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https://d.docs.live.net/740f1c1711b10dac/Documents/RENDICION DE CUENTAS/"/>
    </mc:Choice>
  </mc:AlternateContent>
  <xr:revisionPtr revIDLastSave="0" documentId="8_{CE9AE230-13D9-4784-A6B5-C285928CE985}" xr6:coauthVersionLast="47" xr6:coauthVersionMax="47" xr10:uidLastSave="{00000000-0000-0000-0000-000000000000}"/>
  <bookViews>
    <workbookView xWindow="-108" yWindow="-108" windowWidth="23256" windowHeight="13896" tabRatio="801" firstSheet="1" activeTab="1" xr2:uid="{00000000-000D-0000-FFFF-FFFF00000000}"/>
  </bookViews>
  <sheets>
    <sheet name="T_Datos" sheetId="14" state="hidden" r:id="rId1"/>
    <sheet name="Contratos_2024" sheetId="16" r:id="rId2"/>
    <sheet name="T_2023" sheetId="18" state="hidden" r:id="rId3"/>
  </sheets>
  <externalReferences>
    <externalReference r:id="rId4"/>
    <externalReference r:id="rId5"/>
  </externalReferences>
  <definedNames>
    <definedName name="_xlnm._FilterDatabase" localSheetId="1" hidden="1">Contratos_2024!$A$4:$CZ$745</definedName>
    <definedName name="_Hlk119440334">#REF!</definedName>
    <definedName name="modal">[1]Tipo!$C$2:$C$8</definedName>
    <definedName name="tipo">[1]Tipo!$B$47:$B$67</definedName>
  </definedNames>
  <calcPr calcId="191028"/>
  <customWorkbookViews>
    <customWorkbookView name="Filtro 1" guid="{58E1EEB9-32CA-451A-A77A-5A463647D93C}" maximized="1" windowWidth="0" windowHeight="0" activeSheetId="0"/>
    <customWorkbookView name="Filtro 2" guid="{990541E3-7DBA-4D90-AA8C-BC491D3ABE40}" maximized="1" windowWidth="0" windowHeight="0" activeSheetId="0"/>
    <customWorkbookView name="Filtro 3" guid="{AA43622C-758B-4A02-97C2-818C20A8FFEC}" maximized="1" windowWidth="0" windowHeight="0" activeSheetId="0"/>
  </customWorkbookViews>
  <pivotCaches>
    <pivotCache cacheId="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45" i="16" l="1"/>
  <c r="AP745" i="16"/>
  <c r="AO745" i="16"/>
  <c r="AN745" i="16" s="1"/>
  <c r="AP722" i="16"/>
  <c r="AO722" i="16"/>
  <c r="AN722" i="16" s="1"/>
  <c r="AP650" i="16"/>
  <c r="AO650" i="16"/>
  <c r="AN650" i="16" s="1"/>
  <c r="AD650" i="16"/>
  <c r="AC650" i="16"/>
  <c r="Y650" i="16"/>
  <c r="AP477" i="16"/>
  <c r="AO477" i="16"/>
  <c r="AN477" i="16" s="1"/>
  <c r="AD477" i="16"/>
  <c r="AC477" i="16"/>
  <c r="Y477" i="16"/>
  <c r="AP647" i="16"/>
  <c r="AO647" i="16"/>
  <c r="AN647" i="16" s="1"/>
  <c r="AD647" i="16"/>
  <c r="AC647" i="16"/>
  <c r="Y647" i="16"/>
  <c r="AA647" i="16" s="1"/>
  <c r="AP644" i="16"/>
  <c r="AO644" i="16"/>
  <c r="AN644" i="16" s="1"/>
  <c r="AD644" i="16"/>
  <c r="AC644" i="16"/>
  <c r="Y644" i="16"/>
  <c r="AA644" i="16" s="1"/>
  <c r="AP642" i="16"/>
  <c r="AO642" i="16"/>
  <c r="AN642" i="16" s="1"/>
  <c r="AD642" i="16"/>
  <c r="AC642" i="16"/>
  <c r="Y642" i="16"/>
  <c r="AA642" i="16" s="1"/>
  <c r="AP636" i="16"/>
  <c r="AO636" i="16"/>
  <c r="AN636" i="16" s="1"/>
  <c r="AD636" i="16"/>
  <c r="AC636" i="16"/>
  <c r="Y636" i="16"/>
  <c r="AA636" i="16" s="1"/>
  <c r="AP627" i="16"/>
  <c r="AO627" i="16"/>
  <c r="AN627" i="16" s="1"/>
  <c r="AD627" i="16"/>
  <c r="AC627" i="16"/>
  <c r="Y627" i="16"/>
  <c r="AP623" i="16"/>
  <c r="AO623" i="16"/>
  <c r="AN623" i="16" s="1"/>
  <c r="AD623" i="16"/>
  <c r="AC623" i="16"/>
  <c r="Y623" i="16"/>
  <c r="AP618" i="16"/>
  <c r="AO618" i="16"/>
  <c r="AN618" i="16" s="1"/>
  <c r="AD618" i="16"/>
  <c r="AC618" i="16"/>
  <c r="Y618" i="16"/>
  <c r="AP614" i="16"/>
  <c r="AO614" i="16"/>
  <c r="AN614" i="16" s="1"/>
  <c r="AD614" i="16"/>
  <c r="AC614" i="16"/>
  <c r="Y614" i="16"/>
  <c r="AP607" i="16"/>
  <c r="AO607" i="16"/>
  <c r="AN607" i="16" s="1"/>
  <c r="AD607" i="16"/>
  <c r="AC607" i="16"/>
  <c r="Y607" i="16"/>
  <c r="AP602" i="16"/>
  <c r="AO602" i="16"/>
  <c r="AN602" i="16" s="1"/>
  <c r="AD602" i="16"/>
  <c r="AC602" i="16"/>
  <c r="Y602" i="16"/>
  <c r="AP597" i="16"/>
  <c r="AO597" i="16"/>
  <c r="AN597" i="16" s="1"/>
  <c r="AD597" i="16"/>
  <c r="AC597" i="16"/>
  <c r="Y597" i="16"/>
  <c r="AP595" i="16"/>
  <c r="AO595" i="16"/>
  <c r="AN595" i="16" s="1"/>
  <c r="AD595" i="16"/>
  <c r="AC595" i="16"/>
  <c r="Y595" i="16"/>
  <c r="AP591" i="16"/>
  <c r="AO591" i="16"/>
  <c r="AN591" i="16" s="1"/>
  <c r="AD591" i="16"/>
  <c r="AC591" i="16"/>
  <c r="Y591" i="16"/>
  <c r="AP589" i="16"/>
  <c r="AO589" i="16"/>
  <c r="AN589" i="16" s="1"/>
  <c r="AD589" i="16"/>
  <c r="AC589" i="16"/>
  <c r="Y589" i="16"/>
  <c r="AP583" i="16"/>
  <c r="AO583" i="16"/>
  <c r="AN583" i="16" s="1"/>
  <c r="AD583" i="16"/>
  <c r="AC583" i="16"/>
  <c r="Y583" i="16"/>
  <c r="AP580" i="16"/>
  <c r="AO580" i="16"/>
  <c r="AN580" i="16" s="1"/>
  <c r="AD580" i="16"/>
  <c r="AC580" i="16"/>
  <c r="Y580" i="16"/>
  <c r="AP577" i="16"/>
  <c r="AO577" i="16"/>
  <c r="AN577" i="16" s="1"/>
  <c r="AD577" i="16"/>
  <c r="AC577" i="16"/>
  <c r="Y577" i="16"/>
  <c r="AP571" i="16"/>
  <c r="AO571" i="16"/>
  <c r="AN571" i="16" s="1"/>
  <c r="AD571" i="16"/>
  <c r="AC571" i="16"/>
  <c r="Y571" i="16"/>
  <c r="AP567" i="16"/>
  <c r="AO567" i="16"/>
  <c r="AN567" i="16" s="1"/>
  <c r="AD567" i="16"/>
  <c r="AC567" i="16"/>
  <c r="Y567" i="16"/>
  <c r="AA567" i="16" s="1"/>
  <c r="AP565" i="16"/>
  <c r="AO565" i="16"/>
  <c r="AN565" i="16" s="1"/>
  <c r="AD565" i="16"/>
  <c r="AC565" i="16"/>
  <c r="Y565" i="16"/>
  <c r="AP563" i="16"/>
  <c r="AO563" i="16"/>
  <c r="AN563" i="16" s="1"/>
  <c r="AD563" i="16"/>
  <c r="AC563" i="16"/>
  <c r="Y563" i="16"/>
  <c r="AP562" i="16"/>
  <c r="AO562" i="16"/>
  <c r="AN562" i="16" s="1"/>
  <c r="AD562" i="16"/>
  <c r="AC562" i="16"/>
  <c r="Y562" i="16"/>
  <c r="AP557" i="16"/>
  <c r="AO557" i="16"/>
  <c r="AN557" i="16" s="1"/>
  <c r="AD557" i="16"/>
  <c r="AC557" i="16"/>
  <c r="Y557" i="16"/>
  <c r="AP548" i="16"/>
  <c r="AO548" i="16"/>
  <c r="AN548" i="16" s="1"/>
  <c r="AD548" i="16"/>
  <c r="AC548" i="16"/>
  <c r="Y548" i="16"/>
  <c r="AP545" i="16"/>
  <c r="AO545" i="16"/>
  <c r="AN545" i="16" s="1"/>
  <c r="AD545" i="16"/>
  <c r="AC545" i="16"/>
  <c r="Y545" i="16"/>
  <c r="AP539" i="16"/>
  <c r="AO539" i="16"/>
  <c r="AN539" i="16" s="1"/>
  <c r="AD539" i="16"/>
  <c r="AC539" i="16"/>
  <c r="Y539" i="16"/>
  <c r="AA539" i="16" s="1"/>
  <c r="AP530" i="16"/>
  <c r="AO530" i="16"/>
  <c r="AN530" i="16" s="1"/>
  <c r="AD530" i="16"/>
  <c r="AC530" i="16"/>
  <c r="Y530" i="16"/>
  <c r="AA530" i="16" s="1"/>
  <c r="AP523" i="16"/>
  <c r="AO523" i="16"/>
  <c r="AN523" i="16" s="1"/>
  <c r="AD523" i="16"/>
  <c r="AC523" i="16"/>
  <c r="Y523" i="16"/>
  <c r="AP504" i="16"/>
  <c r="AO504" i="16"/>
  <c r="AN504" i="16" s="1"/>
  <c r="AD504" i="16"/>
  <c r="AC504" i="16"/>
  <c r="Y504" i="16"/>
  <c r="AP499" i="16"/>
  <c r="AO499" i="16"/>
  <c r="AN499" i="16" s="1"/>
  <c r="AD499" i="16"/>
  <c r="AC499" i="16"/>
  <c r="Y499" i="16"/>
  <c r="AA499" i="16" s="1"/>
  <c r="AP495" i="16"/>
  <c r="AO495" i="16"/>
  <c r="AN495" i="16" s="1"/>
  <c r="AD495" i="16"/>
  <c r="AC495" i="16"/>
  <c r="Y495" i="16"/>
  <c r="AP493" i="16"/>
  <c r="AO493" i="16"/>
  <c r="AN493" i="16"/>
  <c r="AD493" i="16"/>
  <c r="AC493" i="16"/>
  <c r="Y493" i="16"/>
  <c r="AP486" i="16"/>
  <c r="AO486" i="16"/>
  <c r="AN486" i="16" s="1"/>
  <c r="AD486" i="16"/>
  <c r="AC486" i="16"/>
  <c r="Y486" i="16"/>
  <c r="AP469" i="16"/>
  <c r="AO469" i="16"/>
  <c r="AN469" i="16" s="1"/>
  <c r="AD469" i="16"/>
  <c r="AC469" i="16"/>
  <c r="Y469" i="16"/>
  <c r="AP468" i="16"/>
  <c r="AO468" i="16"/>
  <c r="AN468" i="16" s="1"/>
  <c r="AD468" i="16"/>
  <c r="AC468" i="16"/>
  <c r="Y468" i="16"/>
  <c r="AP466" i="16"/>
  <c r="AO466" i="16"/>
  <c r="AN466" i="16" s="1"/>
  <c r="AD466" i="16"/>
  <c r="AC466" i="16"/>
  <c r="Y466" i="16"/>
  <c r="AA466" i="16" s="1"/>
  <c r="AP460" i="16"/>
  <c r="AO460" i="16"/>
  <c r="AN460" i="16" s="1"/>
  <c r="AD460" i="16"/>
  <c r="AC460" i="16"/>
  <c r="Y460" i="16"/>
  <c r="AP449" i="16"/>
  <c r="AO449" i="16"/>
  <c r="AN449" i="16"/>
  <c r="AD449" i="16"/>
  <c r="AC449" i="16"/>
  <c r="Y449" i="16"/>
  <c r="AP447" i="16"/>
  <c r="AO447" i="16"/>
  <c r="AN447" i="16" s="1"/>
  <c r="AD447" i="16"/>
  <c r="AC447" i="16"/>
  <c r="Y447" i="16"/>
  <c r="AP452" i="16"/>
  <c r="AO452" i="16"/>
  <c r="AN452" i="16" s="1"/>
  <c r="AD452" i="16"/>
  <c r="AC452" i="16"/>
  <c r="Y452" i="16"/>
  <c r="AA452" i="16" s="1"/>
  <c r="AP313" i="16"/>
  <c r="Y722" i="16"/>
  <c r="Y723" i="16"/>
  <c r="AA723" i="16" s="1"/>
  <c r="Y721" i="16"/>
  <c r="AA721" i="16" s="1"/>
  <c r="Y715" i="16"/>
  <c r="AA715" i="16" s="1"/>
  <c r="Y711" i="16"/>
  <c r="AA711" i="16" s="1"/>
  <c r="Y710" i="16"/>
  <c r="AA710" i="16" s="1"/>
  <c r="Y707" i="16"/>
  <c r="AA707" i="16" s="1"/>
  <c r="AC699" i="16"/>
  <c r="AC700" i="16"/>
  <c r="AD699" i="16"/>
  <c r="Y685" i="16"/>
  <c r="AA685" i="16" s="1"/>
  <c r="Y666" i="16"/>
  <c r="Y668" i="16"/>
  <c r="AA668" i="16" s="1"/>
  <c r="Y657" i="16"/>
  <c r="AD649" i="16"/>
  <c r="AC576" i="16"/>
  <c r="Y643" i="16"/>
  <c r="AA643" i="16" s="1"/>
  <c r="Y630" i="16"/>
  <c r="AP633" i="16"/>
  <c r="AO633" i="16"/>
  <c r="AN633" i="16" s="1"/>
  <c r="AD633" i="16"/>
  <c r="AC633" i="16"/>
  <c r="Y633" i="16"/>
  <c r="Y622" i="16"/>
  <c r="Y621" i="16"/>
  <c r="AA621" i="16" s="1"/>
  <c r="Y626" i="16"/>
  <c r="AP628" i="16"/>
  <c r="AO628" i="16"/>
  <c r="AN628" i="16" s="1"/>
  <c r="AP626" i="16"/>
  <c r="AO626" i="16"/>
  <c r="AN626" i="16" s="1"/>
  <c r="AP625" i="16"/>
  <c r="AO625" i="16"/>
  <c r="AN625" i="16" s="1"/>
  <c r="AP624" i="16"/>
  <c r="AO624" i="16"/>
  <c r="AN624" i="16" s="1"/>
  <c r="AP622" i="16"/>
  <c r="AO622" i="16"/>
  <c r="AN622" i="16" s="1"/>
  <c r="AP621" i="16"/>
  <c r="AO621" i="16"/>
  <c r="AP620" i="16"/>
  <c r="AO620" i="16"/>
  <c r="AN620" i="16" s="1"/>
  <c r="AP619" i="16"/>
  <c r="AO619" i="16"/>
  <c r="AN619" i="16" s="1"/>
  <c r="AP617" i="16"/>
  <c r="AO617" i="16"/>
  <c r="AN617" i="16" s="1"/>
  <c r="AP616" i="16"/>
  <c r="AO616" i="16"/>
  <c r="AN616" i="16" s="1"/>
  <c r="AP615" i="16"/>
  <c r="AO615" i="16"/>
  <c r="AN615" i="16" s="1"/>
  <c r="AP613" i="16"/>
  <c r="AO613" i="16"/>
  <c r="AN613" i="16" s="1"/>
  <c r="Y613" i="16"/>
  <c r="AD613" i="16"/>
  <c r="AC613" i="16"/>
  <c r="AP585" i="16"/>
  <c r="AO585" i="16"/>
  <c r="AN585" i="16" s="1"/>
  <c r="AP584" i="16"/>
  <c r="AO584" i="16"/>
  <c r="AN584" i="16" s="1"/>
  <c r="Y593" i="16"/>
  <c r="Y592" i="16"/>
  <c r="Y590" i="16"/>
  <c r="Y588" i="16"/>
  <c r="Y587" i="16"/>
  <c r="Y586" i="16"/>
  <c r="Y585" i="16"/>
  <c r="AA585" i="16" s="1"/>
  <c r="Y584" i="16"/>
  <c r="AA584" i="16" s="1"/>
  <c r="AD585" i="16"/>
  <c r="AC585" i="16"/>
  <c r="AD584" i="16"/>
  <c r="AC584" i="16"/>
  <c r="Y640" i="16"/>
  <c r="AC640" i="16"/>
  <c r="AD640" i="16"/>
  <c r="AO640" i="16"/>
  <c r="AN640" i="16" s="1"/>
  <c r="AP640" i="16"/>
  <c r="Y641" i="16"/>
  <c r="AA641" i="16" s="1"/>
  <c r="AC641" i="16"/>
  <c r="AD641" i="16"/>
  <c r="AO641" i="16"/>
  <c r="AN641" i="16" s="1"/>
  <c r="AP641" i="16"/>
  <c r="AC643" i="16"/>
  <c r="AD643" i="16"/>
  <c r="AO643" i="16"/>
  <c r="AN643" i="16" s="1"/>
  <c r="AP643" i="16"/>
  <c r="Y645" i="16"/>
  <c r="AC645" i="16"/>
  <c r="AD645" i="16"/>
  <c r="AO645" i="16"/>
  <c r="AN645" i="16" s="1"/>
  <c r="AP645" i="16"/>
  <c r="Y646" i="16"/>
  <c r="AA646" i="16" s="1"/>
  <c r="AC646" i="16"/>
  <c r="AD646" i="16"/>
  <c r="AO646" i="16"/>
  <c r="AN646" i="16" s="1"/>
  <c r="AP646" i="16"/>
  <c r="Y648" i="16"/>
  <c r="AC648" i="16"/>
  <c r="AD648" i="16"/>
  <c r="AO648" i="16"/>
  <c r="AN648" i="16" s="1"/>
  <c r="AP648" i="16"/>
  <c r="Y649" i="16"/>
  <c r="AC649" i="16"/>
  <c r="AO649" i="16"/>
  <c r="AN649" i="16" s="1"/>
  <c r="AP649" i="16"/>
  <c r="Y651" i="16"/>
  <c r="AC651" i="16"/>
  <c r="AD651" i="16"/>
  <c r="AO651" i="16"/>
  <c r="AN651" i="16" s="1"/>
  <c r="AP651" i="16"/>
  <c r="Y652" i="16"/>
  <c r="AC652" i="16"/>
  <c r="AD652" i="16"/>
  <c r="AO652" i="16"/>
  <c r="AN652" i="16" s="1"/>
  <c r="AP652" i="16"/>
  <c r="Y653" i="16"/>
  <c r="AC653" i="16"/>
  <c r="AD653" i="16"/>
  <c r="AO653" i="16"/>
  <c r="AN653" i="16" s="1"/>
  <c r="AP653" i="16"/>
  <c r="Y654" i="16"/>
  <c r="AC654" i="16"/>
  <c r="AD654" i="16"/>
  <c r="AO654" i="16"/>
  <c r="AN654" i="16" s="1"/>
  <c r="AP654" i="16"/>
  <c r="Y655" i="16"/>
  <c r="AA655" i="16" s="1"/>
  <c r="AC655" i="16"/>
  <c r="AD655" i="16"/>
  <c r="AO655" i="16"/>
  <c r="AN655" i="16" s="1"/>
  <c r="AP655" i="16"/>
  <c r="Y656" i="16"/>
  <c r="AA656" i="16" s="1"/>
  <c r="AC656" i="16"/>
  <c r="AD656" i="16"/>
  <c r="AO656" i="16"/>
  <c r="AN656" i="16" s="1"/>
  <c r="AP656" i="16"/>
  <c r="AC657" i="16"/>
  <c r="AD657" i="16"/>
  <c r="AO657" i="16"/>
  <c r="AN657" i="16" s="1"/>
  <c r="AP657" i="16"/>
  <c r="Y658" i="16"/>
  <c r="AC658" i="16"/>
  <c r="AD658" i="16"/>
  <c r="AO658" i="16"/>
  <c r="AN658" i="16" s="1"/>
  <c r="AP658" i="16"/>
  <c r="Y659" i="16"/>
  <c r="AC659" i="16"/>
  <c r="AD659" i="16"/>
  <c r="AO659" i="16"/>
  <c r="AN659" i="16" s="1"/>
  <c r="AP659" i="16"/>
  <c r="Y660" i="16"/>
  <c r="AC660" i="16"/>
  <c r="AD660" i="16"/>
  <c r="AO660" i="16"/>
  <c r="AN660" i="16" s="1"/>
  <c r="AP660" i="16"/>
  <c r="Y661" i="16"/>
  <c r="AC661" i="16"/>
  <c r="AD661" i="16"/>
  <c r="AO661" i="16"/>
  <c r="AN661" i="16" s="1"/>
  <c r="AP661" i="16"/>
  <c r="Y662" i="16"/>
  <c r="AC662" i="16"/>
  <c r="AD662" i="16"/>
  <c r="AO662" i="16"/>
  <c r="AN662" i="16" s="1"/>
  <c r="AP662" i="16"/>
  <c r="Y663" i="16"/>
  <c r="AC663" i="16"/>
  <c r="AD663" i="16"/>
  <c r="AO663" i="16"/>
  <c r="AN663" i="16" s="1"/>
  <c r="AP663" i="16"/>
  <c r="Y664" i="16"/>
  <c r="AC664" i="16"/>
  <c r="AD664" i="16"/>
  <c r="AO664" i="16"/>
  <c r="AN664" i="16" s="1"/>
  <c r="AP664" i="16"/>
  <c r="Y665" i="16"/>
  <c r="AA665" i="16" s="1"/>
  <c r="AC665" i="16"/>
  <c r="AD665" i="16"/>
  <c r="AO665" i="16"/>
  <c r="AN665" i="16" s="1"/>
  <c r="AP665" i="16"/>
  <c r="AC666" i="16"/>
  <c r="AD666" i="16"/>
  <c r="AO666" i="16"/>
  <c r="AN666" i="16" s="1"/>
  <c r="AP666" i="16"/>
  <c r="Y667" i="16"/>
  <c r="AC667" i="16"/>
  <c r="AD667" i="16"/>
  <c r="AO667" i="16"/>
  <c r="AN667" i="16" s="1"/>
  <c r="AP667" i="16"/>
  <c r="AC668" i="16"/>
  <c r="AD668" i="16"/>
  <c r="AO668" i="16"/>
  <c r="AN668" i="16" s="1"/>
  <c r="AP668" i="16"/>
  <c r="Y669" i="16"/>
  <c r="AC669" i="16"/>
  <c r="AD669" i="16"/>
  <c r="AO669" i="16"/>
  <c r="AN669" i="16" s="1"/>
  <c r="AP669" i="16"/>
  <c r="Y670" i="16"/>
  <c r="AC670" i="16"/>
  <c r="AD670" i="16"/>
  <c r="AO670" i="16"/>
  <c r="AN670" i="16" s="1"/>
  <c r="AP670" i="16"/>
  <c r="Y671" i="16"/>
  <c r="AC671" i="16"/>
  <c r="AD671" i="16"/>
  <c r="AO671" i="16"/>
  <c r="AN671" i="16" s="1"/>
  <c r="AP671" i="16"/>
  <c r="Y672" i="16"/>
  <c r="AA672" i="16"/>
  <c r="AC672" i="16"/>
  <c r="AD672" i="16"/>
  <c r="AO672" i="16"/>
  <c r="AN672" i="16" s="1"/>
  <c r="AP672" i="16"/>
  <c r="Y673" i="16"/>
  <c r="AA673" i="16" s="1"/>
  <c r="AC673" i="16"/>
  <c r="AD673" i="16"/>
  <c r="AO673" i="16"/>
  <c r="AN673" i="16" s="1"/>
  <c r="AP673" i="16"/>
  <c r="Y674" i="16"/>
  <c r="AA674" i="16" s="1"/>
  <c r="AC674" i="16"/>
  <c r="AD674" i="16"/>
  <c r="AO674" i="16"/>
  <c r="AN674" i="16" s="1"/>
  <c r="AP674" i="16"/>
  <c r="Y675" i="16"/>
  <c r="AA675" i="16" s="1"/>
  <c r="AC675" i="16"/>
  <c r="AD675" i="16"/>
  <c r="AO675" i="16"/>
  <c r="AN675" i="16" s="1"/>
  <c r="AP675" i="16"/>
  <c r="Y676" i="16"/>
  <c r="AA676" i="16" s="1"/>
  <c r="AC676" i="16"/>
  <c r="AD676" i="16"/>
  <c r="AO676" i="16"/>
  <c r="AN676" i="16" s="1"/>
  <c r="AP676" i="16"/>
  <c r="Y677" i="16"/>
  <c r="AA677" i="16" s="1"/>
  <c r="AC677" i="16"/>
  <c r="AD677" i="16"/>
  <c r="AO677" i="16"/>
  <c r="AN677" i="16" s="1"/>
  <c r="AP677" i="16"/>
  <c r="Y678" i="16"/>
  <c r="AA678" i="16" s="1"/>
  <c r="AC678" i="16"/>
  <c r="AD678" i="16"/>
  <c r="AO678" i="16"/>
  <c r="AN678" i="16" s="1"/>
  <c r="AP678" i="16"/>
  <c r="Y679" i="16"/>
  <c r="AA679" i="16" s="1"/>
  <c r="AC679" i="16"/>
  <c r="AD679" i="16"/>
  <c r="AO679" i="16"/>
  <c r="AN679" i="16" s="1"/>
  <c r="AP679" i="16"/>
  <c r="Y680" i="16"/>
  <c r="AA680" i="16" s="1"/>
  <c r="AC680" i="16"/>
  <c r="AD680" i="16"/>
  <c r="AO680" i="16"/>
  <c r="AN680" i="16" s="1"/>
  <c r="AP680" i="16"/>
  <c r="Y681" i="16"/>
  <c r="AA681" i="16" s="1"/>
  <c r="AC681" i="16"/>
  <c r="AD681" i="16"/>
  <c r="AO681" i="16"/>
  <c r="AN681" i="16" s="1"/>
  <c r="AP681" i="16"/>
  <c r="Y682" i="16"/>
  <c r="AA682" i="16" s="1"/>
  <c r="AC682" i="16"/>
  <c r="AD682" i="16"/>
  <c r="AO682" i="16"/>
  <c r="AN682" i="16" s="1"/>
  <c r="AP682" i="16"/>
  <c r="Y683" i="16"/>
  <c r="AA683" i="16" s="1"/>
  <c r="AO683" i="16"/>
  <c r="AN683" i="16" s="1"/>
  <c r="AP683" i="16"/>
  <c r="Y684" i="16"/>
  <c r="AA684" i="16" s="1"/>
  <c r="AC684" i="16"/>
  <c r="AD684" i="16"/>
  <c r="AO684" i="16"/>
  <c r="AN684" i="16" s="1"/>
  <c r="AP684" i="16"/>
  <c r="AC685" i="16"/>
  <c r="AD685" i="16"/>
  <c r="AO685" i="16"/>
  <c r="AN685" i="16" s="1"/>
  <c r="AP685" i="16"/>
  <c r="Y686" i="16"/>
  <c r="AA686" i="16" s="1"/>
  <c r="AC686" i="16"/>
  <c r="AD686" i="16"/>
  <c r="AO686" i="16"/>
  <c r="AN686" i="16" s="1"/>
  <c r="AP686" i="16"/>
  <c r="Y687" i="16"/>
  <c r="AA687" i="16" s="1"/>
  <c r="AC687" i="16"/>
  <c r="AD687" i="16"/>
  <c r="AO687" i="16"/>
  <c r="AN687" i="16" s="1"/>
  <c r="AP687" i="16"/>
  <c r="Y688" i="16"/>
  <c r="AA688" i="16" s="1"/>
  <c r="AC688" i="16"/>
  <c r="AD688" i="16"/>
  <c r="AO688" i="16"/>
  <c r="AN688" i="16" s="1"/>
  <c r="AP688" i="16"/>
  <c r="Y689" i="16"/>
  <c r="AA689" i="16" s="1"/>
  <c r="AC689" i="16"/>
  <c r="AD689" i="16"/>
  <c r="AO689" i="16"/>
  <c r="AN689" i="16" s="1"/>
  <c r="AP689" i="16"/>
  <c r="Y690" i="16"/>
  <c r="AA690" i="16" s="1"/>
  <c r="AC690" i="16"/>
  <c r="AD690" i="16"/>
  <c r="AO690" i="16"/>
  <c r="AN690" i="16" s="1"/>
  <c r="AP690" i="16"/>
  <c r="Y691" i="16"/>
  <c r="AA691" i="16" s="1"/>
  <c r="AC691" i="16"/>
  <c r="AD691" i="16"/>
  <c r="AO691" i="16"/>
  <c r="AN691" i="16" s="1"/>
  <c r="AP691" i="16"/>
  <c r="Y692" i="16"/>
  <c r="AA692" i="16" s="1"/>
  <c r="AC692" i="16"/>
  <c r="AD692" i="16"/>
  <c r="AO692" i="16"/>
  <c r="AN692" i="16" s="1"/>
  <c r="AP692" i="16"/>
  <c r="Y693" i="16"/>
  <c r="AA693" i="16" s="1"/>
  <c r="AC693" i="16"/>
  <c r="AD693" i="16"/>
  <c r="AO693" i="16"/>
  <c r="AN693" i="16" s="1"/>
  <c r="AP693" i="16"/>
  <c r="Y694" i="16"/>
  <c r="AA694" i="16" s="1"/>
  <c r="AC694" i="16"/>
  <c r="AD694" i="16"/>
  <c r="AO694" i="16"/>
  <c r="AN694" i="16" s="1"/>
  <c r="AP694" i="16"/>
  <c r="Y695" i="16"/>
  <c r="AA695" i="16" s="1"/>
  <c r="AC695" i="16"/>
  <c r="AD695" i="16"/>
  <c r="AO695" i="16"/>
  <c r="AN695" i="16" s="1"/>
  <c r="AP695" i="16"/>
  <c r="Y696" i="16"/>
  <c r="AA696" i="16" s="1"/>
  <c r="AC696" i="16"/>
  <c r="AD696" i="16"/>
  <c r="AO696" i="16"/>
  <c r="AN696" i="16" s="1"/>
  <c r="AP696" i="16"/>
  <c r="Y697" i="16"/>
  <c r="AA697" i="16" s="1"/>
  <c r="AC697" i="16"/>
  <c r="AD697" i="16"/>
  <c r="AO697" i="16"/>
  <c r="AN697" i="16" s="1"/>
  <c r="AP697" i="16"/>
  <c r="Y698" i="16"/>
  <c r="AA698" i="16" s="1"/>
  <c r="AO698" i="16"/>
  <c r="AN698" i="16" s="1"/>
  <c r="AP698" i="16"/>
  <c r="Y699" i="16"/>
  <c r="AA699" i="16" s="1"/>
  <c r="AO699" i="16"/>
  <c r="AN699" i="16" s="1"/>
  <c r="AP699" i="16"/>
  <c r="Y700" i="16"/>
  <c r="AA700" i="16" s="1"/>
  <c r="AD700" i="16"/>
  <c r="AO700" i="16"/>
  <c r="AN700" i="16" s="1"/>
  <c r="AP700" i="16"/>
  <c r="Y701" i="16"/>
  <c r="AA701" i="16" s="1"/>
  <c r="AC701" i="16"/>
  <c r="AD701" i="16"/>
  <c r="AO701" i="16"/>
  <c r="AN701" i="16" s="1"/>
  <c r="AP701" i="16"/>
  <c r="Y702" i="16"/>
  <c r="AA702" i="16" s="1"/>
  <c r="AC702" i="16"/>
  <c r="AD702" i="16"/>
  <c r="AO702" i="16"/>
  <c r="AN702" i="16" s="1"/>
  <c r="AP702" i="16"/>
  <c r="Y703" i="16"/>
  <c r="AA703" i="16" s="1"/>
  <c r="AC703" i="16"/>
  <c r="AD703" i="16"/>
  <c r="AO703" i="16"/>
  <c r="AN703" i="16" s="1"/>
  <c r="AP703" i="16"/>
  <c r="Y704" i="16"/>
  <c r="AA704" i="16" s="1"/>
  <c r="AO704" i="16"/>
  <c r="AN704" i="16" s="1"/>
  <c r="AP704" i="16"/>
  <c r="Y705" i="16"/>
  <c r="AA705" i="16" s="1"/>
  <c r="AC705" i="16"/>
  <c r="AD705" i="16"/>
  <c r="AO705" i="16"/>
  <c r="AN705" i="16" s="1"/>
  <c r="AP705" i="16"/>
  <c r="Y706" i="16"/>
  <c r="AA706" i="16" s="1"/>
  <c r="AC706" i="16"/>
  <c r="AD706" i="16"/>
  <c r="AO706" i="16"/>
  <c r="AN706" i="16" s="1"/>
  <c r="AP706" i="16"/>
  <c r="AC707" i="16"/>
  <c r="AD707" i="16"/>
  <c r="AO707" i="16"/>
  <c r="AN707" i="16" s="1"/>
  <c r="AP707" i="16"/>
  <c r="Y708" i="16"/>
  <c r="AA708" i="16" s="1"/>
  <c r="AC708" i="16"/>
  <c r="AD708" i="16"/>
  <c r="AO708" i="16"/>
  <c r="AN708" i="16" s="1"/>
  <c r="AP708" i="16"/>
  <c r="Y709" i="16"/>
  <c r="AA709" i="16" s="1"/>
  <c r="AC709" i="16"/>
  <c r="AD709" i="16"/>
  <c r="AO709" i="16"/>
  <c r="AN709" i="16" s="1"/>
  <c r="AP709" i="16"/>
  <c r="AC710" i="16"/>
  <c r="AD710" i="16"/>
  <c r="AO710" i="16"/>
  <c r="AN710" i="16" s="1"/>
  <c r="AP710" i="16"/>
  <c r="AC711" i="16"/>
  <c r="AD711" i="16"/>
  <c r="AO711" i="16"/>
  <c r="AN711" i="16" s="1"/>
  <c r="AP711" i="16"/>
  <c r="Y712" i="16"/>
  <c r="AA712" i="16" s="1"/>
  <c r="AC712" i="16"/>
  <c r="AD712" i="16"/>
  <c r="AO712" i="16"/>
  <c r="AN712" i="16" s="1"/>
  <c r="AP712" i="16"/>
  <c r="Y713" i="16"/>
  <c r="AA713" i="16" s="1"/>
  <c r="AC713" i="16"/>
  <c r="AD713" i="16"/>
  <c r="AO713" i="16"/>
  <c r="AN713" i="16" s="1"/>
  <c r="AP713" i="16"/>
  <c r="Y714" i="16"/>
  <c r="AA714" i="16" s="1"/>
  <c r="AC714" i="16"/>
  <c r="AD714" i="16"/>
  <c r="AO714" i="16"/>
  <c r="AN714" i="16" s="1"/>
  <c r="AP714" i="16"/>
  <c r="AC715" i="16"/>
  <c r="AD715" i="16"/>
  <c r="AO715" i="16"/>
  <c r="AN715" i="16" s="1"/>
  <c r="AP715" i="16"/>
  <c r="Y716" i="16"/>
  <c r="AA716" i="16" s="1"/>
  <c r="AC716" i="16"/>
  <c r="AD716" i="16"/>
  <c r="AO716" i="16"/>
  <c r="AN716" i="16" s="1"/>
  <c r="AP716" i="16"/>
  <c r="Y717" i="16"/>
  <c r="AA717" i="16" s="1"/>
  <c r="AC717" i="16"/>
  <c r="AD717" i="16"/>
  <c r="AO717" i="16"/>
  <c r="AN717" i="16" s="1"/>
  <c r="AP717" i="16"/>
  <c r="Y718" i="16"/>
  <c r="AA718" i="16" s="1"/>
  <c r="AC718" i="16"/>
  <c r="AD718" i="16"/>
  <c r="AO718" i="16"/>
  <c r="AN718" i="16" s="1"/>
  <c r="AP718" i="16"/>
  <c r="Y719" i="16"/>
  <c r="AA719" i="16" s="1"/>
  <c r="AO719" i="16"/>
  <c r="AN719" i="16" s="1"/>
  <c r="AP719" i="16"/>
  <c r="AC721" i="16"/>
  <c r="AD721" i="16"/>
  <c r="AO721" i="16"/>
  <c r="AN721" i="16" s="1"/>
  <c r="AP721" i="16"/>
  <c r="AD723" i="16"/>
  <c r="AO723" i="16"/>
  <c r="AN723" i="16" s="1"/>
  <c r="AP723" i="16"/>
  <c r="Y724" i="16"/>
  <c r="AA724" i="16" s="1"/>
  <c r="AC724" i="16"/>
  <c r="AD724" i="16"/>
  <c r="AO724" i="16"/>
  <c r="AN724" i="16" s="1"/>
  <c r="AP724" i="16"/>
  <c r="Y725" i="16"/>
  <c r="AA725" i="16" s="1"/>
  <c r="AO725" i="16"/>
  <c r="AN725" i="16" s="1"/>
  <c r="AP725" i="16"/>
  <c r="Y726" i="16"/>
  <c r="AA726" i="16" s="1"/>
  <c r="AO726" i="16"/>
  <c r="AN726" i="16" s="1"/>
  <c r="AP726" i="16"/>
  <c r="Y727" i="16"/>
  <c r="AA727" i="16" s="1"/>
  <c r="AC727" i="16"/>
  <c r="AD727" i="16"/>
  <c r="AO727" i="16"/>
  <c r="AN727" i="16" s="1"/>
  <c r="AP727" i="16"/>
  <c r="Y728" i="16"/>
  <c r="AA728" i="16" s="1"/>
  <c r="AC728" i="16"/>
  <c r="AD728" i="16"/>
  <c r="AO728" i="16"/>
  <c r="AN728" i="16" s="1"/>
  <c r="AP728" i="16"/>
  <c r="Y730" i="16"/>
  <c r="AA730" i="16" s="1"/>
  <c r="AC730" i="16"/>
  <c r="AD730" i="16"/>
  <c r="AO730" i="16"/>
  <c r="AN730" i="16" s="1"/>
  <c r="AP730" i="16"/>
  <c r="Y731" i="16"/>
  <c r="AA731" i="16" s="1"/>
  <c r="AC731" i="16"/>
  <c r="AD731" i="16"/>
  <c r="AO731" i="16"/>
  <c r="AN731" i="16" s="1"/>
  <c r="AP731" i="16"/>
  <c r="Y733" i="16"/>
  <c r="AA733" i="16" s="1"/>
  <c r="AC733" i="16"/>
  <c r="AD733" i="16"/>
  <c r="AO733" i="16"/>
  <c r="AN733" i="16" s="1"/>
  <c r="AP733" i="16"/>
  <c r="Y734" i="16"/>
  <c r="AA734" i="16" s="1"/>
  <c r="AC734" i="16"/>
  <c r="AD734" i="16"/>
  <c r="AO734" i="16"/>
  <c r="AN734" i="16" s="1"/>
  <c r="AP734" i="16"/>
  <c r="Y735" i="16"/>
  <c r="AA735" i="16" s="1"/>
  <c r="AO735" i="16"/>
  <c r="AN735" i="16" s="1"/>
  <c r="AP735" i="16"/>
  <c r="Y736" i="16"/>
  <c r="AA736" i="16" s="1"/>
  <c r="AC736" i="16"/>
  <c r="AD736" i="16"/>
  <c r="AO736" i="16"/>
  <c r="AN736" i="16" s="1"/>
  <c r="AP736" i="16"/>
  <c r="Y737" i="16"/>
  <c r="AA737" i="16" s="1"/>
  <c r="AO737" i="16"/>
  <c r="AN737" i="16" s="1"/>
  <c r="AP737" i="16"/>
  <c r="Y739" i="16"/>
  <c r="AA739" i="16" s="1"/>
  <c r="AC739" i="16"/>
  <c r="AD739" i="16"/>
  <c r="AO739" i="16"/>
  <c r="AN739" i="16" s="1"/>
  <c r="AP739" i="16"/>
  <c r="Y740" i="16"/>
  <c r="AA740" i="16" s="1"/>
  <c r="AC740" i="16"/>
  <c r="AD740" i="16"/>
  <c r="AO740" i="16"/>
  <c r="AN740" i="16" s="1"/>
  <c r="AP740" i="16"/>
  <c r="Y741" i="16"/>
  <c r="AA741" i="16" s="1"/>
  <c r="AC741" i="16"/>
  <c r="AD741" i="16"/>
  <c r="AO741" i="16"/>
  <c r="AN741" i="16" s="1"/>
  <c r="AP741" i="16"/>
  <c r="Y742" i="16"/>
  <c r="AA742" i="16" s="1"/>
  <c r="AC742" i="16"/>
  <c r="AD742" i="16"/>
  <c r="AO742" i="16"/>
  <c r="AN742" i="16" s="1"/>
  <c r="AP742" i="16"/>
  <c r="Y743" i="16"/>
  <c r="AA743" i="16" s="1"/>
  <c r="AC743" i="16"/>
  <c r="AD743" i="16"/>
  <c r="AO743" i="16"/>
  <c r="AN743" i="16" s="1"/>
  <c r="AP743" i="16"/>
  <c r="Y744" i="16"/>
  <c r="AA744" i="16" s="1"/>
  <c r="AC744" i="16"/>
  <c r="AD744" i="16"/>
  <c r="AO744" i="16"/>
  <c r="AN744" i="16" s="1"/>
  <c r="AP744" i="16"/>
  <c r="Y594" i="16"/>
  <c r="AC594" i="16"/>
  <c r="AD594" i="16"/>
  <c r="AO594" i="16"/>
  <c r="AN594" i="16" s="1"/>
  <c r="AP594" i="16"/>
  <c r="Y596" i="16"/>
  <c r="AA596" i="16" s="1"/>
  <c r="AC596" i="16"/>
  <c r="AD596" i="16"/>
  <c r="AO596" i="16"/>
  <c r="AN596" i="16" s="1"/>
  <c r="AP596" i="16"/>
  <c r="Y598" i="16"/>
  <c r="AC598" i="16"/>
  <c r="AD598" i="16"/>
  <c r="AO598" i="16"/>
  <c r="AN598" i="16" s="1"/>
  <c r="AP598" i="16"/>
  <c r="Y599" i="16"/>
  <c r="AC599" i="16"/>
  <c r="AD599" i="16"/>
  <c r="AO599" i="16"/>
  <c r="AN599" i="16" s="1"/>
  <c r="AP599" i="16"/>
  <c r="Y600" i="16"/>
  <c r="AC600" i="16"/>
  <c r="AD600" i="16"/>
  <c r="AO600" i="16"/>
  <c r="AN600" i="16" s="1"/>
  <c r="AP600" i="16"/>
  <c r="Y601" i="16"/>
  <c r="AC601" i="16"/>
  <c r="AD601" i="16"/>
  <c r="AO601" i="16"/>
  <c r="AN601" i="16" s="1"/>
  <c r="AP601" i="16"/>
  <c r="Y603" i="16"/>
  <c r="AC603" i="16"/>
  <c r="AD603" i="16"/>
  <c r="AO603" i="16"/>
  <c r="AN603" i="16" s="1"/>
  <c r="AP603" i="16"/>
  <c r="Y604" i="16"/>
  <c r="AC604" i="16"/>
  <c r="AD604" i="16"/>
  <c r="AO604" i="16"/>
  <c r="AN604" i="16" s="1"/>
  <c r="AP604" i="16"/>
  <c r="Y605" i="16"/>
  <c r="AC605" i="16"/>
  <c r="AD605" i="16"/>
  <c r="AO605" i="16"/>
  <c r="AN605" i="16" s="1"/>
  <c r="AP605" i="16"/>
  <c r="Y606" i="16"/>
  <c r="AC606" i="16"/>
  <c r="AD606" i="16"/>
  <c r="AO606" i="16"/>
  <c r="AN606" i="16" s="1"/>
  <c r="AP606" i="16"/>
  <c r="Y608" i="16"/>
  <c r="AC608" i="16"/>
  <c r="AD608" i="16"/>
  <c r="AO608" i="16"/>
  <c r="AN608" i="16" s="1"/>
  <c r="AP608" i="16"/>
  <c r="Y609" i="16"/>
  <c r="AA609" i="16" s="1"/>
  <c r="AC609" i="16"/>
  <c r="AD609" i="16"/>
  <c r="AO609" i="16"/>
  <c r="AN609" i="16" s="1"/>
  <c r="AP609" i="16"/>
  <c r="Y610" i="16"/>
  <c r="AA610" i="16" s="1"/>
  <c r="AC610" i="16"/>
  <c r="AD610" i="16"/>
  <c r="AO610" i="16"/>
  <c r="AN610" i="16" s="1"/>
  <c r="AP610" i="16"/>
  <c r="Y611" i="16"/>
  <c r="AC611" i="16"/>
  <c r="AD611" i="16"/>
  <c r="AO611" i="16"/>
  <c r="AN611" i="16" s="1"/>
  <c r="AP611" i="16"/>
  <c r="Y612" i="16"/>
  <c r="AC612" i="16"/>
  <c r="AD612" i="16"/>
  <c r="AO612" i="16"/>
  <c r="AN612" i="16" s="1"/>
  <c r="AP612" i="16"/>
  <c r="Y615" i="16"/>
  <c r="AC615" i="16"/>
  <c r="AD615" i="16"/>
  <c r="Y616" i="16"/>
  <c r="AC616" i="16"/>
  <c r="AD616" i="16"/>
  <c r="Y617" i="16"/>
  <c r="AC617" i="16"/>
  <c r="AD617" i="16"/>
  <c r="Y619" i="16"/>
  <c r="AA619" i="16" s="1"/>
  <c r="AC619" i="16"/>
  <c r="AD619" i="16"/>
  <c r="Y620" i="16"/>
  <c r="AA620" i="16" s="1"/>
  <c r="AC620" i="16"/>
  <c r="AD620" i="16"/>
  <c r="AC621" i="16"/>
  <c r="AD621" i="16"/>
  <c r="AC622" i="16"/>
  <c r="AD622" i="16"/>
  <c r="Y624" i="16"/>
  <c r="AA624" i="16" s="1"/>
  <c r="AC624" i="16"/>
  <c r="AD624" i="16"/>
  <c r="Y625" i="16"/>
  <c r="AC625" i="16"/>
  <c r="AD625" i="16"/>
  <c r="AC626" i="16"/>
  <c r="AD626" i="16"/>
  <c r="Y628" i="16"/>
  <c r="AA628" i="16" s="1"/>
  <c r="AC628" i="16"/>
  <c r="AD628" i="16"/>
  <c r="Y629" i="16"/>
  <c r="AC629" i="16"/>
  <c r="AD629" i="16"/>
  <c r="AO629" i="16"/>
  <c r="AN629" i="16" s="1"/>
  <c r="AP629" i="16"/>
  <c r="AC630" i="16"/>
  <c r="AD630" i="16"/>
  <c r="AO630" i="16"/>
  <c r="AN630" i="16" s="1"/>
  <c r="AP630" i="16"/>
  <c r="Y631" i="16"/>
  <c r="AC631" i="16"/>
  <c r="AD631" i="16"/>
  <c r="AO631" i="16"/>
  <c r="AN631" i="16" s="1"/>
  <c r="AP631" i="16"/>
  <c r="Y632" i="16"/>
  <c r="AC632" i="16"/>
  <c r="AD632" i="16"/>
  <c r="AO632" i="16"/>
  <c r="AN632" i="16" s="1"/>
  <c r="AP632" i="16"/>
  <c r="Y634" i="16"/>
  <c r="AC634" i="16"/>
  <c r="AD634" i="16"/>
  <c r="AO634" i="16"/>
  <c r="AN634" i="16" s="1"/>
  <c r="AP634" i="16"/>
  <c r="Y635" i="16"/>
  <c r="AC635" i="16"/>
  <c r="AD635" i="16"/>
  <c r="AO635" i="16"/>
  <c r="AN635" i="16" s="1"/>
  <c r="AP635" i="16"/>
  <c r="Y637" i="16"/>
  <c r="AC637" i="16"/>
  <c r="AD637" i="16"/>
  <c r="AO637" i="16"/>
  <c r="AN637" i="16" s="1"/>
  <c r="AP637" i="16"/>
  <c r="Y638" i="16"/>
  <c r="AA638" i="16" s="1"/>
  <c r="AC638" i="16"/>
  <c r="AD638" i="16"/>
  <c r="AO638" i="16"/>
  <c r="AN638" i="16" s="1"/>
  <c r="AP638" i="16"/>
  <c r="Y639" i="16"/>
  <c r="AC639" i="16"/>
  <c r="AD639" i="16"/>
  <c r="AO639" i="16"/>
  <c r="AN639" i="16" s="1"/>
  <c r="AP639" i="16"/>
  <c r="AO593" i="16"/>
  <c r="AN593" i="16" s="1"/>
  <c r="AP593" i="16"/>
  <c r="AC593" i="16"/>
  <c r="AD593" i="16"/>
  <c r="AO592" i="16"/>
  <c r="AN592" i="16" s="1"/>
  <c r="AP592" i="16"/>
  <c r="AC592" i="16"/>
  <c r="AD592" i="16"/>
  <c r="AO590" i="16"/>
  <c r="AN590" i="16" s="1"/>
  <c r="AP590" i="16"/>
  <c r="AC590" i="16"/>
  <c r="AD590" i="16"/>
  <c r="AO588" i="16"/>
  <c r="AN588" i="16" s="1"/>
  <c r="AP588" i="16"/>
  <c r="AC588" i="16"/>
  <c r="AD588" i="16"/>
  <c r="AO587" i="16"/>
  <c r="AN587" i="16" s="1"/>
  <c r="AP587" i="16"/>
  <c r="AC587" i="16"/>
  <c r="AD587" i="16"/>
  <c r="AO586" i="16"/>
  <c r="AN586" i="16" s="1"/>
  <c r="AP586" i="16"/>
  <c r="AC586" i="16"/>
  <c r="AD586" i="16"/>
  <c r="AO582" i="16"/>
  <c r="AN582" i="16" s="1"/>
  <c r="AP582" i="16"/>
  <c r="AC582" i="16"/>
  <c r="AD582" i="16"/>
  <c r="Y582" i="16"/>
  <c r="AO581" i="16"/>
  <c r="AN581" i="16" s="1"/>
  <c r="AP581" i="16"/>
  <c r="AC581" i="16"/>
  <c r="AD581" i="16"/>
  <c r="Y581" i="16"/>
  <c r="AA581" i="16" s="1"/>
  <c r="AO579" i="16"/>
  <c r="AN579" i="16" s="1"/>
  <c r="AP579" i="16"/>
  <c r="AC579" i="16"/>
  <c r="AD579" i="16"/>
  <c r="Y579" i="16"/>
  <c r="AA579" i="16" s="1"/>
  <c r="AO578" i="16"/>
  <c r="AN578" i="16" s="1"/>
  <c r="AP578" i="16"/>
  <c r="AC578" i="16"/>
  <c r="AD578" i="16"/>
  <c r="Y578" i="16"/>
  <c r="AA578" i="16" s="1"/>
  <c r="AO576" i="16"/>
  <c r="AN576" i="16" s="1"/>
  <c r="AP576" i="16"/>
  <c r="AD576" i="16"/>
  <c r="Y576" i="16"/>
  <c r="AP575" i="16"/>
  <c r="AO575" i="16"/>
  <c r="AN575" i="16" s="1"/>
  <c r="AD575" i="16"/>
  <c r="AC575" i="16"/>
  <c r="Y575" i="16"/>
  <c r="AP321" i="16"/>
  <c r="AO321" i="16"/>
  <c r="AN321" i="16" s="1"/>
  <c r="Y321" i="16"/>
  <c r="AA321" i="16" s="1"/>
  <c r="Y546" i="16"/>
  <c r="AA546" i="16" s="1"/>
  <c r="AC546" i="16"/>
  <c r="AD546" i="16"/>
  <c r="AO546" i="16"/>
  <c r="AN546" i="16" s="1"/>
  <c r="AP546" i="16"/>
  <c r="Y547" i="16"/>
  <c r="AC547" i="16"/>
  <c r="AD547" i="16"/>
  <c r="AO547" i="16"/>
  <c r="AN547" i="16" s="1"/>
  <c r="AP547" i="16"/>
  <c r="Y550" i="16"/>
  <c r="AC550" i="16"/>
  <c r="AD550" i="16"/>
  <c r="AO550" i="16"/>
  <c r="AN550" i="16" s="1"/>
  <c r="AP550" i="16"/>
  <c r="Y551" i="16"/>
  <c r="AA551" i="16" s="1"/>
  <c r="AC551" i="16"/>
  <c r="AD551" i="16"/>
  <c r="AO551" i="16"/>
  <c r="AN551" i="16" s="1"/>
  <c r="AP551" i="16"/>
  <c r="Y552" i="16"/>
  <c r="AC552" i="16"/>
  <c r="AD552" i="16"/>
  <c r="AO552" i="16"/>
  <c r="AN552" i="16" s="1"/>
  <c r="AP552" i="16"/>
  <c r="Y553" i="16"/>
  <c r="AA553" i="16" s="1"/>
  <c r="AC553" i="16"/>
  <c r="AD553" i="16"/>
  <c r="AO553" i="16"/>
  <c r="AN553" i="16" s="1"/>
  <c r="AP553" i="16"/>
  <c r="Y554" i="16"/>
  <c r="AC554" i="16"/>
  <c r="AD554" i="16"/>
  <c r="AO554" i="16"/>
  <c r="AN554" i="16" s="1"/>
  <c r="AP554" i="16"/>
  <c r="Y555" i="16"/>
  <c r="AC555" i="16"/>
  <c r="AD555" i="16"/>
  <c r="AO555" i="16"/>
  <c r="AN555" i="16" s="1"/>
  <c r="AP555" i="16"/>
  <c r="Y556" i="16"/>
  <c r="AA556" i="16" s="1"/>
  <c r="AC556" i="16"/>
  <c r="AD556" i="16"/>
  <c r="AO556" i="16"/>
  <c r="AN556" i="16" s="1"/>
  <c r="AP556" i="16"/>
  <c r="Y559" i="16"/>
  <c r="AA559" i="16"/>
  <c r="AC559" i="16"/>
  <c r="AD559" i="16"/>
  <c r="AO559" i="16"/>
  <c r="AN559" i="16" s="1"/>
  <c r="AP559" i="16"/>
  <c r="Y560" i="16"/>
  <c r="AA560" i="16" s="1"/>
  <c r="AC560" i="16"/>
  <c r="AD560" i="16"/>
  <c r="AO560" i="16"/>
  <c r="AN560" i="16" s="1"/>
  <c r="AP560" i="16"/>
  <c r="Y561" i="16"/>
  <c r="AC561" i="16"/>
  <c r="AD561" i="16"/>
  <c r="AO561" i="16"/>
  <c r="AN561" i="16" s="1"/>
  <c r="AP561" i="16"/>
  <c r="Y564" i="16"/>
  <c r="AC564" i="16"/>
  <c r="AD564" i="16"/>
  <c r="AO564" i="16"/>
  <c r="AN564" i="16" s="1"/>
  <c r="AP564" i="16"/>
  <c r="Y566" i="16"/>
  <c r="AA566" i="16" s="1"/>
  <c r="AC566" i="16"/>
  <c r="AD566" i="16"/>
  <c r="AO566" i="16"/>
  <c r="AN566" i="16" s="1"/>
  <c r="AP566" i="16"/>
  <c r="Y568" i="16"/>
  <c r="AA568" i="16" s="1"/>
  <c r="AC568" i="16"/>
  <c r="AD568" i="16"/>
  <c r="AO568" i="16"/>
  <c r="AN568" i="16" s="1"/>
  <c r="AP568" i="16"/>
  <c r="Y569" i="16"/>
  <c r="AA569" i="16" s="1"/>
  <c r="AC569" i="16"/>
  <c r="AD569" i="16"/>
  <c r="AO569" i="16"/>
  <c r="AN569" i="16" s="1"/>
  <c r="AP569" i="16"/>
  <c r="Y570" i="16"/>
  <c r="AA570" i="16" s="1"/>
  <c r="AC570" i="16"/>
  <c r="AD570" i="16"/>
  <c r="AO570" i="16"/>
  <c r="AN570" i="16" s="1"/>
  <c r="AP570" i="16"/>
  <c r="Y572" i="16"/>
  <c r="AA572" i="16" s="1"/>
  <c r="AC572" i="16"/>
  <c r="AD572" i="16"/>
  <c r="AO572" i="16"/>
  <c r="AN572" i="16" s="1"/>
  <c r="AP572" i="16"/>
  <c r="Y573" i="16"/>
  <c r="AC573" i="16"/>
  <c r="AD573" i="16"/>
  <c r="AO573" i="16"/>
  <c r="AN573" i="16" s="1"/>
  <c r="AP573" i="16"/>
  <c r="Y574" i="16"/>
  <c r="AC574" i="16"/>
  <c r="AD574" i="16"/>
  <c r="AO574" i="16"/>
  <c r="AN574" i="16" s="1"/>
  <c r="AP574" i="16"/>
  <c r="AO526" i="16"/>
  <c r="AN526" i="16" s="1"/>
  <c r="AD520" i="16"/>
  <c r="AC520" i="16"/>
  <c r="AP514" i="16"/>
  <c r="AO514" i="16"/>
  <c r="AN514" i="16" s="1"/>
  <c r="AD514" i="16"/>
  <c r="AC514" i="16"/>
  <c r="Y514" i="16"/>
  <c r="AP544" i="16"/>
  <c r="AO544" i="16"/>
  <c r="AN544" i="16" s="1"/>
  <c r="AD544" i="16"/>
  <c r="AC544" i="16"/>
  <c r="Y544" i="16"/>
  <c r="AP543" i="16"/>
  <c r="AO543" i="16"/>
  <c r="AN543" i="16" s="1"/>
  <c r="AD543" i="16"/>
  <c r="AC543" i="16"/>
  <c r="Y543" i="16"/>
  <c r="AP542" i="16"/>
  <c r="AO542" i="16"/>
  <c r="AN542" i="16" s="1"/>
  <c r="AD542" i="16"/>
  <c r="AC542" i="16"/>
  <c r="Y542" i="16"/>
  <c r="AP541" i="16"/>
  <c r="AO541" i="16"/>
  <c r="AN541" i="16" s="1"/>
  <c r="AD541" i="16"/>
  <c r="AC541" i="16"/>
  <c r="Y541" i="16"/>
  <c r="AA541" i="16" s="1"/>
  <c r="AP540" i="16"/>
  <c r="AO540" i="16"/>
  <c r="AN540" i="16" s="1"/>
  <c r="AD540" i="16"/>
  <c r="AC540" i="16"/>
  <c r="Y540" i="16"/>
  <c r="AA540" i="16" s="1"/>
  <c r="AP538" i="16"/>
  <c r="AO538" i="16"/>
  <c r="AN538" i="16" s="1"/>
  <c r="AD538" i="16"/>
  <c r="AC538" i="16"/>
  <c r="Y538" i="16"/>
  <c r="AP537" i="16"/>
  <c r="AO537" i="16"/>
  <c r="AN537" i="16" s="1"/>
  <c r="AD537" i="16"/>
  <c r="AC537" i="16"/>
  <c r="Y537" i="16"/>
  <c r="AP536" i="16"/>
  <c r="AO536" i="16"/>
  <c r="AN536" i="16" s="1"/>
  <c r="AD536" i="16"/>
  <c r="AC536" i="16"/>
  <c r="Y536" i="16"/>
  <c r="AP535" i="16"/>
  <c r="AO535" i="16"/>
  <c r="AN535" i="16" s="1"/>
  <c r="AD535" i="16"/>
  <c r="AC535" i="16"/>
  <c r="Y535" i="16"/>
  <c r="AA535" i="16" s="1"/>
  <c r="AP534" i="16"/>
  <c r="AO534" i="16"/>
  <c r="AN534" i="16" s="1"/>
  <c r="AD534" i="16"/>
  <c r="AC534" i="16"/>
  <c r="Y534" i="16"/>
  <c r="AP533" i="16"/>
  <c r="AO533" i="16"/>
  <c r="AN533" i="16" s="1"/>
  <c r="AD533" i="16"/>
  <c r="AC533" i="16"/>
  <c r="Y533" i="16"/>
  <c r="AP532" i="16"/>
  <c r="AO532" i="16"/>
  <c r="AN532" i="16" s="1"/>
  <c r="AD532" i="16"/>
  <c r="AC532" i="16"/>
  <c r="Y532" i="16"/>
  <c r="AP531" i="16"/>
  <c r="AO531" i="16"/>
  <c r="AN531" i="16" s="1"/>
  <c r="AD531" i="16"/>
  <c r="AC531" i="16"/>
  <c r="Y531" i="16"/>
  <c r="AA531" i="16" s="1"/>
  <c r="AP529" i="16"/>
  <c r="AO529" i="16"/>
  <c r="AN529" i="16" s="1"/>
  <c r="AD529" i="16"/>
  <c r="AC529" i="16"/>
  <c r="Y529" i="16"/>
  <c r="Y475" i="16"/>
  <c r="AA475" i="16" s="1"/>
  <c r="Y498" i="16"/>
  <c r="AC498" i="16"/>
  <c r="AD498" i="16"/>
  <c r="AO498" i="16"/>
  <c r="AN498" i="16" s="1"/>
  <c r="AP498" i="16"/>
  <c r="Y500" i="16"/>
  <c r="AC500" i="16"/>
  <c r="AD500" i="16"/>
  <c r="AO500" i="16"/>
  <c r="AN500" i="16" s="1"/>
  <c r="AP500" i="16"/>
  <c r="Y501" i="16"/>
  <c r="AA501" i="16" s="1"/>
  <c r="AC501" i="16"/>
  <c r="AD501" i="16"/>
  <c r="AO501" i="16"/>
  <c r="AN501" i="16" s="1"/>
  <c r="AP501" i="16"/>
  <c r="Y502" i="16"/>
  <c r="AA502" i="16" s="1"/>
  <c r="AC502" i="16"/>
  <c r="AD502" i="16"/>
  <c r="AO502" i="16"/>
  <c r="AN502" i="16" s="1"/>
  <c r="AP502" i="16"/>
  <c r="Y503" i="16"/>
  <c r="AC503" i="16"/>
  <c r="AD503" i="16"/>
  <c r="AO503" i="16"/>
  <c r="AN503" i="16" s="1"/>
  <c r="AP503" i="16"/>
  <c r="Y506" i="16"/>
  <c r="AC506" i="16"/>
  <c r="AD506" i="16"/>
  <c r="AO506" i="16"/>
  <c r="AN506" i="16" s="1"/>
  <c r="AP506" i="16"/>
  <c r="Y507" i="16"/>
  <c r="AA507" i="16" s="1"/>
  <c r="AC507" i="16"/>
  <c r="AD507" i="16"/>
  <c r="AO507" i="16"/>
  <c r="AN507" i="16" s="1"/>
  <c r="AP507" i="16"/>
  <c r="Y508" i="16"/>
  <c r="AC508" i="16"/>
  <c r="AD508" i="16"/>
  <c r="AO508" i="16"/>
  <c r="AN508" i="16" s="1"/>
  <c r="AP508" i="16"/>
  <c r="Y509" i="16"/>
  <c r="AC509" i="16"/>
  <c r="AD509" i="16"/>
  <c r="AO509" i="16"/>
  <c r="AN509" i="16" s="1"/>
  <c r="AP509" i="16"/>
  <c r="Y510" i="16"/>
  <c r="AA510" i="16" s="1"/>
  <c r="AC510" i="16"/>
  <c r="AD510" i="16"/>
  <c r="AO510" i="16"/>
  <c r="AN510" i="16" s="1"/>
  <c r="AP510" i="16"/>
  <c r="Y511" i="16"/>
  <c r="AA511" i="16" s="1"/>
  <c r="AC511" i="16"/>
  <c r="AD511" i="16"/>
  <c r="AO511" i="16"/>
  <c r="AN511" i="16" s="1"/>
  <c r="AP511" i="16"/>
  <c r="Y512" i="16"/>
  <c r="AC512" i="16"/>
  <c r="AD512" i="16"/>
  <c r="AO512" i="16"/>
  <c r="AN512" i="16" s="1"/>
  <c r="AP512" i="16"/>
  <c r="Y513" i="16"/>
  <c r="AC513" i="16"/>
  <c r="AD513" i="16"/>
  <c r="AO513" i="16"/>
  <c r="AN513" i="16" s="1"/>
  <c r="AP513" i="16"/>
  <c r="Y515" i="16"/>
  <c r="AC515" i="16"/>
  <c r="AD515" i="16"/>
  <c r="AO515" i="16"/>
  <c r="AN515" i="16" s="1"/>
  <c r="AP515" i="16"/>
  <c r="Y516" i="16"/>
  <c r="AA516" i="16" s="1"/>
  <c r="AC516" i="16"/>
  <c r="AD516" i="16"/>
  <c r="AO516" i="16"/>
  <c r="AN516" i="16" s="1"/>
  <c r="AP516" i="16"/>
  <c r="Y517" i="16"/>
  <c r="AC517" i="16"/>
  <c r="AD517" i="16"/>
  <c r="AO517" i="16"/>
  <c r="AN517" i="16" s="1"/>
  <c r="AP517" i="16"/>
  <c r="Y518" i="16"/>
  <c r="AC518" i="16"/>
  <c r="AD518" i="16"/>
  <c r="AO518" i="16"/>
  <c r="AN518" i="16" s="1"/>
  <c r="AP518" i="16"/>
  <c r="Y519" i="16"/>
  <c r="AC519" i="16"/>
  <c r="AD519" i="16"/>
  <c r="AO519" i="16"/>
  <c r="AN519" i="16" s="1"/>
  <c r="AP519" i="16"/>
  <c r="Y520" i="16"/>
  <c r="AO520" i="16"/>
  <c r="AN520" i="16" s="1"/>
  <c r="AP520" i="16"/>
  <c r="Y521" i="16"/>
  <c r="AC521" i="16"/>
  <c r="AD521" i="16"/>
  <c r="AO521" i="16"/>
  <c r="AN521" i="16" s="1"/>
  <c r="AP521" i="16"/>
  <c r="Y522" i="16"/>
  <c r="AC522" i="16"/>
  <c r="AD522" i="16"/>
  <c r="AO522" i="16"/>
  <c r="AN522" i="16" s="1"/>
  <c r="AP522" i="16"/>
  <c r="Y524" i="16"/>
  <c r="AC524" i="16"/>
  <c r="AD524" i="16"/>
  <c r="AO524" i="16"/>
  <c r="AN524" i="16" s="1"/>
  <c r="AP524" i="16"/>
  <c r="Y525" i="16"/>
  <c r="AC525" i="16"/>
  <c r="AD525" i="16"/>
  <c r="AO525" i="16"/>
  <c r="AN525" i="16" s="1"/>
  <c r="AP525" i="16"/>
  <c r="Y526" i="16"/>
  <c r="AC526" i="16"/>
  <c r="AD526" i="16"/>
  <c r="AP526" i="16"/>
  <c r="Y527" i="16"/>
  <c r="AC527" i="16"/>
  <c r="AD527" i="16"/>
  <c r="AO527" i="16"/>
  <c r="AN527" i="16" s="1"/>
  <c r="AP527" i="16"/>
  <c r="Y528" i="16"/>
  <c r="AA528" i="16" s="1"/>
  <c r="AC528" i="16"/>
  <c r="AD528" i="16"/>
  <c r="AO528" i="16"/>
  <c r="AN528" i="16" s="1"/>
  <c r="AP528" i="16"/>
  <c r="AD475" i="16"/>
  <c r="AC475" i="16"/>
  <c r="AD476" i="16"/>
  <c r="AC476" i="16"/>
  <c r="AD484" i="16"/>
  <c r="AC484" i="16"/>
  <c r="AD474" i="16"/>
  <c r="AC474" i="16"/>
  <c r="AD483" i="16"/>
  <c r="AC483" i="16"/>
  <c r="AD480" i="16"/>
  <c r="AC480" i="16"/>
  <c r="AD479" i="16"/>
  <c r="AC479" i="16"/>
  <c r="AP497" i="16"/>
  <c r="AO497" i="16"/>
  <c r="AN497" i="16" s="1"/>
  <c r="AD497" i="16"/>
  <c r="AC497" i="16"/>
  <c r="Y497" i="16"/>
  <c r="AA497" i="16" s="1"/>
  <c r="AP496" i="16"/>
  <c r="AO496" i="16"/>
  <c r="AN496" i="16" s="1"/>
  <c r="AD496" i="16"/>
  <c r="AC496" i="16"/>
  <c r="Y496" i="16"/>
  <c r="AA496" i="16" s="1"/>
  <c r="AP494" i="16"/>
  <c r="AO494" i="16"/>
  <c r="AN494" i="16" s="1"/>
  <c r="AD494" i="16"/>
  <c r="AC494" i="16"/>
  <c r="Y494" i="16"/>
  <c r="AP492" i="16"/>
  <c r="AO492" i="16"/>
  <c r="AN492" i="16" s="1"/>
  <c r="AD492" i="16"/>
  <c r="AC492" i="16"/>
  <c r="Y492" i="16"/>
  <c r="AP491" i="16"/>
  <c r="AO491" i="16"/>
  <c r="AN491" i="16" s="1"/>
  <c r="AD491" i="16"/>
  <c r="AC491" i="16"/>
  <c r="Y491" i="16"/>
  <c r="AA491" i="16" s="1"/>
  <c r="AP490" i="16"/>
  <c r="AO490" i="16"/>
  <c r="AN490" i="16" s="1"/>
  <c r="Y490" i="16"/>
  <c r="AA490" i="16" s="1"/>
  <c r="AP489" i="16"/>
  <c r="AO489" i="16"/>
  <c r="AN489" i="16" s="1"/>
  <c r="AD489" i="16"/>
  <c r="AC489" i="16"/>
  <c r="Y489" i="16"/>
  <c r="AP488" i="16"/>
  <c r="AO488" i="16"/>
  <c r="AN488" i="16" s="1"/>
  <c r="AD488" i="16"/>
  <c r="AC488" i="16"/>
  <c r="Y488" i="16"/>
  <c r="AA488" i="16" s="1"/>
  <c r="AP487" i="16"/>
  <c r="AO487" i="16"/>
  <c r="AN487" i="16" s="1"/>
  <c r="AD487" i="16"/>
  <c r="AC487" i="16"/>
  <c r="Y487" i="16"/>
  <c r="AP485" i="16"/>
  <c r="AO485" i="16"/>
  <c r="AN485" i="16" s="1"/>
  <c r="AD485" i="16"/>
  <c r="AC485" i="16"/>
  <c r="Y485" i="16"/>
  <c r="AA485" i="16" s="1"/>
  <c r="AP484" i="16"/>
  <c r="AO484" i="16"/>
  <c r="AN484" i="16" s="1"/>
  <c r="Y484" i="16"/>
  <c r="AA484" i="16" s="1"/>
  <c r="AP483" i="16"/>
  <c r="AO483" i="16"/>
  <c r="AN483" i="16" s="1"/>
  <c r="Y483" i="16"/>
  <c r="AA483" i="16" s="1"/>
  <c r="AP482" i="16"/>
  <c r="AO482" i="16"/>
  <c r="AN482" i="16" s="1"/>
  <c r="AD482" i="16"/>
  <c r="AC482" i="16"/>
  <c r="Y482" i="16"/>
  <c r="AA482" i="16" s="1"/>
  <c r="AP481" i="16"/>
  <c r="AO481" i="16"/>
  <c r="AN481" i="16" s="1"/>
  <c r="AD481" i="16"/>
  <c r="AC481" i="16"/>
  <c r="Y481" i="16"/>
  <c r="AP480" i="16"/>
  <c r="AO480" i="16"/>
  <c r="AN480" i="16" s="1"/>
  <c r="Y480" i="16"/>
  <c r="AA480" i="16" s="1"/>
  <c r="AP479" i="16"/>
  <c r="AO479" i="16"/>
  <c r="AN479" i="16" s="1"/>
  <c r="Y479" i="16"/>
  <c r="AP454" i="16"/>
  <c r="AO454" i="16"/>
  <c r="AN454" i="16" s="1"/>
  <c r="Y454" i="16"/>
  <c r="Y472" i="16"/>
  <c r="AD472" i="16"/>
  <c r="AC472" i="16"/>
  <c r="AD471" i="16"/>
  <c r="AC471" i="16"/>
  <c r="Y464" i="16"/>
  <c r="AA464" i="16" s="1"/>
  <c r="AC464" i="16"/>
  <c r="AD464" i="16"/>
  <c r="AC463" i="16"/>
  <c r="AD463" i="16"/>
  <c r="Y463" i="16"/>
  <c r="AA463" i="16" s="1"/>
  <c r="Y465" i="16"/>
  <c r="Y467" i="16"/>
  <c r="AC462" i="16"/>
  <c r="AD462" i="16"/>
  <c r="AP478" i="16"/>
  <c r="AO478" i="16"/>
  <c r="AN478" i="16" s="1"/>
  <c r="AD478" i="16"/>
  <c r="AC478" i="16"/>
  <c r="Y478" i="16"/>
  <c r="Y456" i="16"/>
  <c r="AA456" i="16" s="1"/>
  <c r="AP435" i="16"/>
  <c r="AO435" i="16"/>
  <c r="AN435" i="16" s="1"/>
  <c r="AD435" i="16"/>
  <c r="AC435" i="16"/>
  <c r="Y448" i="16"/>
  <c r="AO360" i="16"/>
  <c r="AN360" i="16" s="1"/>
  <c r="AP360" i="16"/>
  <c r="AC360" i="16"/>
  <c r="AD360" i="16"/>
  <c r="Y360" i="16"/>
  <c r="AA360" i="16" s="1"/>
  <c r="AP420" i="16"/>
  <c r="AO420" i="16"/>
  <c r="AN420" i="16" s="1"/>
  <c r="Y420" i="16"/>
  <c r="AA420" i="16" s="1"/>
  <c r="AD420" i="16"/>
  <c r="AC420" i="16"/>
  <c r="AD451" i="16"/>
  <c r="AC451" i="16"/>
  <c r="AP424" i="16"/>
  <c r="AO424" i="16"/>
  <c r="Y424" i="16"/>
  <c r="AA424" i="16" s="1"/>
  <c r="AD424" i="16"/>
  <c r="AC424" i="16"/>
  <c r="AD446" i="16"/>
  <c r="AC446" i="16"/>
  <c r="AD445" i="16"/>
  <c r="AC445" i="16"/>
  <c r="AO445" i="16"/>
  <c r="AN445" i="16" s="1"/>
  <c r="AP445" i="16"/>
  <c r="AO446" i="16"/>
  <c r="AN446" i="16" s="1"/>
  <c r="AP446" i="16"/>
  <c r="AO448" i="16"/>
  <c r="AN448" i="16" s="1"/>
  <c r="AP448" i="16"/>
  <c r="AO450" i="16"/>
  <c r="AN450" i="16" s="1"/>
  <c r="AP450" i="16"/>
  <c r="AO451" i="16"/>
  <c r="AN451" i="16" s="1"/>
  <c r="AP451" i="16"/>
  <c r="AO453" i="16"/>
  <c r="AN453" i="16" s="1"/>
  <c r="AP453" i="16"/>
  <c r="AO455" i="16"/>
  <c r="AN455" i="16" s="1"/>
  <c r="AP455" i="16"/>
  <c r="AO456" i="16"/>
  <c r="AN456" i="16" s="1"/>
  <c r="AP456" i="16"/>
  <c r="AO457" i="16"/>
  <c r="AN457" i="16" s="1"/>
  <c r="AP457" i="16"/>
  <c r="AO458" i="16"/>
  <c r="AN458" i="16" s="1"/>
  <c r="AP458" i="16"/>
  <c r="AO459" i="16"/>
  <c r="AN459" i="16" s="1"/>
  <c r="AP459" i="16"/>
  <c r="AO461" i="16"/>
  <c r="AN461" i="16" s="1"/>
  <c r="AP461" i="16"/>
  <c r="AO462" i="16"/>
  <c r="AN462" i="16" s="1"/>
  <c r="AP462" i="16"/>
  <c r="AO463" i="16"/>
  <c r="AN463" i="16" s="1"/>
  <c r="AP463" i="16"/>
  <c r="AO464" i="16"/>
  <c r="AN464" i="16" s="1"/>
  <c r="AP464" i="16"/>
  <c r="AO465" i="16"/>
  <c r="AN465" i="16" s="1"/>
  <c r="AP465" i="16"/>
  <c r="AO467" i="16"/>
  <c r="AN467" i="16" s="1"/>
  <c r="AP467" i="16"/>
  <c r="AO470" i="16"/>
  <c r="AN470" i="16" s="1"/>
  <c r="AP470" i="16"/>
  <c r="AO471" i="16"/>
  <c r="AN471" i="16" s="1"/>
  <c r="AP471" i="16"/>
  <c r="AO472" i="16"/>
  <c r="AN472" i="16" s="1"/>
  <c r="AP472" i="16"/>
  <c r="AO473" i="16"/>
  <c r="AN473" i="16" s="1"/>
  <c r="AP473" i="16"/>
  <c r="AO474" i="16"/>
  <c r="AN474" i="16" s="1"/>
  <c r="AP474" i="16"/>
  <c r="AO475" i="16"/>
  <c r="AN475" i="16" s="1"/>
  <c r="AP475" i="16"/>
  <c r="AO476" i="16"/>
  <c r="AN476" i="16" s="1"/>
  <c r="AP476" i="16"/>
  <c r="AC448" i="16"/>
  <c r="AD448" i="16"/>
  <c r="AC450" i="16"/>
  <c r="AD450" i="16"/>
  <c r="AC453" i="16"/>
  <c r="AD453" i="16"/>
  <c r="AC455" i="16"/>
  <c r="AD455" i="16"/>
  <c r="AC456" i="16"/>
  <c r="AD456" i="16"/>
  <c r="AC457" i="16"/>
  <c r="AD457" i="16"/>
  <c r="AC458" i="16"/>
  <c r="AD458" i="16"/>
  <c r="AC459" i="16"/>
  <c r="AD459" i="16"/>
  <c r="AC461" i="16"/>
  <c r="AD461" i="16"/>
  <c r="AC465" i="16"/>
  <c r="AD465" i="16"/>
  <c r="AC467" i="16"/>
  <c r="AD467" i="16"/>
  <c r="AC470" i="16"/>
  <c r="AD470" i="16"/>
  <c r="AC473" i="16"/>
  <c r="AD473" i="16"/>
  <c r="AO433" i="16"/>
  <c r="AN433" i="16" s="1"/>
  <c r="AP433" i="16"/>
  <c r="Y432" i="16"/>
  <c r="AA432" i="16" s="1"/>
  <c r="Y433" i="16"/>
  <c r="Y434" i="16"/>
  <c r="AA434" i="16" s="1"/>
  <c r="Y435" i="16"/>
  <c r="Y436" i="16"/>
  <c r="Y437" i="16"/>
  <c r="AA437" i="16" s="1"/>
  <c r="Y438" i="16"/>
  <c r="Y439" i="16"/>
  <c r="AA439" i="16" s="1"/>
  <c r="Y440" i="16"/>
  <c r="AA440" i="16" s="1"/>
  <c r="Y441" i="16"/>
  <c r="AA441" i="16" s="1"/>
  <c r="Y442" i="16"/>
  <c r="AA442" i="16" s="1"/>
  <c r="Y443" i="16"/>
  <c r="AA443" i="16" s="1"/>
  <c r="Y444" i="16"/>
  <c r="AA444" i="16" s="1"/>
  <c r="Y445" i="16"/>
  <c r="Y446" i="16"/>
  <c r="Y450" i="16"/>
  <c r="AA450" i="16" s="1"/>
  <c r="Y451" i="16"/>
  <c r="Y453" i="16"/>
  <c r="AA453" i="16" s="1"/>
  <c r="Y455" i="16"/>
  <c r="AA455" i="16" s="1"/>
  <c r="Y457" i="16"/>
  <c r="Y458" i="16"/>
  <c r="AA458" i="16" s="1"/>
  <c r="Y459" i="16"/>
  <c r="Y461" i="16"/>
  <c r="Y462" i="16"/>
  <c r="AA462" i="16" s="1"/>
  <c r="Y470" i="16"/>
  <c r="AA470" i="16" s="1"/>
  <c r="Y471" i="16"/>
  <c r="Y473" i="16"/>
  <c r="Y474" i="16"/>
  <c r="AA474" i="16" s="1"/>
  <c r="Y476" i="16"/>
  <c r="AA476" i="16" s="1"/>
  <c r="AC433" i="16"/>
  <c r="AD433" i="16"/>
  <c r="AP352" i="16"/>
  <c r="AO352" i="16"/>
  <c r="AN352" i="16"/>
  <c r="Y352" i="16"/>
  <c r="AA352" i="16" s="1"/>
  <c r="AP406" i="16"/>
  <c r="AO406" i="16"/>
  <c r="AN406" i="16" s="1"/>
  <c r="Y406" i="16"/>
  <c r="AD406" i="16"/>
  <c r="AC406" i="16"/>
  <c r="AP444" i="16"/>
  <c r="AO444" i="16"/>
  <c r="AN444" i="16" s="1"/>
  <c r="AD444" i="16"/>
  <c r="AC444" i="16"/>
  <c r="AP441" i="16"/>
  <c r="AO441" i="16"/>
  <c r="AN441" i="16" s="1"/>
  <c r="AD441" i="16"/>
  <c r="AC441" i="16"/>
  <c r="AP443" i="16"/>
  <c r="AO443" i="16"/>
  <c r="AN443" i="16" s="1"/>
  <c r="AD443" i="16"/>
  <c r="AC443" i="16"/>
  <c r="AP426" i="16"/>
  <c r="AO426" i="16"/>
  <c r="AN426" i="16" s="1"/>
  <c r="Y426" i="16"/>
  <c r="AA426" i="16" s="1"/>
  <c r="AD426" i="16"/>
  <c r="AC426" i="16"/>
  <c r="AP438" i="16"/>
  <c r="AO438" i="16"/>
  <c r="AN438" i="16" s="1"/>
  <c r="AD438" i="16"/>
  <c r="AC438" i="16"/>
  <c r="AP436" i="16"/>
  <c r="AO436" i="16"/>
  <c r="AN436" i="16" s="1"/>
  <c r="AD436" i="16"/>
  <c r="AC436" i="16"/>
  <c r="AP439" i="16"/>
  <c r="AO439" i="16"/>
  <c r="AN439" i="16" s="1"/>
  <c r="AD439" i="16"/>
  <c r="AC439" i="16"/>
  <c r="AP442" i="16"/>
  <c r="AO442" i="16"/>
  <c r="AN442" i="16" s="1"/>
  <c r="AD442" i="16"/>
  <c r="AC442" i="16"/>
  <c r="AP440" i="16"/>
  <c r="AO440" i="16"/>
  <c r="AN440" i="16" s="1"/>
  <c r="AD440" i="16"/>
  <c r="AC440" i="16"/>
  <c r="AP437" i="16"/>
  <c r="AO437" i="16"/>
  <c r="AN437" i="16" s="1"/>
  <c r="AD437" i="16"/>
  <c r="AC437" i="16"/>
  <c r="AP434" i="16"/>
  <c r="AO434" i="16"/>
  <c r="AN434" i="16" s="1"/>
  <c r="AD434" i="16"/>
  <c r="AC434" i="16"/>
  <c r="Y431" i="16"/>
  <c r="AP431" i="16"/>
  <c r="AO431" i="16"/>
  <c r="AN431" i="16" s="1"/>
  <c r="AP432" i="16"/>
  <c r="AO432" i="16"/>
  <c r="AN432" i="16" s="1"/>
  <c r="AD432" i="16"/>
  <c r="AC432" i="16"/>
  <c r="AP429" i="16"/>
  <c r="AO429" i="16"/>
  <c r="AN429" i="16" s="1"/>
  <c r="Y429" i="16"/>
  <c r="AA429" i="16" s="1"/>
  <c r="AD429" i="16"/>
  <c r="AC429" i="16"/>
  <c r="AP413" i="16"/>
  <c r="AO413" i="16"/>
  <c r="AN413" i="16" s="1"/>
  <c r="Y413" i="16"/>
  <c r="AA413" i="16" s="1"/>
  <c r="AD413" i="16"/>
  <c r="AC413" i="16"/>
  <c r="AO430" i="16"/>
  <c r="AN430" i="16" s="1"/>
  <c r="AP430" i="16"/>
  <c r="Y430" i="16"/>
  <c r="AA430" i="16" s="1"/>
  <c r="AC430" i="16"/>
  <c r="AD430" i="16"/>
  <c r="AO428" i="16"/>
  <c r="AN428" i="16" s="1"/>
  <c r="AP428" i="16"/>
  <c r="Y428" i="16"/>
  <c r="AC428" i="16"/>
  <c r="AD428" i="16"/>
  <c r="AP417" i="16"/>
  <c r="AO417" i="16"/>
  <c r="AN417" i="16" s="1"/>
  <c r="Y417" i="16"/>
  <c r="AA417" i="16" s="1"/>
  <c r="AP405" i="16"/>
  <c r="AO405" i="16"/>
  <c r="AN405" i="16" s="1"/>
  <c r="Y405" i="16"/>
  <c r="AA405" i="16" s="1"/>
  <c r="AD405" i="16"/>
  <c r="AC405" i="16"/>
  <c r="AP425" i="16"/>
  <c r="AO425" i="16"/>
  <c r="AN425" i="16" s="1"/>
  <c r="Y425" i="16"/>
  <c r="AD431" i="16"/>
  <c r="AC431" i="16"/>
  <c r="AP408" i="16"/>
  <c r="AO408" i="16"/>
  <c r="AN408" i="16" s="1"/>
  <c r="Y408" i="16"/>
  <c r="AD408" i="16"/>
  <c r="AC408" i="16"/>
  <c r="Y423" i="16"/>
  <c r="AA423" i="16" s="1"/>
  <c r="AP427" i="16"/>
  <c r="AO427" i="16"/>
  <c r="AN427" i="16" s="1"/>
  <c r="AP423" i="16"/>
  <c r="AO423" i="16"/>
  <c r="AN423" i="16" s="1"/>
  <c r="Y427" i="16"/>
  <c r="AD427" i="16"/>
  <c r="AC427" i="16"/>
  <c r="AP421" i="16"/>
  <c r="AO421" i="16"/>
  <c r="AN421" i="16" s="1"/>
  <c r="Y421" i="16"/>
  <c r="AA421" i="16" s="1"/>
  <c r="AD421" i="16"/>
  <c r="AC421" i="16"/>
  <c r="AD425" i="16"/>
  <c r="AC425" i="16"/>
  <c r="AP414" i="16"/>
  <c r="AO414" i="16"/>
  <c r="AN414" i="16" s="1"/>
  <c r="Y414" i="16"/>
  <c r="AD414" i="16"/>
  <c r="AC414" i="16"/>
  <c r="AD423" i="16"/>
  <c r="AC423" i="16"/>
  <c r="AD417" i="16"/>
  <c r="AC417" i="16"/>
  <c r="AP422" i="16"/>
  <c r="AO422" i="16"/>
  <c r="AN422" i="16" s="1"/>
  <c r="Y422" i="16"/>
  <c r="AD422" i="16"/>
  <c r="AC422" i="16"/>
  <c r="AP419" i="16"/>
  <c r="AO419" i="16"/>
  <c r="AN419" i="16" s="1"/>
  <c r="Y419" i="16"/>
  <c r="AP353" i="16"/>
  <c r="AO353" i="16"/>
  <c r="AN353" i="16" s="1"/>
  <c r="AD419" i="16"/>
  <c r="AC419" i="16"/>
  <c r="AP410" i="16"/>
  <c r="AO410" i="16"/>
  <c r="AN410" i="16" s="1"/>
  <c r="Y410" i="16"/>
  <c r="AD410" i="16"/>
  <c r="AC410" i="16"/>
  <c r="AP402" i="16"/>
  <c r="AO402" i="16"/>
  <c r="AN402" i="16" s="1"/>
  <c r="Y402" i="16"/>
  <c r="AD402" i="16"/>
  <c r="AC402" i="16"/>
  <c r="AP401" i="16"/>
  <c r="AO401" i="16"/>
  <c r="AN401" i="16" s="1"/>
  <c r="Y401" i="16"/>
  <c r="AA401" i="16" s="1"/>
  <c r="AD401" i="16"/>
  <c r="AC401" i="16"/>
  <c r="AP396" i="16"/>
  <c r="AO396" i="16"/>
  <c r="AN396" i="16" s="1"/>
  <c r="Y396" i="16"/>
  <c r="AD396" i="16"/>
  <c r="AC396" i="16"/>
  <c r="AP418" i="16"/>
  <c r="AO418" i="16"/>
  <c r="AN418" i="16" s="1"/>
  <c r="Y418" i="16"/>
  <c r="AD418" i="16"/>
  <c r="AC418" i="16"/>
  <c r="AP416" i="16"/>
  <c r="AO416" i="16"/>
  <c r="AN416" i="16" s="1"/>
  <c r="Y416" i="16"/>
  <c r="AA416" i="16" s="1"/>
  <c r="AD416" i="16"/>
  <c r="AC416" i="16"/>
  <c r="AP412" i="16"/>
  <c r="AO412" i="16"/>
  <c r="AN412" i="16" s="1"/>
  <c r="Y412" i="16"/>
  <c r="AA412" i="16" s="1"/>
  <c r="AD412" i="16"/>
  <c r="AC412" i="16"/>
  <c r="AP411" i="16"/>
  <c r="AO411" i="16"/>
  <c r="AN411" i="16" s="1"/>
  <c r="Y411" i="16"/>
  <c r="AA411" i="16" s="1"/>
  <c r="AD411" i="16"/>
  <c r="AC411" i="16"/>
  <c r="AP394" i="16"/>
  <c r="AO394" i="16"/>
  <c r="AN394" i="16" s="1"/>
  <c r="Y394" i="16"/>
  <c r="AA394" i="16" s="1"/>
  <c r="AD394" i="16"/>
  <c r="AC394" i="16"/>
  <c r="AP391" i="16"/>
  <c r="AO391" i="16"/>
  <c r="AN391" i="16" s="1"/>
  <c r="Y391" i="16"/>
  <c r="AA391" i="16" s="1"/>
  <c r="AP389" i="16"/>
  <c r="AO389" i="16"/>
  <c r="AN389" i="16" s="1"/>
  <c r="Y389" i="16"/>
  <c r="AA389" i="16" s="1"/>
  <c r="AD389" i="16"/>
  <c r="AC389" i="16"/>
  <c r="AP385" i="16"/>
  <c r="AO385" i="16"/>
  <c r="AN385" i="16" s="1"/>
  <c r="Y385" i="16"/>
  <c r="AA385" i="16" s="1"/>
  <c r="AD385" i="16"/>
  <c r="AC385" i="16"/>
  <c r="AD391" i="16"/>
  <c r="AC391" i="16"/>
  <c r="AP395" i="16"/>
  <c r="AO395" i="16"/>
  <c r="AN395" i="16" s="1"/>
  <c r="Y395" i="16"/>
  <c r="AA395" i="16" s="1"/>
  <c r="AD395" i="16"/>
  <c r="AC395" i="16"/>
  <c r="AP407" i="16"/>
  <c r="AO407" i="16"/>
  <c r="AN407" i="16"/>
  <c r="Y407" i="16"/>
  <c r="AA407" i="16" s="1"/>
  <c r="AD407" i="16"/>
  <c r="AC407" i="16"/>
  <c r="AP390" i="16"/>
  <c r="AO390" i="16"/>
  <c r="AN390" i="16" s="1"/>
  <c r="Y390" i="16"/>
  <c r="AA390" i="16" s="1"/>
  <c r="AD390" i="16"/>
  <c r="AC390" i="16"/>
  <c r="AP393" i="16"/>
  <c r="AO393" i="16"/>
  <c r="AN393" i="16" s="1"/>
  <c r="Y393" i="16"/>
  <c r="AD393" i="16"/>
  <c r="AC393" i="16"/>
  <c r="AP378" i="16"/>
  <c r="AO378" i="16"/>
  <c r="AN378" i="16" s="1"/>
  <c r="Y378" i="16"/>
  <c r="AD378" i="16"/>
  <c r="AC378" i="16"/>
  <c r="AP387" i="16"/>
  <c r="AO387" i="16"/>
  <c r="AN387" i="16" s="1"/>
  <c r="Y387" i="16"/>
  <c r="AA387" i="16" s="1"/>
  <c r="AD387" i="16"/>
  <c r="AC387" i="16"/>
  <c r="AP388" i="16"/>
  <c r="AO388" i="16"/>
  <c r="AN388" i="16" s="1"/>
  <c r="Y388" i="16"/>
  <c r="AD388" i="16"/>
  <c r="AC388" i="16"/>
  <c r="AP383" i="16"/>
  <c r="AO383" i="16"/>
  <c r="AN383" i="16" s="1"/>
  <c r="Y383" i="16"/>
  <c r="AD383" i="16"/>
  <c r="AC383" i="16"/>
  <c r="AP409" i="16"/>
  <c r="AO409" i="16"/>
  <c r="AN409" i="16" s="1"/>
  <c r="AD409" i="16"/>
  <c r="AC409" i="16"/>
  <c r="Y409" i="16"/>
  <c r="AA409" i="16" s="1"/>
  <c r="AP375" i="16"/>
  <c r="AO375" i="16"/>
  <c r="AN375" i="16" s="1"/>
  <c r="AP398" i="16"/>
  <c r="AO398" i="16"/>
  <c r="AN398" i="16" s="1"/>
  <c r="Y398" i="16"/>
  <c r="AD398" i="16"/>
  <c r="AC398" i="16"/>
  <c r="Y375" i="16"/>
  <c r="AA375" i="16" s="1"/>
  <c r="AC375" i="16"/>
  <c r="AD375" i="16"/>
  <c r="AO404" i="16"/>
  <c r="AN404" i="16" s="1"/>
  <c r="AP404" i="16"/>
  <c r="Y404" i="16"/>
  <c r="AC404" i="16"/>
  <c r="AD404" i="16"/>
  <c r="AO403" i="16"/>
  <c r="AN403" i="16" s="1"/>
  <c r="AP403" i="16"/>
  <c r="Y403" i="16"/>
  <c r="AC403" i="16"/>
  <c r="AD403" i="16"/>
  <c r="AP400" i="16"/>
  <c r="AO400" i="16"/>
  <c r="AN400" i="16" s="1"/>
  <c r="Y400" i="16"/>
  <c r="AD400" i="16"/>
  <c r="AC400" i="16"/>
  <c r="AP399" i="16"/>
  <c r="AO399" i="16"/>
  <c r="AN399" i="16" s="1"/>
  <c r="Y399" i="16"/>
  <c r="AD399" i="16"/>
  <c r="AC399" i="16"/>
  <c r="AP397" i="16"/>
  <c r="AO397" i="16"/>
  <c r="AN397" i="16" s="1"/>
  <c r="Y397" i="16"/>
  <c r="AA397" i="16" s="1"/>
  <c r="AD397" i="16"/>
  <c r="AC397" i="16"/>
  <c r="AP382" i="16"/>
  <c r="AO382" i="16"/>
  <c r="AN382" i="16" s="1"/>
  <c r="Y382" i="16"/>
  <c r="AD382" i="16"/>
  <c r="AC382" i="16"/>
  <c r="AP379" i="16"/>
  <c r="AO379" i="16"/>
  <c r="AN379" i="16" s="1"/>
  <c r="Y379" i="16"/>
  <c r="AA379" i="16" s="1"/>
  <c r="AD379" i="16"/>
  <c r="AC379" i="16"/>
  <c r="AM121" i="16"/>
  <c r="AO121" i="16" s="1"/>
  <c r="AN121" i="16" s="1"/>
  <c r="AP386" i="16"/>
  <c r="AO386" i="16"/>
  <c r="AN386" i="16" s="1"/>
  <c r="Y386" i="16"/>
  <c r="AD386" i="16"/>
  <c r="AC386" i="16"/>
  <c r="AP384" i="16"/>
  <c r="AO384" i="16"/>
  <c r="AN384" i="16" s="1"/>
  <c r="Y384" i="16"/>
  <c r="AD384" i="16"/>
  <c r="AC384" i="16"/>
  <c r="AP381" i="16"/>
  <c r="AO381" i="16"/>
  <c r="AN381" i="16" s="1"/>
  <c r="Y381" i="16"/>
  <c r="AD381" i="16"/>
  <c r="AC381" i="16"/>
  <c r="AP374" i="16"/>
  <c r="AO374" i="16"/>
  <c r="AN374" i="16" s="1"/>
  <c r="Y374" i="16"/>
  <c r="AA374" i="16" s="1"/>
  <c r="AD374" i="16"/>
  <c r="AC374" i="16"/>
  <c r="AP372" i="16"/>
  <c r="AO372" i="16"/>
  <c r="AN372" i="16" s="1"/>
  <c r="Y372" i="16"/>
  <c r="AA372" i="16" s="1"/>
  <c r="AD372" i="16"/>
  <c r="AC372" i="16"/>
  <c r="AP364" i="16"/>
  <c r="AO364" i="16"/>
  <c r="AN364" i="16" s="1"/>
  <c r="Y364" i="16"/>
  <c r="AA364" i="16" s="1"/>
  <c r="AD314" i="16"/>
  <c r="AC314" i="16"/>
  <c r="AP392" i="16"/>
  <c r="AO392" i="16"/>
  <c r="AN392" i="16" s="1"/>
  <c r="Y392" i="16"/>
  <c r="AA392" i="16" s="1"/>
  <c r="AD392" i="16"/>
  <c r="AC392" i="16"/>
  <c r="AP380" i="16"/>
  <c r="AO380" i="16"/>
  <c r="AN380" i="16" s="1"/>
  <c r="Y380" i="16"/>
  <c r="AD380" i="16"/>
  <c r="AC380" i="16"/>
  <c r="AP377" i="16"/>
  <c r="AO377" i="16"/>
  <c r="AN377" i="16" s="1"/>
  <c r="Y377" i="16"/>
  <c r="AA377" i="16" s="1"/>
  <c r="AD377" i="16"/>
  <c r="AC377" i="16"/>
  <c r="AP371" i="16"/>
  <c r="AO371" i="16"/>
  <c r="AN371" i="16" s="1"/>
  <c r="AD371" i="16"/>
  <c r="AC371" i="16"/>
  <c r="Y371" i="16"/>
  <c r="AP367" i="16"/>
  <c r="AO367" i="16"/>
  <c r="AN367" i="16" s="1"/>
  <c r="Y367" i="16"/>
  <c r="AD367" i="16"/>
  <c r="AC367" i="16"/>
  <c r="AP365" i="16"/>
  <c r="AO365" i="16"/>
  <c r="AN365" i="16" s="1"/>
  <c r="Y365" i="16"/>
  <c r="AD365" i="16"/>
  <c r="AC365" i="16"/>
  <c r="AD364" i="16"/>
  <c r="AC364" i="16"/>
  <c r="AP362" i="16"/>
  <c r="AO362" i="16"/>
  <c r="AN362" i="16" s="1"/>
  <c r="Y362" i="16"/>
  <c r="AA362" i="16" s="1"/>
  <c r="AD362" i="16"/>
  <c r="AC362" i="16"/>
  <c r="AP373" i="16"/>
  <c r="AO373" i="16"/>
  <c r="AN373" i="16" s="1"/>
  <c r="Y373" i="16"/>
  <c r="AA373" i="16" s="1"/>
  <c r="AD373" i="16"/>
  <c r="AC373" i="16"/>
  <c r="AP376" i="16"/>
  <c r="AO376" i="16"/>
  <c r="AN376" i="16" s="1"/>
  <c r="Y376" i="16"/>
  <c r="AA376" i="16" s="1"/>
  <c r="AD376" i="16"/>
  <c r="AC376" i="16"/>
  <c r="AP370" i="16"/>
  <c r="AO370" i="16"/>
  <c r="AN370" i="16" s="1"/>
  <c r="Y370" i="16"/>
  <c r="AD370" i="16"/>
  <c r="AC370" i="16"/>
  <c r="AP366" i="16"/>
  <c r="AO366" i="16"/>
  <c r="AN366" i="16" s="1"/>
  <c r="Y366" i="16"/>
  <c r="AA366" i="16" s="1"/>
  <c r="AD366" i="16"/>
  <c r="AC366" i="16"/>
  <c r="AP363" i="16"/>
  <c r="AO363" i="16"/>
  <c r="AN363" i="16" s="1"/>
  <c r="Y363" i="16"/>
  <c r="AA363" i="16" s="1"/>
  <c r="AD363" i="16"/>
  <c r="AC363" i="16"/>
  <c r="AP357" i="16"/>
  <c r="AO357" i="16"/>
  <c r="AN357" i="16" s="1"/>
  <c r="Y357" i="16"/>
  <c r="AP349" i="16"/>
  <c r="AO349" i="16"/>
  <c r="AN349" i="16" s="1"/>
  <c r="Y349" i="16"/>
  <c r="AA349" i="16" s="1"/>
  <c r="AD349" i="16"/>
  <c r="AC349" i="16"/>
  <c r="AP369" i="16"/>
  <c r="AO369" i="16"/>
  <c r="AN369" i="16" s="1"/>
  <c r="Y369" i="16"/>
  <c r="AA369" i="16" s="1"/>
  <c r="AD369" i="16"/>
  <c r="AC369" i="16"/>
  <c r="AP368" i="16"/>
  <c r="AO368" i="16"/>
  <c r="AN368" i="16" s="1"/>
  <c r="Y368" i="16"/>
  <c r="AA368" i="16" s="1"/>
  <c r="AP359" i="16"/>
  <c r="AO359" i="16"/>
  <c r="AN359" i="16" s="1"/>
  <c r="Y359" i="16"/>
  <c r="AA359" i="16" s="1"/>
  <c r="AD359" i="16"/>
  <c r="AC359" i="16"/>
  <c r="AP361" i="16"/>
  <c r="AO361" i="16"/>
  <c r="AN361" i="16" s="1"/>
  <c r="Y361" i="16"/>
  <c r="AD361" i="16"/>
  <c r="AC361" i="16"/>
  <c r="AD357" i="16"/>
  <c r="AC357" i="16"/>
  <c r="AP355" i="16"/>
  <c r="AO355" i="16"/>
  <c r="AN355" i="16" s="1"/>
  <c r="AD355" i="16"/>
  <c r="AC355" i="16"/>
  <c r="Y355" i="16"/>
  <c r="AA355" i="16" s="1"/>
  <c r="Y353" i="16"/>
  <c r="AA353" i="16" s="1"/>
  <c r="Y351" i="16"/>
  <c r="AA351" i="16" s="1"/>
  <c r="AD353" i="16"/>
  <c r="AC353" i="16"/>
  <c r="AD352" i="16"/>
  <c r="AC352" i="16"/>
  <c r="AP350" i="16"/>
  <c r="AO350" i="16"/>
  <c r="AN350" i="16" s="1"/>
  <c r="Y350" i="16"/>
  <c r="AA350" i="16" s="1"/>
  <c r="AD350" i="16"/>
  <c r="AC350" i="16"/>
  <c r="AP348" i="16"/>
  <c r="AO348" i="16"/>
  <c r="AN348" i="16" s="1"/>
  <c r="Y348" i="16"/>
  <c r="AA348" i="16" s="1"/>
  <c r="AD348" i="16"/>
  <c r="AC348" i="16"/>
  <c r="AP358" i="16"/>
  <c r="AO358" i="16"/>
  <c r="AN358" i="16" s="1"/>
  <c r="Y358" i="16"/>
  <c r="AA358" i="16" s="1"/>
  <c r="AD358" i="16"/>
  <c r="AC358" i="16"/>
  <c r="AP356" i="16"/>
  <c r="AO356" i="16"/>
  <c r="AN356" i="16" s="1"/>
  <c r="Y356" i="16"/>
  <c r="AA356" i="16" s="1"/>
  <c r="AD356" i="16"/>
  <c r="AC356" i="16"/>
  <c r="AP354" i="16"/>
  <c r="AO354" i="16"/>
  <c r="AN354" i="16" s="1"/>
  <c r="Y354" i="16"/>
  <c r="AA354" i="16" s="1"/>
  <c r="AD354" i="16"/>
  <c r="AC354" i="16"/>
  <c r="AP340" i="16"/>
  <c r="AO340" i="16"/>
  <c r="AN340" i="16" s="1"/>
  <c r="Y340" i="16"/>
  <c r="AD340" i="16"/>
  <c r="AC340" i="16"/>
  <c r="AP346" i="16"/>
  <c r="AO346" i="16"/>
  <c r="AN346" i="16" s="1"/>
  <c r="Y346" i="16"/>
  <c r="AA346" i="16" s="1"/>
  <c r="AD346" i="16"/>
  <c r="AC346" i="16"/>
  <c r="AP351" i="16"/>
  <c r="AO351" i="16"/>
  <c r="AN351" i="16" s="1"/>
  <c r="AD351" i="16"/>
  <c r="AC351" i="16"/>
  <c r="AP347" i="16"/>
  <c r="AO347" i="16"/>
  <c r="AN347" i="16" s="1"/>
  <c r="Y347" i="16"/>
  <c r="AA347" i="16" s="1"/>
  <c r="AD347" i="16"/>
  <c r="AC347" i="16"/>
  <c r="AP345" i="16"/>
  <c r="AO345" i="16"/>
  <c r="AN345" i="16" s="1"/>
  <c r="Y345" i="16"/>
  <c r="AA345" i="16" s="1"/>
  <c r="AD345" i="16"/>
  <c r="AC345" i="16"/>
  <c r="AP344" i="16"/>
  <c r="AO344" i="16"/>
  <c r="AN344" i="16" s="1"/>
  <c r="Y344" i="16"/>
  <c r="AA344" i="16" s="1"/>
  <c r="AD344" i="16"/>
  <c r="AC344" i="16"/>
  <c r="AP343" i="16"/>
  <c r="AO343" i="16"/>
  <c r="AN343" i="16" s="1"/>
  <c r="Y343" i="16"/>
  <c r="AC343" i="16"/>
  <c r="AD343" i="16"/>
  <c r="AP337" i="16"/>
  <c r="AO337" i="16"/>
  <c r="AN337" i="16" s="1"/>
  <c r="Y337" i="16"/>
  <c r="AA337" i="16" s="1"/>
  <c r="AD337" i="16"/>
  <c r="AC337" i="16"/>
  <c r="AP342" i="16"/>
  <c r="AO342" i="16"/>
  <c r="AN342" i="16" s="1"/>
  <c r="Y342" i="16"/>
  <c r="AA342" i="16" s="1"/>
  <c r="AD342" i="16"/>
  <c r="AC342" i="16"/>
  <c r="AP339" i="16"/>
  <c r="AO339" i="16"/>
  <c r="AN339" i="16" s="1"/>
  <c r="Y339" i="16"/>
  <c r="AD339" i="16"/>
  <c r="AC339" i="16"/>
  <c r="AP338" i="16"/>
  <c r="AO338" i="16"/>
  <c r="AN338" i="16" s="1"/>
  <c r="AD338" i="16"/>
  <c r="AC338" i="16"/>
  <c r="Y338" i="16"/>
  <c r="AP336" i="16"/>
  <c r="AO336" i="16"/>
  <c r="AN336" i="16" s="1"/>
  <c r="Y336" i="16"/>
  <c r="AD336" i="16"/>
  <c r="AC336" i="16"/>
  <c r="Y328" i="16"/>
  <c r="AD328" i="16"/>
  <c r="AC328" i="16"/>
  <c r="AP333" i="16"/>
  <c r="AO333" i="16"/>
  <c r="AN333" i="16" s="1"/>
  <c r="Y333" i="16"/>
  <c r="AD333" i="16"/>
  <c r="AC333" i="16"/>
  <c r="Y335" i="16"/>
  <c r="AA335" i="16" s="1"/>
  <c r="Y332" i="16"/>
  <c r="AA332" i="16" s="1"/>
  <c r="Y330" i="16"/>
  <c r="AP331" i="16"/>
  <c r="AO331" i="16"/>
  <c r="AN331" i="16" s="1"/>
  <c r="Y331" i="16"/>
  <c r="AD331" i="16"/>
  <c r="AC331" i="16"/>
  <c r="AP332" i="16"/>
  <c r="AO332" i="16"/>
  <c r="AN332" i="16" s="1"/>
  <c r="AD332" i="16"/>
  <c r="AC332" i="16"/>
  <c r="Y329" i="16"/>
  <c r="AP330" i="16"/>
  <c r="AO330" i="16"/>
  <c r="AN330" i="16" s="1"/>
  <c r="AP329" i="16"/>
  <c r="AO329" i="16"/>
  <c r="AN329" i="16" s="1"/>
  <c r="AP328" i="16"/>
  <c r="AO328" i="16"/>
  <c r="AN328" i="16" s="1"/>
  <c r="AD330" i="16"/>
  <c r="AC330" i="16"/>
  <c r="AD329" i="16"/>
  <c r="AC329" i="16"/>
  <c r="Y327" i="16"/>
  <c r="AP310" i="16"/>
  <c r="AO310" i="16"/>
  <c r="AN310" i="16" s="1"/>
  <c r="AP309" i="16"/>
  <c r="AO309" i="16"/>
  <c r="AN309" i="16" s="1"/>
  <c r="AP311" i="16"/>
  <c r="AO311" i="16"/>
  <c r="AN311" i="16" s="1"/>
  <c r="Y311" i="16"/>
  <c r="AD311" i="16"/>
  <c r="AC311" i="16"/>
  <c r="Y316" i="16"/>
  <c r="Y313" i="16"/>
  <c r="Y310" i="16"/>
  <c r="Y309" i="16"/>
  <c r="Y306" i="16"/>
  <c r="Y305" i="16"/>
  <c r="Y304" i="16"/>
  <c r="Y302" i="16"/>
  <c r="Y300" i="16"/>
  <c r="Y299" i="16"/>
  <c r="Y298" i="16"/>
  <c r="Y297" i="16"/>
  <c r="AD316" i="16"/>
  <c r="AC316" i="16"/>
  <c r="AP317" i="16"/>
  <c r="AO317" i="16"/>
  <c r="AN317" i="16" s="1"/>
  <c r="AD317" i="16"/>
  <c r="AC317" i="16"/>
  <c r="Y317" i="16"/>
  <c r="AA317" i="16" s="1"/>
  <c r="AD315" i="16"/>
  <c r="AC315" i="16"/>
  <c r="AD313" i="16"/>
  <c r="AC313" i="16"/>
  <c r="Y314" i="16"/>
  <c r="AA314" i="16" s="1"/>
  <c r="AP314" i="16"/>
  <c r="AO314" i="16"/>
  <c r="AN314" i="16" s="1"/>
  <c r="AP312" i="16"/>
  <c r="AO312" i="16"/>
  <c r="AN312" i="16" s="1"/>
  <c r="AA312" i="16"/>
  <c r="AD312" i="16"/>
  <c r="AC312" i="16"/>
  <c r="AP308" i="16"/>
  <c r="AO308" i="16"/>
  <c r="AN308" i="16" s="1"/>
  <c r="AA308" i="16"/>
  <c r="AD308" i="16"/>
  <c r="AC308" i="16"/>
  <c r="AD310" i="16"/>
  <c r="AC310" i="16"/>
  <c r="AD309" i="16"/>
  <c r="AC309" i="16"/>
  <c r="AO301" i="16"/>
  <c r="AN301" i="16" s="1"/>
  <c r="AP307" i="16"/>
  <c r="AP306" i="16"/>
  <c r="AP305" i="16"/>
  <c r="AP304" i="16"/>
  <c r="AP303" i="16"/>
  <c r="AP302" i="16"/>
  <c r="AP301" i="16"/>
  <c r="AO307" i="16"/>
  <c r="AN307" i="16" s="1"/>
  <c r="AA307" i="16"/>
  <c r="AD307" i="16"/>
  <c r="AC307" i="16"/>
  <c r="AD306" i="16"/>
  <c r="AC306" i="16"/>
  <c r="AD305" i="16"/>
  <c r="AC305" i="16"/>
  <c r="AD304" i="16"/>
  <c r="AC304" i="16"/>
  <c r="AO303" i="16"/>
  <c r="AN303" i="16" s="1"/>
  <c r="Y303" i="16"/>
  <c r="AA303" i="16" s="1"/>
  <c r="AD303" i="16"/>
  <c r="AC303" i="16"/>
  <c r="AO302" i="16"/>
  <c r="AN302" i="16" s="1"/>
  <c r="AO300" i="16"/>
  <c r="AN300" i="16" s="1"/>
  <c r="AO299" i="16"/>
  <c r="AN299" i="16" s="1"/>
  <c r="AD302" i="16"/>
  <c r="AC302" i="16"/>
  <c r="Y301" i="16"/>
  <c r="AA301" i="16" s="1"/>
  <c r="AD301" i="16"/>
  <c r="AC301" i="16"/>
  <c r="AD300" i="16"/>
  <c r="AC300" i="16"/>
  <c r="AD299" i="16"/>
  <c r="AC299" i="16"/>
  <c r="AO297" i="16"/>
  <c r="AN297" i="16" s="1"/>
  <c r="AD298" i="16"/>
  <c r="AC298" i="16"/>
  <c r="AD297" i="16"/>
  <c r="AC297" i="16"/>
  <c r="AD204" i="16"/>
  <c r="AD13" i="16"/>
  <c r="AP296" i="16"/>
  <c r="AO296" i="16"/>
  <c r="AN296" i="16" s="1"/>
  <c r="Y296" i="16"/>
  <c r="AD296" i="16"/>
  <c r="AC296" i="16"/>
  <c r="AP295" i="16"/>
  <c r="AO295" i="16"/>
  <c r="AN295" i="16" s="1"/>
  <c r="Y295" i="16"/>
  <c r="AD295" i="16"/>
  <c r="AC295" i="16"/>
  <c r="AP294" i="16"/>
  <c r="AO294" i="16"/>
  <c r="AN294" i="16" s="1"/>
  <c r="AD294" i="16"/>
  <c r="AC294" i="16"/>
  <c r="AP293" i="16"/>
  <c r="AO293" i="16"/>
  <c r="AN293" i="16" s="1"/>
  <c r="AA293" i="16"/>
  <c r="AA294" i="16"/>
  <c r="AD293" i="16"/>
  <c r="AC293" i="16"/>
  <c r="Y121" i="16"/>
  <c r="AA121" i="16" s="1"/>
  <c r="AP292" i="16"/>
  <c r="Y292" i="16"/>
  <c r="AA292" i="16" s="1"/>
  <c r="AO292" i="16"/>
  <c r="AN292" i="16" s="1"/>
  <c r="AD292" i="16"/>
  <c r="AC292" i="16"/>
  <c r="AP108" i="16"/>
  <c r="AO108" i="16"/>
  <c r="AN108" i="16" s="1"/>
  <c r="AP80" i="16"/>
  <c r="AO80" i="16"/>
  <c r="AN80" i="16" s="1"/>
  <c r="AO77" i="16"/>
  <c r="AN77" i="16" s="1"/>
  <c r="AP77" i="16"/>
  <c r="AP75" i="16"/>
  <c r="AO75" i="16"/>
  <c r="AN75" i="16" s="1"/>
  <c r="AO71" i="16"/>
  <c r="AN71" i="16" s="1"/>
  <c r="AO70" i="16"/>
  <c r="AN70" i="16" s="1"/>
  <c r="AO69" i="16"/>
  <c r="AN69" i="16" s="1"/>
  <c r="AP71" i="16"/>
  <c r="AP291" i="16"/>
  <c r="AO291" i="16"/>
  <c r="AN291" i="16" s="1"/>
  <c r="AD291" i="16"/>
  <c r="AC291" i="16"/>
  <c r="Y291" i="16"/>
  <c r="AA291" i="16" s="1"/>
  <c r="AP290" i="16"/>
  <c r="AO290" i="16"/>
  <c r="AN290" i="16" s="1"/>
  <c r="Y290" i="16"/>
  <c r="AA290" i="16" s="1"/>
  <c r="AD290" i="16"/>
  <c r="AC290" i="16"/>
  <c r="AP289" i="16"/>
  <c r="AO289" i="16"/>
  <c r="AN289" i="16" s="1"/>
  <c r="AD289" i="16"/>
  <c r="AC289" i="16"/>
  <c r="Y289" i="16"/>
  <c r="AA289" i="16" s="1"/>
  <c r="AP288" i="16"/>
  <c r="AO288" i="16"/>
  <c r="AN288" i="16" s="1"/>
  <c r="Y288" i="16"/>
  <c r="AA288" i="16" s="1"/>
  <c r="AD288" i="16"/>
  <c r="AC288" i="16"/>
  <c r="AP287" i="16"/>
  <c r="AO287" i="16"/>
  <c r="AN287" i="16" s="1"/>
  <c r="Y287" i="16"/>
  <c r="AA287" i="16" s="1"/>
  <c r="AD287" i="16"/>
  <c r="AC287" i="16"/>
  <c r="Y231" i="16"/>
  <c r="AA231" i="16" s="1"/>
  <c r="AP284" i="16"/>
  <c r="AP285" i="16"/>
  <c r="AO285" i="16"/>
  <c r="AN285" i="16" s="1"/>
  <c r="AO284" i="16"/>
  <c r="AN284" i="16" s="1"/>
  <c r="AP286" i="16"/>
  <c r="AO286" i="16"/>
  <c r="AN286" i="16" s="1"/>
  <c r="Y286" i="16"/>
  <c r="AA286" i="16" s="1"/>
  <c r="AD286" i="16"/>
  <c r="AC286" i="16"/>
  <c r="AD285" i="16"/>
  <c r="AC285" i="16"/>
  <c r="Y285" i="16"/>
  <c r="AA285" i="16" s="1"/>
  <c r="AD284" i="16"/>
  <c r="AC284" i="16"/>
  <c r="Y284" i="16"/>
  <c r="AA284" i="16" s="1"/>
  <c r="AP283" i="16"/>
  <c r="AO283" i="16"/>
  <c r="AN283" i="16" s="1"/>
  <c r="AP282" i="16"/>
  <c r="AO282" i="16"/>
  <c r="AN282" i="16" s="1"/>
  <c r="Y283" i="16"/>
  <c r="AA283" i="16" s="1"/>
  <c r="Y282" i="16"/>
  <c r="AA282" i="16" s="1"/>
  <c r="Y281" i="16"/>
  <c r="AA281" i="16" s="1"/>
  <c r="AA280" i="16"/>
  <c r="Y279" i="16"/>
  <c r="AA279" i="16" s="1"/>
  <c r="Y278" i="16"/>
  <c r="AA278" i="16" s="1"/>
  <c r="Y277" i="16"/>
  <c r="AA277" i="16" s="1"/>
  <c r="Y276" i="16"/>
  <c r="AA276" i="16" s="1"/>
  <c r="Y275" i="16"/>
  <c r="AA275" i="16" s="1"/>
  <c r="Y274" i="16"/>
  <c r="AA274" i="16" s="1"/>
  <c r="Y273" i="16"/>
  <c r="AA273" i="16" s="1"/>
  <c r="Y272" i="16"/>
  <c r="AA272" i="16" s="1"/>
  <c r="Y271" i="16"/>
  <c r="AA271" i="16" s="1"/>
  <c r="Y270" i="16"/>
  <c r="AA270" i="16" s="1"/>
  <c r="Y269" i="16"/>
  <c r="AA269" i="16" s="1"/>
  <c r="Y263" i="16"/>
  <c r="AA263" i="16" s="1"/>
  <c r="AP263" i="16"/>
  <c r="AO263" i="16"/>
  <c r="AN263" i="16" s="1"/>
  <c r="AP212" i="16"/>
  <c r="AO212" i="16"/>
  <c r="AN212" i="16" s="1"/>
  <c r="Y212" i="16"/>
  <c r="AA212" i="16" s="1"/>
  <c r="AP281" i="16"/>
  <c r="AO281" i="16"/>
  <c r="AN281" i="16" s="1"/>
  <c r="AP280" i="16"/>
  <c r="AO280" i="16"/>
  <c r="AN280" i="16" s="1"/>
  <c r="AP279" i="16"/>
  <c r="AO279" i="16"/>
  <c r="AN279" i="16" s="1"/>
  <c r="AP278" i="16"/>
  <c r="AO278" i="16"/>
  <c r="AN278" i="16" s="1"/>
  <c r="AD283" i="16"/>
  <c r="AC283" i="16"/>
  <c r="AD282" i="16"/>
  <c r="AC282" i="16"/>
  <c r="AD281" i="16"/>
  <c r="AC281" i="16"/>
  <c r="AD280" i="16"/>
  <c r="AC280" i="16"/>
  <c r="AD279" i="16"/>
  <c r="AC279" i="16"/>
  <c r="AD278" i="16"/>
  <c r="AC278" i="16"/>
  <c r="AP277" i="16"/>
  <c r="AO277" i="16"/>
  <c r="AN277" i="16" s="1"/>
  <c r="AD277" i="16"/>
  <c r="AC277" i="16"/>
  <c r="AP276" i="16"/>
  <c r="AO276" i="16"/>
  <c r="AN276" i="16" s="1"/>
  <c r="AD276" i="16"/>
  <c r="AC276" i="16"/>
  <c r="AP275" i="16"/>
  <c r="AO275" i="16"/>
  <c r="AN275" i="16" s="1"/>
  <c r="AD275" i="16"/>
  <c r="AC275" i="16"/>
  <c r="AP274" i="16"/>
  <c r="AO274" i="16"/>
  <c r="AN274" i="16" s="1"/>
  <c r="AD274" i="16"/>
  <c r="AC274" i="16"/>
  <c r="Y256" i="16"/>
  <c r="AA256" i="16" s="1"/>
  <c r="Y213" i="16"/>
  <c r="AA213" i="16" s="1"/>
  <c r="AC213" i="16"/>
  <c r="AD213" i="16"/>
  <c r="AO213" i="16"/>
  <c r="AN213" i="16" s="1"/>
  <c r="AP213" i="16"/>
  <c r="AP177" i="16"/>
  <c r="AO177" i="16"/>
  <c r="AN177" i="16" s="1"/>
  <c r="Y177" i="16"/>
  <c r="AA177" i="16" s="1"/>
  <c r="AP247" i="16"/>
  <c r="AO247" i="16"/>
  <c r="AN247" i="16" s="1"/>
  <c r="AD247" i="16"/>
  <c r="AC247" i="16"/>
  <c r="Y247" i="16"/>
  <c r="AA247" i="16" s="1"/>
  <c r="AP246" i="16"/>
  <c r="AO246" i="16"/>
  <c r="AN246" i="16" s="1"/>
  <c r="AD246" i="16"/>
  <c r="AC246" i="16"/>
  <c r="Y246" i="16"/>
  <c r="AA246" i="16" s="1"/>
  <c r="AP245" i="16"/>
  <c r="AO245" i="16"/>
  <c r="AN245" i="16" s="1"/>
  <c r="AD245" i="16"/>
  <c r="AC245" i="16"/>
  <c r="Y245" i="16"/>
  <c r="AA245" i="16" s="1"/>
  <c r="AP244" i="16"/>
  <c r="AO244" i="16"/>
  <c r="AN244" i="16" s="1"/>
  <c r="AD244" i="16"/>
  <c r="AC244" i="16"/>
  <c r="Y244" i="16"/>
  <c r="AA244" i="16" s="1"/>
  <c r="AP243" i="16"/>
  <c r="AO243" i="16"/>
  <c r="AN243" i="16" s="1"/>
  <c r="AD243" i="16"/>
  <c r="AC243" i="16"/>
  <c r="Y243" i="16"/>
  <c r="AA243" i="16" s="1"/>
  <c r="AP242" i="16"/>
  <c r="AO242" i="16"/>
  <c r="AN242" i="16" s="1"/>
  <c r="AD242" i="16"/>
  <c r="AC242" i="16"/>
  <c r="Y242" i="16"/>
  <c r="AA242" i="16" s="1"/>
  <c r="AP241" i="16"/>
  <c r="AO241" i="16"/>
  <c r="AN241" i="16" s="1"/>
  <c r="AD241" i="16"/>
  <c r="AC241" i="16"/>
  <c r="Y241" i="16"/>
  <c r="AA241" i="16" s="1"/>
  <c r="AP240" i="16"/>
  <c r="AO240" i="16"/>
  <c r="AN240" i="16" s="1"/>
  <c r="AD240" i="16"/>
  <c r="AC240" i="16"/>
  <c r="Y240" i="16"/>
  <c r="AA240" i="16" s="1"/>
  <c r="AP239" i="16"/>
  <c r="AO239" i="16"/>
  <c r="AN239" i="16" s="1"/>
  <c r="AD239" i="16"/>
  <c r="AC239" i="16"/>
  <c r="Y239" i="16"/>
  <c r="AA239" i="16" s="1"/>
  <c r="AP238" i="16"/>
  <c r="AO238" i="16"/>
  <c r="AN238" i="16" s="1"/>
  <c r="AD238" i="16"/>
  <c r="AC238" i="16"/>
  <c r="Y238" i="16"/>
  <c r="AA238" i="16" s="1"/>
  <c r="AP237" i="16"/>
  <c r="AO237" i="16"/>
  <c r="AN237" i="16" s="1"/>
  <c r="AD237" i="16"/>
  <c r="AC237" i="16"/>
  <c r="Y237" i="16"/>
  <c r="AA237" i="16" s="1"/>
  <c r="AP236" i="16"/>
  <c r="AO236" i="16"/>
  <c r="AN236" i="16" s="1"/>
  <c r="AD236" i="16"/>
  <c r="AC236" i="16"/>
  <c r="Y236" i="16"/>
  <c r="AA236" i="16" s="1"/>
  <c r="AP235" i="16"/>
  <c r="AO235" i="16"/>
  <c r="AN235" i="16" s="1"/>
  <c r="AD235" i="16"/>
  <c r="AC235" i="16"/>
  <c r="Y235" i="16"/>
  <c r="AA235" i="16" s="1"/>
  <c r="AP234" i="16"/>
  <c r="AO234" i="16"/>
  <c r="AN234" i="16" s="1"/>
  <c r="AD234" i="16"/>
  <c r="AC234" i="16"/>
  <c r="Y234" i="16"/>
  <c r="AA234" i="16" s="1"/>
  <c r="AP233" i="16"/>
  <c r="AO233" i="16"/>
  <c r="AN233" i="16" s="1"/>
  <c r="AD233" i="16"/>
  <c r="AC233" i="16"/>
  <c r="Y233" i="16"/>
  <c r="AA233" i="16" s="1"/>
  <c r="AC210" i="16"/>
  <c r="AC211" i="16"/>
  <c r="AD210" i="16"/>
  <c r="AP210" i="16"/>
  <c r="AO210" i="16"/>
  <c r="AN210" i="16" s="1"/>
  <c r="Y210" i="16"/>
  <c r="AA210" i="16" s="1"/>
  <c r="Y227" i="16"/>
  <c r="AA227" i="16" s="1"/>
  <c r="Y223" i="16"/>
  <c r="AA223" i="16" s="1"/>
  <c r="Y208" i="16"/>
  <c r="AA208" i="16" s="1"/>
  <c r="Y200" i="16"/>
  <c r="AA200" i="16" s="1"/>
  <c r="Y178" i="16"/>
  <c r="AA178" i="16" s="1"/>
  <c r="Y179" i="16"/>
  <c r="AA179" i="16" s="1"/>
  <c r="Y180" i="16"/>
  <c r="AA180" i="16" s="1"/>
  <c r="Y181" i="16"/>
  <c r="AA181" i="16" s="1"/>
  <c r="Y182" i="16"/>
  <c r="AA182" i="16" s="1"/>
  <c r="Y183" i="16"/>
  <c r="AA183" i="16" s="1"/>
  <c r="Y184" i="16"/>
  <c r="AA184" i="16" s="1"/>
  <c r="Y185" i="16"/>
  <c r="AA185" i="16" s="1"/>
  <c r="Y186" i="16"/>
  <c r="AA186" i="16" s="1"/>
  <c r="Y187" i="16"/>
  <c r="AA187" i="16" s="1"/>
  <c r="Y188" i="16"/>
  <c r="AA188" i="16" s="1"/>
  <c r="Y189" i="16"/>
  <c r="AA189" i="16" s="1"/>
  <c r="Y190" i="16"/>
  <c r="AA190" i="16" s="1"/>
  <c r="Y191" i="16"/>
  <c r="AA191" i="16" s="1"/>
  <c r="AO6" i="16"/>
  <c r="AN6" i="16" s="1"/>
  <c r="AP6" i="16"/>
  <c r="AO7" i="16"/>
  <c r="AN7" i="16" s="1"/>
  <c r="AP7" i="16"/>
  <c r="AO8" i="16"/>
  <c r="AN8" i="16" s="1"/>
  <c r="AP8" i="16"/>
  <c r="AO9" i="16"/>
  <c r="AN9" i="16" s="1"/>
  <c r="AP9" i="16"/>
  <c r="AO10" i="16"/>
  <c r="AN10" i="16" s="1"/>
  <c r="AP10" i="16"/>
  <c r="AO11" i="16"/>
  <c r="AN11" i="16"/>
  <c r="AP11" i="16"/>
  <c r="AO12" i="16"/>
  <c r="AN12" i="16" s="1"/>
  <c r="AP12" i="16"/>
  <c r="AO13" i="16"/>
  <c r="AN13" i="16" s="1"/>
  <c r="AP13" i="16"/>
  <c r="AO14" i="16"/>
  <c r="AN14" i="16" s="1"/>
  <c r="AP14" i="16"/>
  <c r="AO15" i="16"/>
  <c r="AN15" i="16" s="1"/>
  <c r="AP15" i="16"/>
  <c r="AO16" i="16"/>
  <c r="AN16" i="16" s="1"/>
  <c r="AP16" i="16"/>
  <c r="AO17" i="16"/>
  <c r="AN17" i="16" s="1"/>
  <c r="AP17" i="16"/>
  <c r="AO18" i="16"/>
  <c r="AN18" i="16" s="1"/>
  <c r="AP18" i="16"/>
  <c r="AO19" i="16"/>
  <c r="AN19" i="16" s="1"/>
  <c r="AP19" i="16"/>
  <c r="AO20" i="16"/>
  <c r="AN20" i="16" s="1"/>
  <c r="AP20" i="16"/>
  <c r="AO21" i="16"/>
  <c r="AN21" i="16" s="1"/>
  <c r="AP21" i="16"/>
  <c r="AO22" i="16"/>
  <c r="AN22" i="16" s="1"/>
  <c r="AP22" i="16"/>
  <c r="AO23" i="16"/>
  <c r="AN23" i="16" s="1"/>
  <c r="AP23" i="16"/>
  <c r="AO24" i="16"/>
  <c r="AN24" i="16" s="1"/>
  <c r="AP24" i="16"/>
  <c r="AO25" i="16"/>
  <c r="AN25" i="16" s="1"/>
  <c r="AP25" i="16"/>
  <c r="AO26" i="16"/>
  <c r="AN26" i="16" s="1"/>
  <c r="AP26" i="16"/>
  <c r="AO27" i="16"/>
  <c r="AN27" i="16" s="1"/>
  <c r="AP27" i="16"/>
  <c r="AO28" i="16"/>
  <c r="AN28" i="16" s="1"/>
  <c r="AP28" i="16"/>
  <c r="AO29" i="16"/>
  <c r="AN29" i="16" s="1"/>
  <c r="AP29" i="16"/>
  <c r="AO30" i="16"/>
  <c r="AN30" i="16" s="1"/>
  <c r="AP30" i="16"/>
  <c r="AO31" i="16"/>
  <c r="AN31" i="16" s="1"/>
  <c r="AP31" i="16"/>
  <c r="AO32" i="16"/>
  <c r="AN32" i="16" s="1"/>
  <c r="AP32" i="16"/>
  <c r="AO33" i="16"/>
  <c r="AN33" i="16" s="1"/>
  <c r="AP33" i="16"/>
  <c r="AO34" i="16"/>
  <c r="AN34" i="16" s="1"/>
  <c r="AP34" i="16"/>
  <c r="AO35" i="16"/>
  <c r="AN35" i="16" s="1"/>
  <c r="AP35" i="16"/>
  <c r="AO36" i="16"/>
  <c r="AN36" i="16" s="1"/>
  <c r="AP36" i="16"/>
  <c r="AO37" i="16"/>
  <c r="AN37" i="16" s="1"/>
  <c r="AP37" i="16"/>
  <c r="AO38" i="16"/>
  <c r="AN38" i="16" s="1"/>
  <c r="AP38" i="16"/>
  <c r="AO39" i="16"/>
  <c r="AN39" i="16" s="1"/>
  <c r="AP39" i="16"/>
  <c r="AO40" i="16"/>
  <c r="AN40" i="16" s="1"/>
  <c r="AP40" i="16"/>
  <c r="AO41" i="16"/>
  <c r="AN41" i="16" s="1"/>
  <c r="AP41" i="16"/>
  <c r="AO42" i="16"/>
  <c r="AN42" i="16" s="1"/>
  <c r="AP42" i="16"/>
  <c r="AO43" i="16"/>
  <c r="AN43" i="16" s="1"/>
  <c r="AP43" i="16"/>
  <c r="AO44" i="16"/>
  <c r="AN44" i="16" s="1"/>
  <c r="AP44" i="16"/>
  <c r="AO45" i="16"/>
  <c r="AN45" i="16" s="1"/>
  <c r="AP45" i="16"/>
  <c r="AO46" i="16"/>
  <c r="AN46" i="16" s="1"/>
  <c r="AP46" i="16"/>
  <c r="AO47" i="16"/>
  <c r="AN47" i="16" s="1"/>
  <c r="AP47" i="16"/>
  <c r="AO48" i="16"/>
  <c r="AN48" i="16" s="1"/>
  <c r="AP48" i="16"/>
  <c r="AO49" i="16"/>
  <c r="AN49" i="16" s="1"/>
  <c r="AP49" i="16"/>
  <c r="AO50" i="16"/>
  <c r="AN50" i="16" s="1"/>
  <c r="AP50" i="16"/>
  <c r="AO51" i="16"/>
  <c r="AN51" i="16" s="1"/>
  <c r="AP51" i="16"/>
  <c r="AO52" i="16"/>
  <c r="AN52" i="16" s="1"/>
  <c r="AP52" i="16"/>
  <c r="AO53" i="16"/>
  <c r="AN53" i="16" s="1"/>
  <c r="AP53" i="16"/>
  <c r="AO54" i="16"/>
  <c r="AN54" i="16" s="1"/>
  <c r="AP54" i="16"/>
  <c r="AO55" i="16"/>
  <c r="AN55" i="16" s="1"/>
  <c r="AP55" i="16"/>
  <c r="AO56" i="16"/>
  <c r="AN56" i="16" s="1"/>
  <c r="AP56" i="16"/>
  <c r="AO57" i="16"/>
  <c r="AN57" i="16" s="1"/>
  <c r="AP57" i="16"/>
  <c r="AO58" i="16"/>
  <c r="AN58" i="16" s="1"/>
  <c r="AP58" i="16"/>
  <c r="AO59" i="16"/>
  <c r="AN59" i="16" s="1"/>
  <c r="AP59" i="16"/>
  <c r="AO60" i="16"/>
  <c r="AN60" i="16" s="1"/>
  <c r="AP60" i="16"/>
  <c r="AO61" i="16"/>
  <c r="AN61" i="16" s="1"/>
  <c r="AP61" i="16"/>
  <c r="AO62" i="16"/>
  <c r="AN62" i="16" s="1"/>
  <c r="AP62" i="16"/>
  <c r="AO63" i="16"/>
  <c r="AN63" i="16" s="1"/>
  <c r="AP63" i="16"/>
  <c r="AO64" i="16"/>
  <c r="AN64" i="16" s="1"/>
  <c r="AP64" i="16"/>
  <c r="AO65" i="16"/>
  <c r="AN65" i="16" s="1"/>
  <c r="AP65" i="16"/>
  <c r="AO66" i="16"/>
  <c r="AN66" i="16" s="1"/>
  <c r="AP66" i="16"/>
  <c r="AO67" i="16"/>
  <c r="AN67" i="16" s="1"/>
  <c r="AP67" i="16"/>
  <c r="AO68" i="16"/>
  <c r="AN68" i="16" s="1"/>
  <c r="AP68" i="16"/>
  <c r="AP69" i="16"/>
  <c r="AP70" i="16"/>
  <c r="AO73" i="16"/>
  <c r="AN73" i="16" s="1"/>
  <c r="AP73" i="16"/>
  <c r="AO74" i="16"/>
  <c r="AN74" i="16" s="1"/>
  <c r="AP74" i="16"/>
  <c r="AO76" i="16"/>
  <c r="AN76" i="16" s="1"/>
  <c r="AP76" i="16"/>
  <c r="AO78" i="16"/>
  <c r="AN78" i="16" s="1"/>
  <c r="AP78" i="16"/>
  <c r="AO79" i="16"/>
  <c r="AN79" i="16" s="1"/>
  <c r="AP79" i="16"/>
  <c r="AO81" i="16"/>
  <c r="AN81" i="16" s="1"/>
  <c r="AP81" i="16"/>
  <c r="AO82" i="16"/>
  <c r="AN82" i="16" s="1"/>
  <c r="AP82" i="16"/>
  <c r="AO83" i="16"/>
  <c r="AN83" i="16" s="1"/>
  <c r="AP83" i="16"/>
  <c r="AO84" i="16"/>
  <c r="AN84" i="16" s="1"/>
  <c r="AP84" i="16"/>
  <c r="AO85" i="16"/>
  <c r="AN85" i="16" s="1"/>
  <c r="AP85" i="16"/>
  <c r="AO86" i="16"/>
  <c r="AN86" i="16" s="1"/>
  <c r="AP86" i="16"/>
  <c r="AO87" i="16"/>
  <c r="AN87" i="16" s="1"/>
  <c r="AP87" i="16"/>
  <c r="AO88" i="16"/>
  <c r="AN88" i="16" s="1"/>
  <c r="AP88" i="16"/>
  <c r="AO89" i="16"/>
  <c r="AN89" i="16" s="1"/>
  <c r="AP89" i="16"/>
  <c r="AO90" i="16"/>
  <c r="AN90" i="16" s="1"/>
  <c r="AP90" i="16"/>
  <c r="AO91" i="16"/>
  <c r="AN91" i="16" s="1"/>
  <c r="AP91" i="16"/>
  <c r="AO92" i="16"/>
  <c r="AN92" i="16" s="1"/>
  <c r="AP92" i="16"/>
  <c r="AO93" i="16"/>
  <c r="AN93" i="16" s="1"/>
  <c r="AP93" i="16"/>
  <c r="AO95" i="16"/>
  <c r="AN95" i="16" s="1"/>
  <c r="AP95" i="16"/>
  <c r="AO96" i="16"/>
  <c r="AN96" i="16" s="1"/>
  <c r="AP96" i="16"/>
  <c r="AO97" i="16"/>
  <c r="AN97" i="16" s="1"/>
  <c r="AP97" i="16"/>
  <c r="AO98" i="16"/>
  <c r="AN98" i="16" s="1"/>
  <c r="AP98" i="16"/>
  <c r="AO99" i="16"/>
  <c r="AN99" i="16" s="1"/>
  <c r="AP99" i="16"/>
  <c r="AO100" i="16"/>
  <c r="AN100" i="16" s="1"/>
  <c r="AP100" i="16"/>
  <c r="AO101" i="16"/>
  <c r="AN101" i="16" s="1"/>
  <c r="AP101" i="16"/>
  <c r="AO102" i="16"/>
  <c r="AN102" i="16" s="1"/>
  <c r="AP102" i="16"/>
  <c r="AO103" i="16"/>
  <c r="AN103" i="16" s="1"/>
  <c r="AP103" i="16"/>
  <c r="AO104" i="16"/>
  <c r="AN104" i="16" s="1"/>
  <c r="AP104" i="16"/>
  <c r="AO105" i="16"/>
  <c r="AN105" i="16" s="1"/>
  <c r="AP105" i="16"/>
  <c r="AO106" i="16"/>
  <c r="AN106" i="16" s="1"/>
  <c r="AP106" i="16"/>
  <c r="AO107" i="16"/>
  <c r="AN107" i="16" s="1"/>
  <c r="AP107" i="16"/>
  <c r="AO109" i="16"/>
  <c r="AN109" i="16" s="1"/>
  <c r="AP109" i="16"/>
  <c r="AO110" i="16"/>
  <c r="AN110" i="16" s="1"/>
  <c r="AP110" i="16"/>
  <c r="AO111" i="16"/>
  <c r="AN111" i="16" s="1"/>
  <c r="AP111" i="16"/>
  <c r="AO112" i="16"/>
  <c r="AN112" i="16" s="1"/>
  <c r="AP112" i="16"/>
  <c r="AO113" i="16"/>
  <c r="AN113" i="16" s="1"/>
  <c r="AP113" i="16"/>
  <c r="AO114" i="16"/>
  <c r="AN114" i="16" s="1"/>
  <c r="AP114" i="16"/>
  <c r="AO115" i="16"/>
  <c r="AN115" i="16" s="1"/>
  <c r="AP115" i="16"/>
  <c r="AO116" i="16"/>
  <c r="AN116" i="16" s="1"/>
  <c r="AP116" i="16"/>
  <c r="AO117" i="16"/>
  <c r="AN117" i="16" s="1"/>
  <c r="AP117" i="16"/>
  <c r="AO118" i="16"/>
  <c r="AN118" i="16" s="1"/>
  <c r="AP118" i="16"/>
  <c r="AO119" i="16"/>
  <c r="AN119" i="16" s="1"/>
  <c r="AP119" i="16"/>
  <c r="AO120" i="16"/>
  <c r="AN120" i="16" s="1"/>
  <c r="AP120" i="16"/>
  <c r="AP121" i="16"/>
  <c r="AO122" i="16"/>
  <c r="AN122" i="16" s="1"/>
  <c r="AP122" i="16"/>
  <c r="AO123" i="16"/>
  <c r="AN123" i="16" s="1"/>
  <c r="AP123" i="16"/>
  <c r="AO124" i="16"/>
  <c r="AN124" i="16" s="1"/>
  <c r="AP124" i="16"/>
  <c r="AO125" i="16"/>
  <c r="AN125" i="16" s="1"/>
  <c r="AP125" i="16"/>
  <c r="AO126" i="16"/>
  <c r="AN126" i="16" s="1"/>
  <c r="AP126" i="16"/>
  <c r="AO127" i="16"/>
  <c r="AN127" i="16" s="1"/>
  <c r="AP127" i="16"/>
  <c r="AO128" i="16"/>
  <c r="AN128" i="16" s="1"/>
  <c r="AP128" i="16"/>
  <c r="AO129" i="16"/>
  <c r="AN129" i="16" s="1"/>
  <c r="AP129" i="16"/>
  <c r="AO130" i="16"/>
  <c r="AN130" i="16" s="1"/>
  <c r="AP130" i="16"/>
  <c r="AO131" i="16"/>
  <c r="AN131" i="16" s="1"/>
  <c r="AP131" i="16"/>
  <c r="AO132" i="16"/>
  <c r="AN132" i="16" s="1"/>
  <c r="AP132" i="16"/>
  <c r="AO133" i="16"/>
  <c r="AN133" i="16" s="1"/>
  <c r="AP133" i="16"/>
  <c r="AO134" i="16"/>
  <c r="AN134" i="16" s="1"/>
  <c r="AP134" i="16"/>
  <c r="AO135" i="16"/>
  <c r="AN135" i="16" s="1"/>
  <c r="AP135" i="16"/>
  <c r="AO136" i="16"/>
  <c r="AN136" i="16" s="1"/>
  <c r="AP136" i="16"/>
  <c r="AO137" i="16"/>
  <c r="AN137" i="16" s="1"/>
  <c r="AP137" i="16"/>
  <c r="AO138" i="16"/>
  <c r="AN138" i="16" s="1"/>
  <c r="AP138" i="16"/>
  <c r="AO139" i="16"/>
  <c r="AN139" i="16" s="1"/>
  <c r="AP139" i="16"/>
  <c r="AO140" i="16"/>
  <c r="AN140" i="16" s="1"/>
  <c r="AP140" i="16"/>
  <c r="AO141" i="16"/>
  <c r="AN141" i="16" s="1"/>
  <c r="AP141" i="16"/>
  <c r="AO142" i="16"/>
  <c r="AN142" i="16" s="1"/>
  <c r="AP142" i="16"/>
  <c r="AO143" i="16"/>
  <c r="AN143" i="16" s="1"/>
  <c r="AP143" i="16"/>
  <c r="AO144" i="16"/>
  <c r="AN144" i="16" s="1"/>
  <c r="AP144" i="16"/>
  <c r="AO145" i="16"/>
  <c r="AN145" i="16" s="1"/>
  <c r="AP145" i="16"/>
  <c r="AO146" i="16"/>
  <c r="AN146" i="16" s="1"/>
  <c r="AP146" i="16"/>
  <c r="AO147" i="16"/>
  <c r="AN147" i="16" s="1"/>
  <c r="AP147" i="16"/>
  <c r="AO148" i="16"/>
  <c r="AN148" i="16" s="1"/>
  <c r="AP148" i="16"/>
  <c r="AO149" i="16"/>
  <c r="AN149" i="16" s="1"/>
  <c r="AP149" i="16"/>
  <c r="AO150" i="16"/>
  <c r="AN150" i="16" s="1"/>
  <c r="AP150" i="16"/>
  <c r="AO151" i="16"/>
  <c r="AN151" i="16" s="1"/>
  <c r="AP151" i="16"/>
  <c r="AO152" i="16"/>
  <c r="AN152" i="16" s="1"/>
  <c r="AP152" i="16"/>
  <c r="AO153" i="16"/>
  <c r="AN153" i="16" s="1"/>
  <c r="AP153" i="16"/>
  <c r="AO154" i="16"/>
  <c r="AN154" i="16" s="1"/>
  <c r="AP154" i="16"/>
  <c r="AO155" i="16"/>
  <c r="AN155" i="16" s="1"/>
  <c r="AP155" i="16"/>
  <c r="AO156" i="16"/>
  <c r="AN156" i="16" s="1"/>
  <c r="AP156" i="16"/>
  <c r="AO157" i="16"/>
  <c r="AN157" i="16" s="1"/>
  <c r="AP157" i="16"/>
  <c r="AO158" i="16"/>
  <c r="AN158" i="16" s="1"/>
  <c r="AP158" i="16"/>
  <c r="AO159" i="16"/>
  <c r="AN159" i="16" s="1"/>
  <c r="AP159" i="16"/>
  <c r="AO160" i="16"/>
  <c r="AN160" i="16" s="1"/>
  <c r="AP160" i="16"/>
  <c r="AO161" i="16"/>
  <c r="AN161" i="16" s="1"/>
  <c r="AP161" i="16"/>
  <c r="AO162" i="16"/>
  <c r="AN162" i="16" s="1"/>
  <c r="AP162" i="16"/>
  <c r="AO163" i="16"/>
  <c r="AN163" i="16" s="1"/>
  <c r="AP163" i="16"/>
  <c r="AO164" i="16"/>
  <c r="AN164" i="16" s="1"/>
  <c r="AP164" i="16"/>
  <c r="AO165" i="16"/>
  <c r="AN165" i="16" s="1"/>
  <c r="AP165" i="16"/>
  <c r="AO166" i="16"/>
  <c r="AN166" i="16" s="1"/>
  <c r="AP166" i="16"/>
  <c r="AO167" i="16"/>
  <c r="AN167" i="16" s="1"/>
  <c r="AP167" i="16"/>
  <c r="AO168" i="16"/>
  <c r="AN168" i="16" s="1"/>
  <c r="AP168" i="16"/>
  <c r="AO169" i="16"/>
  <c r="AN169" i="16" s="1"/>
  <c r="AP169" i="16"/>
  <c r="AO170" i="16"/>
  <c r="AN170" i="16" s="1"/>
  <c r="AP170" i="16"/>
  <c r="AO171" i="16"/>
  <c r="AN171" i="16" s="1"/>
  <c r="AP171" i="16"/>
  <c r="AO172" i="16"/>
  <c r="AN172" i="16" s="1"/>
  <c r="AP172" i="16"/>
  <c r="AO173" i="16"/>
  <c r="AN173" i="16" s="1"/>
  <c r="AP173" i="16"/>
  <c r="AO174" i="16"/>
  <c r="AN174" i="16" s="1"/>
  <c r="AP174" i="16"/>
  <c r="AO175" i="16"/>
  <c r="AN175" i="16" s="1"/>
  <c r="AP175" i="16"/>
  <c r="AO176" i="16"/>
  <c r="AN176" i="16" s="1"/>
  <c r="AP176" i="16"/>
  <c r="AO178" i="16"/>
  <c r="AN178" i="16" s="1"/>
  <c r="AP178" i="16"/>
  <c r="AO179" i="16"/>
  <c r="AN179" i="16" s="1"/>
  <c r="AP179" i="16"/>
  <c r="AO180" i="16"/>
  <c r="AN180" i="16" s="1"/>
  <c r="AP180" i="16"/>
  <c r="AO181" i="16"/>
  <c r="AN181" i="16" s="1"/>
  <c r="AP181" i="16"/>
  <c r="AO182" i="16"/>
  <c r="AN182" i="16" s="1"/>
  <c r="AP182" i="16"/>
  <c r="AO183" i="16"/>
  <c r="AN183" i="16" s="1"/>
  <c r="AP183" i="16"/>
  <c r="AO184" i="16"/>
  <c r="AN184" i="16" s="1"/>
  <c r="AP184" i="16"/>
  <c r="AO185" i="16"/>
  <c r="AN185" i="16" s="1"/>
  <c r="AP185" i="16"/>
  <c r="AO186" i="16"/>
  <c r="AN186" i="16" s="1"/>
  <c r="AP186" i="16"/>
  <c r="AO187" i="16"/>
  <c r="AN187" i="16" s="1"/>
  <c r="AP187" i="16"/>
  <c r="AO188" i="16"/>
  <c r="AN188" i="16" s="1"/>
  <c r="AP188" i="16"/>
  <c r="AO189" i="16"/>
  <c r="AN189" i="16" s="1"/>
  <c r="AP189" i="16"/>
  <c r="AO190" i="16"/>
  <c r="AN190" i="16" s="1"/>
  <c r="AP190" i="16"/>
  <c r="AO191" i="16"/>
  <c r="AN191" i="16" s="1"/>
  <c r="AP191" i="16"/>
  <c r="AO192" i="16"/>
  <c r="AN192" i="16" s="1"/>
  <c r="AP192" i="16"/>
  <c r="AO193" i="16"/>
  <c r="AN193" i="16" s="1"/>
  <c r="AP193" i="16"/>
  <c r="AO194" i="16"/>
  <c r="AN194" i="16" s="1"/>
  <c r="AP194" i="16"/>
  <c r="AO195" i="16"/>
  <c r="AN195" i="16" s="1"/>
  <c r="AP195" i="16"/>
  <c r="AO196" i="16"/>
  <c r="AN196" i="16" s="1"/>
  <c r="AP196" i="16"/>
  <c r="AO197" i="16"/>
  <c r="AN197" i="16" s="1"/>
  <c r="AP197" i="16"/>
  <c r="AO198" i="16"/>
  <c r="AN198" i="16" s="1"/>
  <c r="AP198" i="16"/>
  <c r="AO199" i="16"/>
  <c r="AN199" i="16" s="1"/>
  <c r="AP199" i="16"/>
  <c r="AO200" i="16"/>
  <c r="AN200" i="16" s="1"/>
  <c r="AP200" i="16"/>
  <c r="AO201" i="16"/>
  <c r="AN201" i="16" s="1"/>
  <c r="AP201" i="16"/>
  <c r="AO202" i="16"/>
  <c r="AN202" i="16" s="1"/>
  <c r="AP202" i="16"/>
  <c r="AO203" i="16"/>
  <c r="AN203" i="16" s="1"/>
  <c r="AP203" i="16"/>
  <c r="AO204" i="16"/>
  <c r="AN204" i="16" s="1"/>
  <c r="AP204" i="16"/>
  <c r="AO205" i="16"/>
  <c r="AN205" i="16" s="1"/>
  <c r="AP205" i="16"/>
  <c r="AO206" i="16"/>
  <c r="AN206" i="16" s="1"/>
  <c r="AP206" i="16"/>
  <c r="AO207" i="16"/>
  <c r="AN207" i="16" s="1"/>
  <c r="AP207" i="16"/>
  <c r="AO208" i="16"/>
  <c r="AN208" i="16" s="1"/>
  <c r="AP208" i="16"/>
  <c r="AO209" i="16"/>
  <c r="AN209" i="16" s="1"/>
  <c r="AP209" i="16"/>
  <c r="AO211" i="16"/>
  <c r="AN211" i="16" s="1"/>
  <c r="AP211" i="16"/>
  <c r="AO214" i="16"/>
  <c r="AN214" i="16" s="1"/>
  <c r="AP214" i="16"/>
  <c r="AO215" i="16"/>
  <c r="AN215" i="16" s="1"/>
  <c r="AP215" i="16"/>
  <c r="AO216" i="16"/>
  <c r="AN216" i="16" s="1"/>
  <c r="AP216" i="16"/>
  <c r="AO217" i="16"/>
  <c r="AN217" i="16" s="1"/>
  <c r="AP217" i="16"/>
  <c r="AO218" i="16"/>
  <c r="AN218" i="16" s="1"/>
  <c r="AP218" i="16"/>
  <c r="AO219" i="16"/>
  <c r="AN219" i="16" s="1"/>
  <c r="AP219" i="16"/>
  <c r="AO220" i="16"/>
  <c r="AN220" i="16" s="1"/>
  <c r="AP220" i="16"/>
  <c r="AO221" i="16"/>
  <c r="AN221" i="16" s="1"/>
  <c r="AP221" i="16"/>
  <c r="AO222" i="16"/>
  <c r="AN222" i="16" s="1"/>
  <c r="AP222" i="16"/>
  <c r="AO223" i="16"/>
  <c r="AN223" i="16" s="1"/>
  <c r="AP223" i="16"/>
  <c r="AO224" i="16"/>
  <c r="AN224" i="16" s="1"/>
  <c r="AP224" i="16"/>
  <c r="AO225" i="16"/>
  <c r="AN225" i="16" s="1"/>
  <c r="AP225" i="16"/>
  <c r="AO226" i="16"/>
  <c r="AN226" i="16" s="1"/>
  <c r="AP226" i="16"/>
  <c r="AO227" i="16"/>
  <c r="AN227" i="16" s="1"/>
  <c r="AP227" i="16"/>
  <c r="AO228" i="16"/>
  <c r="AN228" i="16" s="1"/>
  <c r="AP228" i="16"/>
  <c r="AO229" i="16"/>
  <c r="AN229" i="16" s="1"/>
  <c r="AP229" i="16"/>
  <c r="AO230" i="16"/>
  <c r="AN230" i="16" s="1"/>
  <c r="AP230" i="16"/>
  <c r="AO231" i="16"/>
  <c r="AN231" i="16" s="1"/>
  <c r="AP231" i="16"/>
  <c r="AO232" i="16"/>
  <c r="AN232" i="16" s="1"/>
  <c r="AP232" i="16"/>
  <c r="AO248" i="16"/>
  <c r="AN248" i="16" s="1"/>
  <c r="AP248" i="16"/>
  <c r="AO249" i="16"/>
  <c r="AN249" i="16" s="1"/>
  <c r="AP249" i="16"/>
  <c r="AO250" i="16"/>
  <c r="AN250" i="16" s="1"/>
  <c r="AP250" i="16"/>
  <c r="AO251" i="16"/>
  <c r="AN251" i="16" s="1"/>
  <c r="AP251" i="16"/>
  <c r="AO252" i="16"/>
  <c r="AN252" i="16" s="1"/>
  <c r="AP252" i="16"/>
  <c r="AO253" i="16"/>
  <c r="AN253" i="16" s="1"/>
  <c r="AP253" i="16"/>
  <c r="AO254" i="16"/>
  <c r="AN254" i="16" s="1"/>
  <c r="AP254" i="16"/>
  <c r="AO255" i="16"/>
  <c r="AN255" i="16" s="1"/>
  <c r="AP255" i="16"/>
  <c r="AO256" i="16"/>
  <c r="AN256" i="16" s="1"/>
  <c r="AP256" i="16"/>
  <c r="AO257" i="16"/>
  <c r="AN257" i="16" s="1"/>
  <c r="AP257" i="16"/>
  <c r="AO258" i="16"/>
  <c r="AN258" i="16" s="1"/>
  <c r="AP258" i="16"/>
  <c r="AO259" i="16"/>
  <c r="AN259" i="16" s="1"/>
  <c r="AP259" i="16"/>
  <c r="AO260" i="16"/>
  <c r="AN260" i="16" s="1"/>
  <c r="AP260" i="16"/>
  <c r="AO261" i="16"/>
  <c r="AN261" i="16" s="1"/>
  <c r="AP261" i="16"/>
  <c r="AO262" i="16"/>
  <c r="AN262" i="16" s="1"/>
  <c r="AP262" i="16"/>
  <c r="AO264" i="16"/>
  <c r="AN264" i="16" s="1"/>
  <c r="AP264" i="16"/>
  <c r="AO265" i="16"/>
  <c r="AN265" i="16" s="1"/>
  <c r="AP265" i="16"/>
  <c r="AO266" i="16"/>
  <c r="AN266" i="16" s="1"/>
  <c r="AP266" i="16"/>
  <c r="AO267" i="16"/>
  <c r="AN267" i="16" s="1"/>
  <c r="AP267" i="16"/>
  <c r="AO268" i="16"/>
  <c r="AN268" i="16" s="1"/>
  <c r="AP268" i="16"/>
  <c r="AO269" i="16"/>
  <c r="AN269" i="16" s="1"/>
  <c r="AP269" i="16"/>
  <c r="AO270" i="16"/>
  <c r="AN270" i="16" s="1"/>
  <c r="AP270" i="16"/>
  <c r="AO271" i="16"/>
  <c r="AN271" i="16" s="1"/>
  <c r="AP271" i="16"/>
  <c r="AO272" i="16"/>
  <c r="AN272" i="16" s="1"/>
  <c r="AP272" i="16"/>
  <c r="AO273" i="16"/>
  <c r="AN273" i="16" s="1"/>
  <c r="AP273" i="16"/>
  <c r="AO315" i="16"/>
  <c r="AN315" i="16" s="1"/>
  <c r="AP315" i="16"/>
  <c r="AO316" i="16"/>
  <c r="AN316" i="16" s="1"/>
  <c r="AP316" i="16"/>
  <c r="AO318" i="16"/>
  <c r="AN318" i="16" s="1"/>
  <c r="AP318" i="16"/>
  <c r="AO319" i="16"/>
  <c r="AN319" i="16" s="1"/>
  <c r="AP319" i="16"/>
  <c r="AO320" i="16"/>
  <c r="AN320" i="16" s="1"/>
  <c r="AP320" i="16"/>
  <c r="AO322" i="16"/>
  <c r="AN322" i="16" s="1"/>
  <c r="AP322" i="16"/>
  <c r="AO323" i="16"/>
  <c r="AN323" i="16" s="1"/>
  <c r="AP323" i="16"/>
  <c r="AO324" i="16"/>
  <c r="AN324" i="16" s="1"/>
  <c r="AP324" i="16"/>
  <c r="AO325" i="16"/>
  <c r="AN325" i="16" s="1"/>
  <c r="AP325" i="16"/>
  <c r="AO326" i="16"/>
  <c r="AN326" i="16" s="1"/>
  <c r="AP326" i="16"/>
  <c r="AO327" i="16"/>
  <c r="AN327" i="16" s="1"/>
  <c r="AP327" i="16"/>
  <c r="AO334" i="16"/>
  <c r="AN334" i="16" s="1"/>
  <c r="AP334" i="16"/>
  <c r="AO335" i="16"/>
  <c r="AN335" i="16" s="1"/>
  <c r="AP335" i="16"/>
  <c r="AA153" i="16"/>
  <c r="AA196" i="16"/>
  <c r="AA258" i="16"/>
  <c r="Y173" i="16"/>
  <c r="AA173" i="16" s="1"/>
  <c r="Y174" i="16"/>
  <c r="AA174" i="16" s="1"/>
  <c r="Y175" i="16"/>
  <c r="AA175" i="16" s="1"/>
  <c r="Y176" i="16"/>
  <c r="AA176" i="16" s="1"/>
  <c r="Y192" i="16"/>
  <c r="AA192" i="16" s="1"/>
  <c r="Y193" i="16"/>
  <c r="AA193" i="16" s="1"/>
  <c r="Y194" i="16"/>
  <c r="AA194" i="16" s="1"/>
  <c r="Y195" i="16"/>
  <c r="AA195" i="16" s="1"/>
  <c r="Y197" i="16"/>
  <c r="AA197" i="16" s="1"/>
  <c r="Y198" i="16"/>
  <c r="AA198" i="16" s="1"/>
  <c r="Y199" i="16"/>
  <c r="AA199" i="16" s="1"/>
  <c r="Y201" i="16"/>
  <c r="AA201" i="16" s="1"/>
  <c r="Y202" i="16"/>
  <c r="AA202" i="16" s="1"/>
  <c r="Y203" i="16"/>
  <c r="AA203" i="16" s="1"/>
  <c r="Y204" i="16"/>
  <c r="AA204" i="16" s="1"/>
  <c r="Y205" i="16"/>
  <c r="AA205" i="16" s="1"/>
  <c r="Y206" i="16"/>
  <c r="AA206" i="16" s="1"/>
  <c r="Y207" i="16"/>
  <c r="AA207" i="16" s="1"/>
  <c r="Y209" i="16"/>
  <c r="AA209" i="16" s="1"/>
  <c r="Y211" i="16"/>
  <c r="AA211" i="16" s="1"/>
  <c r="Y214" i="16"/>
  <c r="AA214" i="16" s="1"/>
  <c r="Y215" i="16"/>
  <c r="AA215" i="16" s="1"/>
  <c r="Y216" i="16"/>
  <c r="AA216" i="16" s="1"/>
  <c r="Y217" i="16"/>
  <c r="AA217" i="16" s="1"/>
  <c r="Y218" i="16"/>
  <c r="AA218" i="16" s="1"/>
  <c r="Y219" i="16"/>
  <c r="AA219" i="16" s="1"/>
  <c r="Y220" i="16"/>
  <c r="AA220" i="16" s="1"/>
  <c r="Y221" i="16"/>
  <c r="AA221" i="16" s="1"/>
  <c r="Y222" i="16"/>
  <c r="AA222" i="16" s="1"/>
  <c r="Y224" i="16"/>
  <c r="AA224" i="16" s="1"/>
  <c r="Y225" i="16"/>
  <c r="AA225" i="16" s="1"/>
  <c r="Y226" i="16"/>
  <c r="AA226" i="16" s="1"/>
  <c r="Y228" i="16"/>
  <c r="AA228" i="16" s="1"/>
  <c r="Y229" i="16"/>
  <c r="AA229" i="16" s="1"/>
  <c r="Y230" i="16"/>
  <c r="AA230" i="16" s="1"/>
  <c r="Y232" i="16"/>
  <c r="AA232" i="16" s="1"/>
  <c r="Y248" i="16"/>
  <c r="AA248" i="16" s="1"/>
  <c r="Y249" i="16"/>
  <c r="AA249" i="16" s="1"/>
  <c r="Y250" i="16"/>
  <c r="AA250" i="16" s="1"/>
  <c r="Y251" i="16"/>
  <c r="AA251" i="16" s="1"/>
  <c r="Y252" i="16"/>
  <c r="AA252" i="16" s="1"/>
  <c r="Y253" i="16"/>
  <c r="AA253" i="16" s="1"/>
  <c r="Y254" i="16"/>
  <c r="AA254" i="16" s="1"/>
  <c r="Y255" i="16"/>
  <c r="AA255" i="16" s="1"/>
  <c r="Y257" i="16"/>
  <c r="AA257" i="16" s="1"/>
  <c r="Y259" i="16"/>
  <c r="AA259" i="16" s="1"/>
  <c r="Y260" i="16"/>
  <c r="AA260" i="16" s="1"/>
  <c r="Y261" i="16"/>
  <c r="AA261" i="16"/>
  <c r="Y262" i="16"/>
  <c r="AA262" i="16" s="1"/>
  <c r="Y264" i="16"/>
  <c r="AA264" i="16" s="1"/>
  <c r="Y265" i="16"/>
  <c r="AA265" i="16" s="1"/>
  <c r="Y266" i="16"/>
  <c r="AA266" i="16" s="1"/>
  <c r="Y267" i="16"/>
  <c r="AA267" i="16" s="1"/>
  <c r="Y268" i="16"/>
  <c r="AA268" i="16" s="1"/>
  <c r="Y315" i="16"/>
  <c r="AA315" i="16" s="1"/>
  <c r="Y318" i="16"/>
  <c r="Y319" i="16"/>
  <c r="AA319" i="16" s="1"/>
  <c r="Y320" i="16"/>
  <c r="AA320" i="16" s="1"/>
  <c r="Y322" i="16"/>
  <c r="AA322" i="16" s="1"/>
  <c r="Y323" i="16"/>
  <c r="Y324" i="16"/>
  <c r="AA324" i="16" s="1"/>
  <c r="Y325" i="16"/>
  <c r="Y326" i="16"/>
  <c r="Y334" i="16"/>
  <c r="AA334" i="16" s="1"/>
  <c r="G31" i="18"/>
  <c r="G29" i="18"/>
  <c r="G7" i="18"/>
  <c r="J7" i="18"/>
  <c r="L7" i="18"/>
  <c r="G8" i="18"/>
  <c r="J8" i="18"/>
  <c r="L8" i="18"/>
  <c r="G9" i="18"/>
  <c r="J9" i="18"/>
  <c r="L9" i="18"/>
  <c r="G10" i="18"/>
  <c r="J10" i="18"/>
  <c r="L10" i="18"/>
  <c r="G11" i="18"/>
  <c r="J11" i="18"/>
  <c r="L11" i="18"/>
  <c r="G12" i="18"/>
  <c r="G13" i="18"/>
  <c r="G14" i="18"/>
  <c r="J14" i="18"/>
  <c r="L14" i="18"/>
  <c r="G15" i="18"/>
  <c r="J15" i="18"/>
  <c r="L15" i="18"/>
  <c r="G16" i="18"/>
  <c r="J16" i="18"/>
  <c r="L16" i="18"/>
  <c r="G17" i="18"/>
  <c r="J17" i="18"/>
  <c r="L17" i="18"/>
  <c r="G18" i="18"/>
  <c r="J18" i="18"/>
  <c r="L18" i="18"/>
  <c r="G19" i="18"/>
  <c r="J19" i="18"/>
  <c r="L19" i="18"/>
  <c r="G20" i="18"/>
  <c r="J20" i="18"/>
  <c r="L20" i="18"/>
  <c r="G21" i="18"/>
  <c r="J21" i="18"/>
  <c r="L21" i="18"/>
  <c r="G22" i="18"/>
  <c r="J22" i="18"/>
  <c r="L22" i="18"/>
  <c r="G23" i="18"/>
  <c r="J23" i="18"/>
  <c r="L23" i="18"/>
  <c r="G24" i="18"/>
  <c r="J24" i="18"/>
  <c r="L24" i="18"/>
  <c r="G25" i="18"/>
  <c r="J25" i="18"/>
  <c r="L25" i="18"/>
  <c r="G26" i="18"/>
  <c r="J26" i="18"/>
  <c r="L26" i="18"/>
  <c r="G27" i="18"/>
  <c r="J27" i="18"/>
  <c r="L27" i="18"/>
  <c r="G28" i="18"/>
  <c r="J28" i="18"/>
  <c r="L28" i="18"/>
  <c r="J29" i="18"/>
  <c r="L29" i="18"/>
  <c r="G30" i="18"/>
  <c r="J30" i="18"/>
  <c r="L30" i="18"/>
  <c r="G32" i="18"/>
  <c r="J32" i="18"/>
  <c r="L32" i="18"/>
  <c r="G33" i="18"/>
  <c r="J33" i="18"/>
  <c r="L33" i="18"/>
  <c r="G34" i="18"/>
  <c r="J34" i="18"/>
  <c r="L34" i="18"/>
  <c r="J12" i="18"/>
  <c r="L12" i="18"/>
  <c r="J13" i="18"/>
  <c r="L13" i="18"/>
  <c r="G6" i="18"/>
  <c r="J6" i="18"/>
  <c r="AD180" i="16"/>
  <c r="AC180" i="16"/>
  <c r="AD172" i="16"/>
  <c r="AC172" i="16"/>
  <c r="Y172" i="16"/>
  <c r="AA172" i="16" s="1"/>
  <c r="Y41" i="16"/>
  <c r="AA41" i="16" s="1"/>
  <c r="AD148" i="16"/>
  <c r="AC148" i="16"/>
  <c r="Y148" i="16"/>
  <c r="AA148" i="16" s="1"/>
  <c r="Y123" i="16"/>
  <c r="AA123" i="16" s="1"/>
  <c r="Y113" i="16"/>
  <c r="AA113" i="16" s="1"/>
  <c r="AD113" i="16"/>
  <c r="AC113" i="16"/>
  <c r="AD107" i="16"/>
  <c r="Y31" i="16"/>
  <c r="AA31" i="16" s="1"/>
  <c r="AA18" i="16"/>
  <c r="AA110" i="16"/>
  <c r="AA112" i="16"/>
  <c r="AA115" i="16"/>
  <c r="Y11" i="16"/>
  <c r="AA11" i="16" s="1"/>
  <c r="Y10" i="16"/>
  <c r="AA10" i="16" s="1"/>
  <c r="AD335" i="16"/>
  <c r="AC335" i="16"/>
  <c r="AD334" i="16"/>
  <c r="AC334" i="16"/>
  <c r="AD327" i="16"/>
  <c r="AC327" i="16"/>
  <c r="AD326" i="16"/>
  <c r="AC326" i="16"/>
  <c r="AD325" i="16"/>
  <c r="AC325" i="16"/>
  <c r="AD324" i="16"/>
  <c r="AC324" i="16"/>
  <c r="AD323" i="16"/>
  <c r="AC323" i="16"/>
  <c r="AD322" i="16"/>
  <c r="AC322" i="16"/>
  <c r="AD319" i="16"/>
  <c r="AC319" i="16"/>
  <c r="AD318" i="16"/>
  <c r="AC318" i="16"/>
  <c r="AD273" i="16"/>
  <c r="AC273" i="16"/>
  <c r="AD272" i="16"/>
  <c r="AC272" i="16"/>
  <c r="AD271" i="16"/>
  <c r="AC271" i="16"/>
  <c r="AD270" i="16"/>
  <c r="AC270" i="16"/>
  <c r="AD269" i="16"/>
  <c r="AC269" i="16"/>
  <c r="AD268" i="16"/>
  <c r="AC268" i="16"/>
  <c r="AD267" i="16"/>
  <c r="AC267" i="16"/>
  <c r="AD266" i="16"/>
  <c r="AC266" i="16"/>
  <c r="AD265" i="16"/>
  <c r="AC265" i="16"/>
  <c r="AD264" i="16"/>
  <c r="AC264" i="16"/>
  <c r="AD262" i="16"/>
  <c r="AC262" i="16"/>
  <c r="AD261" i="16"/>
  <c r="AC261" i="16"/>
  <c r="AD260" i="16"/>
  <c r="AC260" i="16"/>
  <c r="AD259" i="16"/>
  <c r="AC259" i="16"/>
  <c r="AD258" i="16"/>
  <c r="AC258" i="16"/>
  <c r="AD257" i="16"/>
  <c r="AC257" i="16"/>
  <c r="AD256" i="16"/>
  <c r="AC256" i="16"/>
  <c r="AD255" i="16"/>
  <c r="AC255" i="16"/>
  <c r="AD254" i="16"/>
  <c r="AC254" i="16"/>
  <c r="AD253" i="16"/>
  <c r="AC253" i="16"/>
  <c r="AD252" i="16"/>
  <c r="AC252" i="16"/>
  <c r="AD251" i="16"/>
  <c r="AC251" i="16"/>
  <c r="AD250" i="16"/>
  <c r="AC250" i="16"/>
  <c r="AD249" i="16"/>
  <c r="AC249" i="16"/>
  <c r="AD248" i="16"/>
  <c r="AC248" i="16"/>
  <c r="AD232" i="16"/>
  <c r="AC232" i="16"/>
  <c r="AD231" i="16"/>
  <c r="AC231" i="16"/>
  <c r="AD230" i="16"/>
  <c r="AC230" i="16"/>
  <c r="AD229" i="16"/>
  <c r="AC229" i="16"/>
  <c r="AD228" i="16"/>
  <c r="AC228" i="16"/>
  <c r="AD227" i="16"/>
  <c r="AC227" i="16"/>
  <c r="AD226" i="16"/>
  <c r="AC226" i="16"/>
  <c r="AD225" i="16"/>
  <c r="AC225" i="16"/>
  <c r="AD224" i="16"/>
  <c r="AC224" i="16"/>
  <c r="AD223" i="16"/>
  <c r="AC223" i="16"/>
  <c r="AD222" i="16"/>
  <c r="AC222" i="16"/>
  <c r="AD221" i="16"/>
  <c r="AC221" i="16"/>
  <c r="AD220" i="16"/>
  <c r="AC220" i="16"/>
  <c r="AD219" i="16"/>
  <c r="AC219" i="16"/>
  <c r="AD218" i="16"/>
  <c r="AC218" i="16"/>
  <c r="AD217" i="16"/>
  <c r="AC217" i="16"/>
  <c r="AD216" i="16"/>
  <c r="AC216" i="16"/>
  <c r="AD215" i="16"/>
  <c r="AC215" i="16"/>
  <c r="AD214" i="16"/>
  <c r="AC214" i="16"/>
  <c r="AD211" i="16"/>
  <c r="AD209" i="16"/>
  <c r="AC209" i="16"/>
  <c r="AD208" i="16"/>
  <c r="AC208" i="16"/>
  <c r="AD207" i="16"/>
  <c r="AC207" i="16"/>
  <c r="AD206" i="16"/>
  <c r="AC206" i="16"/>
  <c r="AD205" i="16"/>
  <c r="AC205" i="16"/>
  <c r="AC204" i="16"/>
  <c r="AD203" i="16"/>
  <c r="AC203" i="16"/>
  <c r="AD202" i="16"/>
  <c r="AC202" i="16"/>
  <c r="AD201" i="16"/>
  <c r="AC201" i="16"/>
  <c r="AD200" i="16"/>
  <c r="AC200" i="16"/>
  <c r="AD199" i="16"/>
  <c r="AC199" i="16"/>
  <c r="AD198" i="16"/>
  <c r="AC198" i="16"/>
  <c r="AD197" i="16"/>
  <c r="AC197" i="16"/>
  <c r="AD196" i="16"/>
  <c r="AC196" i="16"/>
  <c r="AD195" i="16"/>
  <c r="AC195" i="16"/>
  <c r="AD194" i="16"/>
  <c r="AC194" i="16"/>
  <c r="AD193" i="16"/>
  <c r="AC193" i="16"/>
  <c r="AD192" i="16"/>
  <c r="AC192" i="16"/>
  <c r="AD191" i="16"/>
  <c r="AC191" i="16"/>
  <c r="AD190" i="16"/>
  <c r="AC190" i="16"/>
  <c r="AD189" i="16"/>
  <c r="AC189" i="16"/>
  <c r="AD188" i="16"/>
  <c r="AC188" i="16"/>
  <c r="AD187" i="16"/>
  <c r="AC187" i="16"/>
  <c r="AD186" i="16"/>
  <c r="AC186" i="16"/>
  <c r="AD185" i="16"/>
  <c r="AC185" i="16"/>
  <c r="AD184" i="16"/>
  <c r="AC184" i="16"/>
  <c r="AD183" i="16"/>
  <c r="AC183" i="16"/>
  <c r="AD182" i="16"/>
  <c r="AC182" i="16"/>
  <c r="AD181" i="16"/>
  <c r="AC181" i="16"/>
  <c r="AD179" i="16"/>
  <c r="AC179" i="16"/>
  <c r="AD178" i="16"/>
  <c r="AC178" i="16"/>
  <c r="AD176" i="16"/>
  <c r="AC176" i="16"/>
  <c r="AD175" i="16"/>
  <c r="AC175" i="16"/>
  <c r="AD174" i="16"/>
  <c r="AC174" i="16"/>
  <c r="AD173" i="16"/>
  <c r="AC173" i="16"/>
  <c r="AD171" i="16"/>
  <c r="AC171" i="16"/>
  <c r="Y171" i="16"/>
  <c r="AA171" i="16" s="1"/>
  <c r="AD170" i="16"/>
  <c r="AC170" i="16"/>
  <c r="Y170" i="16"/>
  <c r="AA170" i="16" s="1"/>
  <c r="AD169" i="16"/>
  <c r="AC169" i="16"/>
  <c r="Y169" i="16"/>
  <c r="AA169" i="16" s="1"/>
  <c r="AD168" i="16"/>
  <c r="AC168" i="16"/>
  <c r="Y168" i="16"/>
  <c r="AA168" i="16" s="1"/>
  <c r="AD167" i="16"/>
  <c r="AC167" i="16"/>
  <c r="Y167" i="16"/>
  <c r="AA167" i="16" s="1"/>
  <c r="AD166" i="16"/>
  <c r="AC166" i="16"/>
  <c r="Y166" i="16"/>
  <c r="AA166" i="16" s="1"/>
  <c r="AD165" i="16"/>
  <c r="AC165" i="16"/>
  <c r="Y165" i="16"/>
  <c r="AA165" i="16" s="1"/>
  <c r="AD164" i="16"/>
  <c r="AC164" i="16"/>
  <c r="Y164" i="16"/>
  <c r="AA164" i="16" s="1"/>
  <c r="AD163" i="16"/>
  <c r="AC163" i="16"/>
  <c r="Y163" i="16"/>
  <c r="AA163" i="16" s="1"/>
  <c r="AD162" i="16"/>
  <c r="AC162" i="16"/>
  <c r="Y162" i="16"/>
  <c r="AA162" i="16" s="1"/>
  <c r="AD161" i="16"/>
  <c r="AC161" i="16"/>
  <c r="Y161" i="16"/>
  <c r="AA161" i="16" s="1"/>
  <c r="AD160" i="16"/>
  <c r="AC160" i="16"/>
  <c r="Y160" i="16"/>
  <c r="AA160" i="16" s="1"/>
  <c r="AD159" i="16"/>
  <c r="AC159" i="16"/>
  <c r="Y159" i="16"/>
  <c r="AA159" i="16" s="1"/>
  <c r="AD158" i="16"/>
  <c r="AC158" i="16"/>
  <c r="Y158" i="16"/>
  <c r="AA158" i="16" s="1"/>
  <c r="AD157" i="16"/>
  <c r="AC157" i="16"/>
  <c r="Y157" i="16"/>
  <c r="AA157" i="16" s="1"/>
  <c r="AD156" i="16"/>
  <c r="AC156" i="16"/>
  <c r="Y156" i="16"/>
  <c r="AA156" i="16" s="1"/>
  <c r="AD155" i="16"/>
  <c r="AC155" i="16"/>
  <c r="Y155" i="16"/>
  <c r="AA155" i="16" s="1"/>
  <c r="AD154" i="16"/>
  <c r="AC154" i="16"/>
  <c r="Y154" i="16"/>
  <c r="AA154" i="16" s="1"/>
  <c r="AD153" i="16"/>
  <c r="AC153" i="16"/>
  <c r="AD152" i="16"/>
  <c r="AC152" i="16"/>
  <c r="Y152" i="16"/>
  <c r="AA152" i="16" s="1"/>
  <c r="AD151" i="16"/>
  <c r="AC151" i="16"/>
  <c r="Y151" i="16"/>
  <c r="AA151" i="16" s="1"/>
  <c r="AD150" i="16"/>
  <c r="AC150" i="16"/>
  <c r="Y150" i="16"/>
  <c r="AA150" i="16" s="1"/>
  <c r="AD149" i="16"/>
  <c r="AC149" i="16"/>
  <c r="Y149" i="16"/>
  <c r="AA149" i="16" s="1"/>
  <c r="AD147" i="16"/>
  <c r="AC147" i="16"/>
  <c r="Y147" i="16"/>
  <c r="AA147" i="16" s="1"/>
  <c r="AD146" i="16"/>
  <c r="AC146" i="16"/>
  <c r="Y146" i="16"/>
  <c r="AA146" i="16" s="1"/>
  <c r="AD145" i="16"/>
  <c r="AC145" i="16"/>
  <c r="Y145" i="16"/>
  <c r="AA145" i="16" s="1"/>
  <c r="AD144" i="16"/>
  <c r="AC144" i="16"/>
  <c r="Y144" i="16"/>
  <c r="AA144" i="16" s="1"/>
  <c r="AD143" i="16"/>
  <c r="AC143" i="16"/>
  <c r="Y143" i="16"/>
  <c r="AA143" i="16" s="1"/>
  <c r="AD142" i="16"/>
  <c r="AC142" i="16"/>
  <c r="Y142" i="16"/>
  <c r="AA142" i="16" s="1"/>
  <c r="AD141" i="16"/>
  <c r="AC141" i="16"/>
  <c r="Y141" i="16"/>
  <c r="AA141" i="16" s="1"/>
  <c r="AD140" i="16"/>
  <c r="AC140" i="16"/>
  <c r="Y140" i="16"/>
  <c r="AA140" i="16" s="1"/>
  <c r="AD139" i="16"/>
  <c r="AC139" i="16"/>
  <c r="Y139" i="16"/>
  <c r="AA139" i="16" s="1"/>
  <c r="AD138" i="16"/>
  <c r="AC138" i="16"/>
  <c r="Y138" i="16"/>
  <c r="AA138" i="16" s="1"/>
  <c r="AD137" i="16"/>
  <c r="AC137" i="16"/>
  <c r="Y137" i="16"/>
  <c r="AA137" i="16" s="1"/>
  <c r="AD136" i="16"/>
  <c r="AC136" i="16"/>
  <c r="Y136" i="16"/>
  <c r="AA136" i="16" s="1"/>
  <c r="AD135" i="16"/>
  <c r="AC135" i="16"/>
  <c r="Y135" i="16"/>
  <c r="AA135" i="16" s="1"/>
  <c r="AD134" i="16"/>
  <c r="AC134" i="16"/>
  <c r="Y134" i="16"/>
  <c r="AA134" i="16" s="1"/>
  <c r="AD133" i="16"/>
  <c r="AC133" i="16"/>
  <c r="Y133" i="16"/>
  <c r="AA133" i="16" s="1"/>
  <c r="AD132" i="16"/>
  <c r="AC132" i="16"/>
  <c r="Y132" i="16"/>
  <c r="AA132" i="16" s="1"/>
  <c r="AD131" i="16"/>
  <c r="AC131" i="16"/>
  <c r="Y131" i="16"/>
  <c r="AA131" i="16" s="1"/>
  <c r="AD130" i="16"/>
  <c r="AC130" i="16"/>
  <c r="Y130" i="16"/>
  <c r="AA130" i="16" s="1"/>
  <c r="AD129" i="16"/>
  <c r="AC129" i="16"/>
  <c r="Y129" i="16"/>
  <c r="AA129" i="16" s="1"/>
  <c r="AD128" i="16"/>
  <c r="AC128" i="16"/>
  <c r="Y128" i="16"/>
  <c r="AA128" i="16" s="1"/>
  <c r="AD127" i="16"/>
  <c r="AC127" i="16"/>
  <c r="Y127" i="16"/>
  <c r="AA127" i="16" s="1"/>
  <c r="AD126" i="16"/>
  <c r="AC126" i="16"/>
  <c r="Y126" i="16"/>
  <c r="AA126" i="16" s="1"/>
  <c r="AD125" i="16"/>
  <c r="AC125" i="16"/>
  <c r="Y125" i="16"/>
  <c r="AA125" i="16" s="1"/>
  <c r="AD124" i="16"/>
  <c r="AC124" i="16"/>
  <c r="Y124" i="16"/>
  <c r="AA124" i="16" s="1"/>
  <c r="AD123" i="16"/>
  <c r="AC123" i="16"/>
  <c r="AD122" i="16"/>
  <c r="AC122" i="16"/>
  <c r="Y122" i="16"/>
  <c r="AA122" i="16" s="1"/>
  <c r="AD120" i="16"/>
  <c r="AC120" i="16"/>
  <c r="Y120" i="16"/>
  <c r="AA120" i="16" s="1"/>
  <c r="AD119" i="16"/>
  <c r="AC119" i="16"/>
  <c r="Y119" i="16"/>
  <c r="AA119" i="16" s="1"/>
  <c r="AD118" i="16"/>
  <c r="AC118" i="16"/>
  <c r="Y118" i="16"/>
  <c r="AA118" i="16" s="1"/>
  <c r="AD117" i="16"/>
  <c r="AC117" i="16"/>
  <c r="Y117" i="16"/>
  <c r="AA117" i="16" s="1"/>
  <c r="AD116" i="16"/>
  <c r="AC116" i="16"/>
  <c r="Y116" i="16"/>
  <c r="AA116" i="16" s="1"/>
  <c r="AD115" i="16"/>
  <c r="AC115" i="16"/>
  <c r="AD114" i="16"/>
  <c r="AC114" i="16"/>
  <c r="Y114" i="16"/>
  <c r="AA114" i="16" s="1"/>
  <c r="AD112" i="16"/>
  <c r="AC112" i="16"/>
  <c r="AD111" i="16"/>
  <c r="AC111" i="16"/>
  <c r="Y111" i="16"/>
  <c r="AA111" i="16" s="1"/>
  <c r="AD110" i="16"/>
  <c r="AC110" i="16"/>
  <c r="AD109" i="16"/>
  <c r="AC109" i="16"/>
  <c r="Y109" i="16"/>
  <c r="AA109" i="16" s="1"/>
  <c r="AD108" i="16"/>
  <c r="AC108" i="16"/>
  <c r="Y108" i="16"/>
  <c r="AA108" i="16" s="1"/>
  <c r="AC107" i="16"/>
  <c r="Y107" i="16"/>
  <c r="AA107" i="16" s="1"/>
  <c r="AD106" i="16"/>
  <c r="AC106" i="16"/>
  <c r="Y106" i="16"/>
  <c r="AA106" i="16" s="1"/>
  <c r="AD105" i="16"/>
  <c r="AC105" i="16"/>
  <c r="Y105" i="16"/>
  <c r="AA105" i="16" s="1"/>
  <c r="AD104" i="16"/>
  <c r="AC104" i="16"/>
  <c r="Y104" i="16"/>
  <c r="AA104" i="16" s="1"/>
  <c r="AD103" i="16"/>
  <c r="AC103" i="16"/>
  <c r="Y103" i="16"/>
  <c r="AA103" i="16" s="1"/>
  <c r="AD102" i="16"/>
  <c r="AC102" i="16"/>
  <c r="Y102" i="16"/>
  <c r="AA102" i="16" s="1"/>
  <c r="AD101" i="16"/>
  <c r="AC101" i="16"/>
  <c r="Y101" i="16"/>
  <c r="AA101" i="16" s="1"/>
  <c r="AD100" i="16"/>
  <c r="AC100" i="16"/>
  <c r="AD99" i="16"/>
  <c r="AC99" i="16"/>
  <c r="Y99" i="16"/>
  <c r="AA99" i="16" s="1"/>
  <c r="AD98" i="16"/>
  <c r="AC98" i="16"/>
  <c r="Y98" i="16"/>
  <c r="AA98" i="16" s="1"/>
  <c r="AD97" i="16"/>
  <c r="AC97" i="16"/>
  <c r="AD96" i="16"/>
  <c r="AC96" i="16"/>
  <c r="Y96" i="16"/>
  <c r="AA96" i="16" s="1"/>
  <c r="AD95" i="16"/>
  <c r="AC95" i="16"/>
  <c r="Y95" i="16"/>
  <c r="AA95" i="16" s="1"/>
  <c r="AD93" i="16"/>
  <c r="AC93" i="16"/>
  <c r="Y93" i="16"/>
  <c r="AA93" i="16" s="1"/>
  <c r="AD92" i="16"/>
  <c r="AC92" i="16"/>
  <c r="Y92" i="16"/>
  <c r="AA92" i="16" s="1"/>
  <c r="AD91" i="16"/>
  <c r="AC91" i="16"/>
  <c r="Y91" i="16"/>
  <c r="AA91" i="16" s="1"/>
  <c r="AD90" i="16"/>
  <c r="AC90" i="16"/>
  <c r="Y90" i="16"/>
  <c r="AA90" i="16" s="1"/>
  <c r="AD89" i="16"/>
  <c r="AC89" i="16"/>
  <c r="AD88" i="16"/>
  <c r="AC88" i="16"/>
  <c r="Y88" i="16"/>
  <c r="AA88" i="16" s="1"/>
  <c r="AD87" i="16"/>
  <c r="AC87" i="16"/>
  <c r="Y87" i="16"/>
  <c r="AA87" i="16" s="1"/>
  <c r="AD86" i="16"/>
  <c r="AC86" i="16"/>
  <c r="Y86" i="16"/>
  <c r="AA86" i="16" s="1"/>
  <c r="AD85" i="16"/>
  <c r="AC85" i="16"/>
  <c r="Y85" i="16"/>
  <c r="AA85" i="16" s="1"/>
  <c r="AD84" i="16"/>
  <c r="AC84" i="16"/>
  <c r="Y84" i="16"/>
  <c r="AA84" i="16" s="1"/>
  <c r="AD83" i="16"/>
  <c r="AC83" i="16"/>
  <c r="Y83" i="16"/>
  <c r="AA83" i="16" s="1"/>
  <c r="AD82" i="16"/>
  <c r="AC82" i="16"/>
  <c r="Y82" i="16"/>
  <c r="AA82" i="16" s="1"/>
  <c r="AD81" i="16"/>
  <c r="AC81" i="16"/>
  <c r="Y81" i="16"/>
  <c r="AA81" i="16" s="1"/>
  <c r="AD80" i="16"/>
  <c r="AC80" i="16"/>
  <c r="Y80" i="16"/>
  <c r="AA80" i="16" s="1"/>
  <c r="AD79" i="16"/>
  <c r="AC79" i="16"/>
  <c r="AD78" i="16"/>
  <c r="AC78" i="16"/>
  <c r="AD77" i="16"/>
  <c r="AC77" i="16"/>
  <c r="Y77" i="16"/>
  <c r="AA77" i="16" s="1"/>
  <c r="AD76" i="16"/>
  <c r="AC76" i="16"/>
  <c r="Y76" i="16"/>
  <c r="AA76" i="16" s="1"/>
  <c r="AD75" i="16"/>
  <c r="AC75" i="16"/>
  <c r="Y75" i="16"/>
  <c r="AA75" i="16" s="1"/>
  <c r="AD74" i="16"/>
  <c r="AC74" i="16"/>
  <c r="Y74" i="16"/>
  <c r="AA74" i="16" s="1"/>
  <c r="AD73" i="16"/>
  <c r="AC73" i="16"/>
  <c r="Y73" i="16"/>
  <c r="AA73" i="16" s="1"/>
  <c r="AD72" i="16"/>
  <c r="AC72" i="16"/>
  <c r="AD71" i="16"/>
  <c r="AC71" i="16"/>
  <c r="Y71" i="16"/>
  <c r="AA71" i="16" s="1"/>
  <c r="AD70" i="16"/>
  <c r="AC70" i="16"/>
  <c r="Y70" i="16"/>
  <c r="AA70" i="16" s="1"/>
  <c r="AD69" i="16"/>
  <c r="AC69" i="16"/>
  <c r="Y69" i="16"/>
  <c r="AA69" i="16" s="1"/>
  <c r="AD68" i="16"/>
  <c r="AC68" i="16"/>
  <c r="Y68" i="16"/>
  <c r="AA68" i="16" s="1"/>
  <c r="AD67" i="16"/>
  <c r="AC67" i="16"/>
  <c r="Y67" i="16"/>
  <c r="AA67" i="16" s="1"/>
  <c r="AD66" i="16"/>
  <c r="AC66" i="16"/>
  <c r="Y66" i="16"/>
  <c r="AA66" i="16" s="1"/>
  <c r="AD65" i="16"/>
  <c r="AC65" i="16"/>
  <c r="Y65" i="16"/>
  <c r="AA65" i="16" s="1"/>
  <c r="AD64" i="16"/>
  <c r="AC64" i="16"/>
  <c r="Y64" i="16"/>
  <c r="AA64" i="16" s="1"/>
  <c r="AD63" i="16"/>
  <c r="AC63" i="16"/>
  <c r="Y63" i="16"/>
  <c r="AA63" i="16" s="1"/>
  <c r="AD62" i="16"/>
  <c r="AC62" i="16"/>
  <c r="Y62" i="16"/>
  <c r="AA62" i="16" s="1"/>
  <c r="AD61" i="16"/>
  <c r="AC61" i="16"/>
  <c r="Y61" i="16"/>
  <c r="AA61" i="16" s="1"/>
  <c r="AD60" i="16"/>
  <c r="AC60" i="16"/>
  <c r="Y60" i="16"/>
  <c r="AA60" i="16" s="1"/>
  <c r="AD59" i="16"/>
  <c r="AC59" i="16"/>
  <c r="Y59" i="16"/>
  <c r="AA59" i="16" s="1"/>
  <c r="AD58" i="16"/>
  <c r="AC58" i="16"/>
  <c r="Y58" i="16"/>
  <c r="AA58" i="16" s="1"/>
  <c r="AD57" i="16"/>
  <c r="AC57" i="16"/>
  <c r="AD56" i="16"/>
  <c r="AC56" i="16"/>
  <c r="Y56" i="16"/>
  <c r="AA56" i="16" s="1"/>
  <c r="AD55" i="16"/>
  <c r="AC55" i="16"/>
  <c r="Y55" i="16"/>
  <c r="AA55" i="16" s="1"/>
  <c r="AD54" i="16"/>
  <c r="AC54" i="16"/>
  <c r="Y54" i="16"/>
  <c r="AA54" i="16" s="1"/>
  <c r="AD53" i="16"/>
  <c r="AC53" i="16"/>
  <c r="Y53" i="16"/>
  <c r="AA53" i="16" s="1"/>
  <c r="AD52" i="16"/>
  <c r="AC52" i="16"/>
  <c r="Y52" i="16"/>
  <c r="AA52" i="16" s="1"/>
  <c r="AD51" i="16"/>
  <c r="AC51" i="16"/>
  <c r="Y51" i="16"/>
  <c r="AA51" i="16" s="1"/>
  <c r="AD50" i="16"/>
  <c r="AC50" i="16"/>
  <c r="Y50" i="16"/>
  <c r="AA50" i="16" s="1"/>
  <c r="AD49" i="16"/>
  <c r="AC49" i="16"/>
  <c r="Y49" i="16"/>
  <c r="AA49" i="16" s="1"/>
  <c r="AD48" i="16"/>
  <c r="AC48" i="16"/>
  <c r="Y48" i="16"/>
  <c r="AA48" i="16" s="1"/>
  <c r="AD47" i="16"/>
  <c r="AC47" i="16"/>
  <c r="Y47" i="16"/>
  <c r="AA47" i="16" s="1"/>
  <c r="AD46" i="16"/>
  <c r="AC46" i="16"/>
  <c r="Y46" i="16"/>
  <c r="AA46" i="16" s="1"/>
  <c r="AD45" i="16"/>
  <c r="AC45" i="16"/>
  <c r="Y45" i="16"/>
  <c r="AA45" i="16" s="1"/>
  <c r="AD44" i="16"/>
  <c r="AC44" i="16"/>
  <c r="Y44" i="16"/>
  <c r="AA44" i="16" s="1"/>
  <c r="AD43" i="16"/>
  <c r="AC43" i="16"/>
  <c r="Y43" i="16"/>
  <c r="AA43" i="16" s="1"/>
  <c r="AD42" i="16"/>
  <c r="AC42" i="16"/>
  <c r="Y42" i="16"/>
  <c r="AA42" i="16" s="1"/>
  <c r="AD41" i="16"/>
  <c r="AC41" i="16"/>
  <c r="AD40" i="16"/>
  <c r="AC40" i="16"/>
  <c r="Y40" i="16"/>
  <c r="AA40" i="16" s="1"/>
  <c r="AD39" i="16"/>
  <c r="AC39" i="16"/>
  <c r="Y39" i="16"/>
  <c r="AA39" i="16" s="1"/>
  <c r="AD38" i="16"/>
  <c r="AC38" i="16"/>
  <c r="Y38" i="16"/>
  <c r="AA38" i="16" s="1"/>
  <c r="AD37" i="16"/>
  <c r="AC37" i="16"/>
  <c r="Y37" i="16"/>
  <c r="AA37" i="16" s="1"/>
  <c r="AD36" i="16"/>
  <c r="AC36" i="16"/>
  <c r="Y36" i="16"/>
  <c r="AA36" i="16" s="1"/>
  <c r="AD35" i="16"/>
  <c r="AC35" i="16"/>
  <c r="Y35" i="16"/>
  <c r="AA35" i="16" s="1"/>
  <c r="AD34" i="16"/>
  <c r="AC34" i="16"/>
  <c r="Y34" i="16"/>
  <c r="AA34" i="16" s="1"/>
  <c r="AD33" i="16"/>
  <c r="AC33" i="16"/>
  <c r="Y33" i="16"/>
  <c r="AA33" i="16" s="1"/>
  <c r="AD32" i="16"/>
  <c r="AC32" i="16"/>
  <c r="Y32" i="16"/>
  <c r="AA32" i="16" s="1"/>
  <c r="AD31" i="16"/>
  <c r="AC31" i="16"/>
  <c r="AD30" i="16"/>
  <c r="AC30" i="16"/>
  <c r="Y30" i="16"/>
  <c r="AA30" i="16" s="1"/>
  <c r="AD29" i="16"/>
  <c r="AC29" i="16"/>
  <c r="Y29" i="16"/>
  <c r="AA29" i="16" s="1"/>
  <c r="AD28" i="16"/>
  <c r="AC28" i="16"/>
  <c r="Y28" i="16"/>
  <c r="AA28" i="16" s="1"/>
  <c r="AD27" i="16"/>
  <c r="AC27" i="16"/>
  <c r="Y27" i="16"/>
  <c r="AA27" i="16" s="1"/>
  <c r="AD26" i="16"/>
  <c r="AC26" i="16"/>
  <c r="Y26" i="16"/>
  <c r="AA26" i="16" s="1"/>
  <c r="AD25" i="16"/>
  <c r="AC25" i="16"/>
  <c r="Y25" i="16"/>
  <c r="AA25" i="16" s="1"/>
  <c r="AD24" i="16"/>
  <c r="AC24" i="16"/>
  <c r="Y24" i="16"/>
  <c r="AA24" i="16" s="1"/>
  <c r="AD23" i="16"/>
  <c r="AC23" i="16"/>
  <c r="Y23" i="16"/>
  <c r="AA23" i="16" s="1"/>
  <c r="AD22" i="16"/>
  <c r="AC22" i="16"/>
  <c r="Y22" i="16"/>
  <c r="AA22" i="16" s="1"/>
  <c r="AD21" i="16"/>
  <c r="AC21" i="16"/>
  <c r="Y21" i="16"/>
  <c r="AA21" i="16" s="1"/>
  <c r="AD20" i="16"/>
  <c r="AC20" i="16"/>
  <c r="Y20" i="16"/>
  <c r="AA20" i="16" s="1"/>
  <c r="AD19" i="16"/>
  <c r="AC19" i="16"/>
  <c r="Y19" i="16"/>
  <c r="AA19" i="16" s="1"/>
  <c r="AD18" i="16"/>
  <c r="AC18" i="16"/>
  <c r="AD17" i="16"/>
  <c r="AC17" i="16"/>
  <c r="Y17" i="16"/>
  <c r="AA17" i="16" s="1"/>
  <c r="AD16" i="16"/>
  <c r="AC16" i="16"/>
  <c r="Y16" i="16"/>
  <c r="AA16" i="16" s="1"/>
  <c r="AD15" i="16"/>
  <c r="AC15" i="16"/>
  <c r="Y15" i="16"/>
  <c r="AA15" i="16" s="1"/>
  <c r="AD14" i="16"/>
  <c r="AC14" i="16"/>
  <c r="Y14" i="16"/>
  <c r="AA14" i="16" s="1"/>
  <c r="AC13" i="16"/>
  <c r="Y13" i="16"/>
  <c r="AA13" i="16" s="1"/>
  <c r="AD12" i="16"/>
  <c r="AC12" i="16"/>
  <c r="Y12" i="16"/>
  <c r="AA12" i="16" s="1"/>
  <c r="AD11" i="16"/>
  <c r="AC11" i="16"/>
  <c r="AD10" i="16"/>
  <c r="AC10" i="16"/>
  <c r="AD9" i="16"/>
  <c r="AC9" i="16"/>
  <c r="Y9" i="16"/>
  <c r="AA9" i="16" s="1"/>
  <c r="AD8" i="16"/>
  <c r="AC8" i="16"/>
  <c r="Y8" i="16"/>
  <c r="AA8" i="16" s="1"/>
  <c r="AD7" i="16"/>
  <c r="AC7" i="16"/>
  <c r="Y7" i="16"/>
  <c r="AA7" i="16" s="1"/>
  <c r="Y6" i="16"/>
  <c r="AA6" i="16" s="1"/>
  <c r="AA5" i="16"/>
  <c r="AP5" i="16"/>
  <c r="AO5" i="16"/>
  <c r="AN5" i="16" s="1"/>
  <c r="AD5" i="16"/>
  <c r="AC5" i="16"/>
  <c r="J31" i="18"/>
  <c r="L31" i="18"/>
  <c r="L6" i="18"/>
</calcChain>
</file>

<file path=xl/sharedStrings.xml><?xml version="1.0" encoding="utf-8"?>
<sst xmlns="http://schemas.openxmlformats.org/spreadsheetml/2006/main" count="6735" uniqueCount="4209">
  <si>
    <t>TIPO DE CONTRATO</t>
  </si>
  <si>
    <t>NUMERO DEL CONTRATO</t>
  </si>
  <si>
    <t>FDLRUU-CD-001-2024</t>
  </si>
  <si>
    <t>Contratación directa</t>
  </si>
  <si>
    <t>CPS-001-2024</t>
  </si>
  <si>
    <t>FDLRUU-MIC-001-2024</t>
  </si>
  <si>
    <t>CS-002-2024</t>
  </si>
  <si>
    <t>FDLRUU-LP-001-2024</t>
  </si>
  <si>
    <t>CPS-125-2024</t>
  </si>
  <si>
    <t>FDLRUU-SAMC-001-2024</t>
  </si>
  <si>
    <t>CPS-270-2024</t>
  </si>
  <si>
    <t>FDLRUU-SASI-001-2024</t>
  </si>
  <si>
    <t>Suministro</t>
  </si>
  <si>
    <t>CCV-644-2024</t>
  </si>
  <si>
    <t>FDLRUU-CMA-001-2024</t>
  </si>
  <si>
    <t>CI-744-2024</t>
  </si>
  <si>
    <t>FDLRUU-CD-003-2024</t>
  </si>
  <si>
    <t>CPS-003-2024</t>
  </si>
  <si>
    <t>FDLRUU-MIC-002-2024</t>
  </si>
  <si>
    <t>FDLRUU-LP-002-2024</t>
  </si>
  <si>
    <t>COP-747-2024</t>
  </si>
  <si>
    <t>FDLRUU-SAMC-002-2024</t>
  </si>
  <si>
    <t>Seguros</t>
  </si>
  <si>
    <t>CS-496-2024</t>
  </si>
  <si>
    <t>FDLRUU-SASI-002-2024</t>
  </si>
  <si>
    <t>CSU-729-2024</t>
  </si>
  <si>
    <t>FDLRUU-CMA-002-2024</t>
  </si>
  <si>
    <t>CI-745-2024</t>
  </si>
  <si>
    <t>FDLRUU-CD-004-2024</t>
  </si>
  <si>
    <t>CPS-004-2024</t>
  </si>
  <si>
    <t>FDLRUU-MIC-003-2024</t>
  </si>
  <si>
    <t>CPS-328-2024</t>
  </si>
  <si>
    <t>FDLRUU-LP-003-2024</t>
  </si>
  <si>
    <t>COP-746-2024</t>
  </si>
  <si>
    <t>FDLRUU-SAMC-003-2024</t>
  </si>
  <si>
    <t>CPS-652-2024</t>
  </si>
  <si>
    <t>FDLRUU-SASI-003-2024</t>
  </si>
  <si>
    <t>CCV-742-2024</t>
  </si>
  <si>
    <t>FDLRUU-CMA-003-2024</t>
  </si>
  <si>
    <t>CI-741-2024</t>
  </si>
  <si>
    <t>FDLRUU-CD-005-2024</t>
  </si>
  <si>
    <t>CPS-005-2024</t>
  </si>
  <si>
    <t>FDLRUU-MIC-004-2024</t>
  </si>
  <si>
    <t>CS-375-2024</t>
  </si>
  <si>
    <t>FDLRUU-LP-004-2024</t>
  </si>
  <si>
    <t>CPS-730-2024</t>
  </si>
  <si>
    <t>FDLRUU-SAMC-004-2024</t>
  </si>
  <si>
    <t>COP-724-2024</t>
  </si>
  <si>
    <t>CI-736-2024</t>
  </si>
  <si>
    <t>FDLRUU-CD-006-2024</t>
  </si>
  <si>
    <t>CPS-006-2024</t>
  </si>
  <si>
    <t>FDLRUU-MIC-005-2024</t>
  </si>
  <si>
    <t>CPS-399-2024</t>
  </si>
  <si>
    <t>FDLRUU-LP-005-2024</t>
  </si>
  <si>
    <t>CPS-725-2024</t>
  </si>
  <si>
    <t>FDLRUU-SAMC-005-2024</t>
  </si>
  <si>
    <t>CPS-733-2024</t>
  </si>
  <si>
    <t>FDLRUU-CMA-005-2024</t>
  </si>
  <si>
    <t>CI-738-2024</t>
  </si>
  <si>
    <t>FDLRUU-CD-007-2024</t>
  </si>
  <si>
    <t>CPS-007-2024</t>
  </si>
  <si>
    <t>CCV-689-2024</t>
  </si>
  <si>
    <t>FDLRUU-LP-006-2024</t>
  </si>
  <si>
    <t>COP-748-2024</t>
  </si>
  <si>
    <t>FDLRUU-CD-008-2024</t>
  </si>
  <si>
    <t>CPS-008-2024</t>
  </si>
  <si>
    <t>FDLRUU-MIC-007-2024</t>
  </si>
  <si>
    <t>CCV-740-2024</t>
  </si>
  <si>
    <t>FDLRUU-LP-007-2024</t>
  </si>
  <si>
    <t>CPS-728-2024</t>
  </si>
  <si>
    <t>FDLRUU-CD-009-2024</t>
  </si>
  <si>
    <t>CPS-009-2024</t>
  </si>
  <si>
    <t>FDLRUU-MIC-008-2024</t>
  </si>
  <si>
    <t>CSU-739-2024</t>
  </si>
  <si>
    <t>FDLRUU-LP-008-2024</t>
  </si>
  <si>
    <t>COP-735-2024</t>
  </si>
  <si>
    <t>FDLRUU-CD-010-2024</t>
  </si>
  <si>
    <t>CPS-010-2024</t>
  </si>
  <si>
    <t>FDLRUU-MIC-009-2024</t>
  </si>
  <si>
    <t>CSU-731-2024</t>
  </si>
  <si>
    <t>FDLRUU-CD-011-2024</t>
  </si>
  <si>
    <t>CPS-011-2024</t>
  </si>
  <si>
    <t>FDLRUU-CD-012-2024</t>
  </si>
  <si>
    <t>CPS-012-2024</t>
  </si>
  <si>
    <t>FDLRUU-CD-013-2024</t>
  </si>
  <si>
    <t>CPS-013-2024</t>
  </si>
  <si>
    <t>FDLRUU-CD-014-2024</t>
  </si>
  <si>
    <t>CPS-014-2024</t>
  </si>
  <si>
    <t>FDLRUU-CD-015-2024</t>
  </si>
  <si>
    <t>CPS-015-2024</t>
  </si>
  <si>
    <t>FDLRUU-CD-016-2024</t>
  </si>
  <si>
    <t>CPS-016-2024</t>
  </si>
  <si>
    <t>FDLRUU-CD-017-2024</t>
  </si>
  <si>
    <t>CPS-017-2024</t>
  </si>
  <si>
    <t>FDLRUU-CD-018-2024</t>
  </si>
  <si>
    <t>CPS-018-2024</t>
  </si>
  <si>
    <t>FDLRUU-CD-019-2024</t>
  </si>
  <si>
    <t>CPS-019-2024</t>
  </si>
  <si>
    <t>FDLRUU-SABM-001-2024</t>
  </si>
  <si>
    <t>CCM-329-2024</t>
  </si>
  <si>
    <t>FDLRUU-CD-020-2024</t>
  </si>
  <si>
    <t>CPS-020-2024</t>
  </si>
  <si>
    <t>FDLRUU-CD-021-2024</t>
  </si>
  <si>
    <t>CPS-021-2024</t>
  </si>
  <si>
    <t>FDLRUU-CD-022-2024</t>
  </si>
  <si>
    <t>CPS-022-2024</t>
  </si>
  <si>
    <t>FDLRUU-CD-023-2024</t>
  </si>
  <si>
    <t>CPS-023-2024</t>
  </si>
  <si>
    <t>FDLRUU-CD-024-2024</t>
  </si>
  <si>
    <t>CPS-024-2024</t>
  </si>
  <si>
    <t>FDLRUU-CD-025-2024</t>
  </si>
  <si>
    <t>CPS-025-2024</t>
  </si>
  <si>
    <t>FDLRUU-CD-026-2024</t>
  </si>
  <si>
    <t>CPS-026-2024</t>
  </si>
  <si>
    <t>FDLRUU-CD-027-2024</t>
  </si>
  <si>
    <t>CPS-027-2024</t>
  </si>
  <si>
    <t>FDLRUU-CD-028-2024</t>
  </si>
  <si>
    <t>CPS-028-2024</t>
  </si>
  <si>
    <t>FDLRUU-CD-029-2024</t>
  </si>
  <si>
    <t>CPS-029-2024</t>
  </si>
  <si>
    <t>FDLRUU-CD-030-2024</t>
  </si>
  <si>
    <t>CPS-030-2024</t>
  </si>
  <si>
    <t>FDLRUU-CD-031-2024</t>
  </si>
  <si>
    <t>CPS-031-2024</t>
  </si>
  <si>
    <t>FDLRUU-CD-032-2024</t>
  </si>
  <si>
    <t>CPS-032-2024</t>
  </si>
  <si>
    <t>FDLRUU-CD-033-2024</t>
  </si>
  <si>
    <t>CPS-033-2024</t>
  </si>
  <si>
    <t>FDLRUU-CD-034-2024</t>
  </si>
  <si>
    <t>CPS-034-2024</t>
  </si>
  <si>
    <t>FDLRUU-CD-035-2024</t>
  </si>
  <si>
    <t>CPS-035-2024</t>
  </si>
  <si>
    <t>FDLRUU-CD-036-2024</t>
  </si>
  <si>
    <t>CPS-036-2024</t>
  </si>
  <si>
    <t>FDLRUU-CD-037-2024</t>
  </si>
  <si>
    <t>CPS-037-2024</t>
  </si>
  <si>
    <t>FDLRUU-CD-038-2024</t>
  </si>
  <si>
    <t>CPS-038-2024</t>
  </si>
  <si>
    <t>FDLRUU-CD-039-2024</t>
  </si>
  <si>
    <t>CPS-039-2024</t>
  </si>
  <si>
    <t>FDLRUU-CD-040-2024</t>
  </si>
  <si>
    <t>CPS-040-2024</t>
  </si>
  <si>
    <t>FDLRUU-CD-041-2024</t>
  </si>
  <si>
    <t>CPS-041-2024</t>
  </si>
  <si>
    <t>FDLRUU-CD-042-2024</t>
  </si>
  <si>
    <t>CPS-042-2024</t>
  </si>
  <si>
    <t>FDLRUU-CD-043-2024</t>
  </si>
  <si>
    <t>CPS-043-2024</t>
  </si>
  <si>
    <t>FDLRUU-CD-044-2024</t>
  </si>
  <si>
    <t>CPS-044-2024</t>
  </si>
  <si>
    <t>FDLRUU-CD-045-2024</t>
  </si>
  <si>
    <t>CPS-045-2024</t>
  </si>
  <si>
    <t>FDLRUU-CD-046-2024</t>
  </si>
  <si>
    <t>CPS-046-2024</t>
  </si>
  <si>
    <t>FDLRUU-CD-047-2024</t>
  </si>
  <si>
    <t>CPS-047-2024</t>
  </si>
  <si>
    <t>FDLRUU-CD-048-2024</t>
  </si>
  <si>
    <t>CPS-048-2024</t>
  </si>
  <si>
    <t>FDLRUU-CD-049-2024</t>
  </si>
  <si>
    <t>CPS-049-2024</t>
  </si>
  <si>
    <t>FDLRUU-CD-050-2024</t>
  </si>
  <si>
    <t>CPS-050-2024</t>
  </si>
  <si>
    <t>FDLRUU-CD-051-2024</t>
  </si>
  <si>
    <t>CPS-051-2024</t>
  </si>
  <si>
    <t>FDLRUU-CD-052-2024</t>
  </si>
  <si>
    <t>CPS-052-2024</t>
  </si>
  <si>
    <t>FDLRUU-CD-053-2024</t>
  </si>
  <si>
    <t>CPS-053-2024</t>
  </si>
  <si>
    <t>FDLRUU-CD-054-2024</t>
  </si>
  <si>
    <t>CPS-054-2024</t>
  </si>
  <si>
    <t>FDLRUU-CD-055-2024</t>
  </si>
  <si>
    <t>CPS-055-2024</t>
  </si>
  <si>
    <t>FDLRUU-CD-056-2024</t>
  </si>
  <si>
    <t>CPS-056-2024</t>
  </si>
  <si>
    <t>FDLRUU-CD-057-2024</t>
  </si>
  <si>
    <t>CPS-057-2024</t>
  </si>
  <si>
    <t>FDLRUU-CD-058-2024</t>
  </si>
  <si>
    <t>CPS-058-2024</t>
  </si>
  <si>
    <t>FDLRUU-CD-059-2024</t>
  </si>
  <si>
    <t>CPS-059-2024</t>
  </si>
  <si>
    <t>FDLRUU-CD-060-2024</t>
  </si>
  <si>
    <t>CPS-060-2024</t>
  </si>
  <si>
    <t>FDLRUU-CD-061-2024</t>
  </si>
  <si>
    <t>CPS-061-2024</t>
  </si>
  <si>
    <t>FDLRUU-CD-062-2024</t>
  </si>
  <si>
    <t>CPS-062-2024</t>
  </si>
  <si>
    <t>FDLRUU-CD-063-2024</t>
  </si>
  <si>
    <t>CPS-063-2024</t>
  </si>
  <si>
    <t>FDLRUU-CD-064-2024</t>
  </si>
  <si>
    <t>CPS-064-2024</t>
  </si>
  <si>
    <t>FDLRUU-CD-065-2024</t>
  </si>
  <si>
    <t>CPS-065-2024</t>
  </si>
  <si>
    <t>FDLRUU-CD-066-2024</t>
  </si>
  <si>
    <t>CPS-066-2024</t>
  </si>
  <si>
    <t>FDLRUU-CD-067-2024</t>
  </si>
  <si>
    <t>CPS-067-2024</t>
  </si>
  <si>
    <t>FDLRUU-CD-068-2024</t>
  </si>
  <si>
    <t>CPS-068-2024</t>
  </si>
  <si>
    <t>FDLRUU-CD-069-2024</t>
  </si>
  <si>
    <t>CPS-069-2024</t>
  </si>
  <si>
    <t>FDLRUU-CD-070-2024</t>
  </si>
  <si>
    <t>CPS-070-2024</t>
  </si>
  <si>
    <t>FDLRUU-CD-071-2024</t>
  </si>
  <si>
    <t>CPS-071-2024</t>
  </si>
  <si>
    <t>FDLRUU-CD-072-2024</t>
  </si>
  <si>
    <t>CPS-072-2024</t>
  </si>
  <si>
    <t>FDLRUU-CD-073-2024</t>
  </si>
  <si>
    <t>CPS-073-2024</t>
  </si>
  <si>
    <t>FDLRUU-CD-074-2024</t>
  </si>
  <si>
    <t>CPS-074-2024</t>
  </si>
  <si>
    <t>FDLRUU-CD-075-2024</t>
  </si>
  <si>
    <t>CPS-075-2024</t>
  </si>
  <si>
    <t>FDLRUU-CD-076-2024</t>
  </si>
  <si>
    <t>CPS-076-2024</t>
  </si>
  <si>
    <t>FDLRUU-CD-077-2024</t>
  </si>
  <si>
    <t>CPS-077-2024</t>
  </si>
  <si>
    <t>FDLRUU-CD-078-2024</t>
  </si>
  <si>
    <t>CPS-078-2024</t>
  </si>
  <si>
    <t>FDLRUU-CD-079-2024</t>
  </si>
  <si>
    <t>CPS-079-2024</t>
  </si>
  <si>
    <t>FDLRUU-CD-080-2024</t>
  </si>
  <si>
    <t>CPS-080-2024</t>
  </si>
  <si>
    <t>FDLRUU-CD-081-2024</t>
  </si>
  <si>
    <t>CPS-081-2024</t>
  </si>
  <si>
    <t>FDLRUU-CD-082-2024</t>
  </si>
  <si>
    <t>CPS-082-2024</t>
  </si>
  <si>
    <t>FDLRUU-CD-083-2024</t>
  </si>
  <si>
    <t>CPS-083-2024</t>
  </si>
  <si>
    <t>FDLRUU-CD-084-2024</t>
  </si>
  <si>
    <t>CPS-084-2024</t>
  </si>
  <si>
    <t>FDLRUU-CD-085-2024</t>
  </si>
  <si>
    <t>CPS-085-2024</t>
  </si>
  <si>
    <t>FDLRUU-CD-086-2024</t>
  </si>
  <si>
    <t>CPS-086-2024</t>
  </si>
  <si>
    <t>FDLRUU-CD-087-2024</t>
  </si>
  <si>
    <t>CPS-087-2024</t>
  </si>
  <si>
    <t>FDLRUU-CD-088-2024</t>
  </si>
  <si>
    <t>CPS-088-2024</t>
  </si>
  <si>
    <t>FDLRUU-CD-089-2024</t>
  </si>
  <si>
    <t>CPS-089-2024</t>
  </si>
  <si>
    <t>CPS-090-2024</t>
  </si>
  <si>
    <t>FDLRUU-CD-091-2024</t>
  </si>
  <si>
    <t>CPS-091-2024</t>
  </si>
  <si>
    <t>FDLRUU-CD-092-2024</t>
  </si>
  <si>
    <t>CPS-092-2024</t>
  </si>
  <si>
    <t>FDLRUU-CD-094-2024</t>
  </si>
  <si>
    <t>CPS-094-2024</t>
  </si>
  <si>
    <t>FDLRUU-CD-095-2024</t>
  </si>
  <si>
    <t>CPS-095-2024</t>
  </si>
  <si>
    <t>FDLRUU-CD-097-2024</t>
  </si>
  <si>
    <t>CPS-097-2024</t>
  </si>
  <si>
    <t>FDLRUU-CD-098-2024</t>
  </si>
  <si>
    <t>CPS-098-2024</t>
  </si>
  <si>
    <t>FDLRUU-CD-100-2024</t>
  </si>
  <si>
    <t>CPS-100-2024</t>
  </si>
  <si>
    <t>FDLRUU-CD-101-2024</t>
  </si>
  <si>
    <t>CPS-101-2024</t>
  </si>
  <si>
    <t>FDLRUU-CD-104-2024</t>
  </si>
  <si>
    <t>CPS-104-2024</t>
  </si>
  <si>
    <t>FDLRUU-CD-105-2024</t>
  </si>
  <si>
    <t>CPS-105-2024</t>
  </si>
  <si>
    <t>FDLRUU-CD-107-2024</t>
  </si>
  <si>
    <t>CPS-107-2024</t>
  </si>
  <si>
    <t>FDLRUU-CD-108-2024</t>
  </si>
  <si>
    <t>CPS-108-2024</t>
  </si>
  <si>
    <t>FDLRUU-CD-110-2024</t>
  </si>
  <si>
    <t>CPS-110-2024</t>
  </si>
  <si>
    <t>FDLRUU-CD-111-2024</t>
  </si>
  <si>
    <t>CPS-111-2024</t>
  </si>
  <si>
    <t>FDLRUU-CD-112-2024</t>
  </si>
  <si>
    <t>CPS-112-2024</t>
  </si>
  <si>
    <t>FDLRUU-CD-113-2024</t>
  </si>
  <si>
    <t>CPS-113-2024</t>
  </si>
  <si>
    <t>FDLRUU-CD-114-2024</t>
  </si>
  <si>
    <t>CPS-114-2024</t>
  </si>
  <si>
    <t>FDLRUU-CD-115-2024</t>
  </si>
  <si>
    <t>CPS-115-2024</t>
  </si>
  <si>
    <t>FDLRUU-CD-117-2024</t>
  </si>
  <si>
    <t>CPS-117-2024</t>
  </si>
  <si>
    <t>FDLRUU-CD-118-2024</t>
  </si>
  <si>
    <t>CPS-118-2024</t>
  </si>
  <si>
    <t>FDLRUU-CD-119-2024</t>
  </si>
  <si>
    <t>CPS-119-2024</t>
  </si>
  <si>
    <t>FDLRUU-CD-120-2024</t>
  </si>
  <si>
    <t>CPS-120-2024</t>
  </si>
  <si>
    <t>FDLRUU-CD-121-2024</t>
  </si>
  <si>
    <t>CPS-121-2024</t>
  </si>
  <si>
    <t>FDLRUU-CD-122-2024</t>
  </si>
  <si>
    <t>CPS-122-2024</t>
  </si>
  <si>
    <t>FDLRUU-CD-123-2024</t>
  </si>
  <si>
    <t>CPS-123-2024</t>
  </si>
  <si>
    <t>FDLRUU-CD-124-2024</t>
  </si>
  <si>
    <t>CPS-124-2024</t>
  </si>
  <si>
    <t>FDLRUU-CD-126-2024</t>
  </si>
  <si>
    <t>CPS-126-2024</t>
  </si>
  <si>
    <t>FDLRUU-CD-127-2024</t>
  </si>
  <si>
    <t>CPS-127-2024</t>
  </si>
  <si>
    <t>FDLRUU-CD-128-2024</t>
  </si>
  <si>
    <t>CPS-128-2024</t>
  </si>
  <si>
    <t>FDLRUU-CD-130-2024</t>
  </si>
  <si>
    <t>CPS-130-2024</t>
  </si>
  <si>
    <t>FDLRUU-CD-131-2024</t>
  </si>
  <si>
    <t>CPS-131-2024</t>
  </si>
  <si>
    <t>FDLRUU-CD-132-2024</t>
  </si>
  <si>
    <t>CPS-132-2024</t>
  </si>
  <si>
    <t>FDLRUU-CD-133-2024</t>
  </si>
  <si>
    <t>CPS-133-2024</t>
  </si>
  <si>
    <t>FDLRUU-CD-134-2024</t>
  </si>
  <si>
    <t>CPS-134-2024</t>
  </si>
  <si>
    <t>FDLRUU-CD-135-2024</t>
  </si>
  <si>
    <t>CPS-135-2024</t>
  </si>
  <si>
    <t>FDLRUU-CD-136-2024</t>
  </si>
  <si>
    <t>CPS-136-2024</t>
  </si>
  <si>
    <t>FDLRUU-CD-137-2024</t>
  </si>
  <si>
    <t>CPS-137-2024</t>
  </si>
  <si>
    <t>FDLRUU-CD-138-2024</t>
  </si>
  <si>
    <t>CPS-138-2024</t>
  </si>
  <si>
    <t>FDLRUU-CD-139-2024</t>
  </si>
  <si>
    <t>CPS-139-2024</t>
  </si>
  <si>
    <t>FDLRUU-CD-140-2024</t>
  </si>
  <si>
    <t>CPS-140-2024</t>
  </si>
  <si>
    <t>FDLRUU-CD-141-2024</t>
  </si>
  <si>
    <t>CPS-141-2024</t>
  </si>
  <si>
    <t>FDLRUU-CD-142-2024</t>
  </si>
  <si>
    <t>CPS-142-2024</t>
  </si>
  <si>
    <t>FDLRUU-CD-143-2024</t>
  </si>
  <si>
    <t>CPS-143-2024</t>
  </si>
  <si>
    <t>FDLRUU-CD-144-2024</t>
  </si>
  <si>
    <t>CPS-144-2024</t>
  </si>
  <si>
    <t>FDLRUU-CD-145-2024</t>
  </si>
  <si>
    <t>CPS-145-2024</t>
  </si>
  <si>
    <t>FDLRUU-CD-146-2024</t>
  </si>
  <si>
    <t>CPS-146-2024</t>
  </si>
  <si>
    <t>FDLRUU-CD-147-2024</t>
  </si>
  <si>
    <t>CPS-147-2024</t>
  </si>
  <si>
    <t>FDLRUU-CD-148-2024</t>
  </si>
  <si>
    <t>CPS-148-2024</t>
  </si>
  <si>
    <t>FDLRUU-CD-149-2024</t>
  </si>
  <si>
    <t>CPS-149-2024</t>
  </si>
  <si>
    <t>FDLRUU-CD-150-2024</t>
  </si>
  <si>
    <t>CPS-150-2024</t>
  </si>
  <si>
    <t>FDLRUU-CD-151-2024</t>
  </si>
  <si>
    <t>CPS-151-2024</t>
  </si>
  <si>
    <t>FDLRUU-CD-152-2024</t>
  </si>
  <si>
    <t>CPS-152-2024</t>
  </si>
  <si>
    <t>FDLRUU-CD-153-2024</t>
  </si>
  <si>
    <t>CPS-153-2024</t>
  </si>
  <si>
    <t>FDLRUU-CD-154-2024</t>
  </si>
  <si>
    <t>CPS-154-2024</t>
  </si>
  <si>
    <t>FDLRUU-CD-155-2024</t>
  </si>
  <si>
    <t>CPS-155-2024</t>
  </si>
  <si>
    <t>FDLRUU-CD-156-2024</t>
  </si>
  <si>
    <t>CPS-156-2024</t>
  </si>
  <si>
    <t>FDLRUU-CD-157-2024</t>
  </si>
  <si>
    <t>CPS-157-2024</t>
  </si>
  <si>
    <t>FDLRUU-CD-158-2024</t>
  </si>
  <si>
    <t>CPS-158-2024</t>
  </si>
  <si>
    <t>FDLRUU-CD-159-2024</t>
  </si>
  <si>
    <t>CPS-159-2024</t>
  </si>
  <si>
    <t>FDLRUU-CD-161-2024</t>
  </si>
  <si>
    <t>CPS-161-2024</t>
  </si>
  <si>
    <t>FDLRUU-CD-163-2024</t>
  </si>
  <si>
    <t>CPS-163-2024</t>
  </si>
  <si>
    <t>FDLRUU-CD-164-2024</t>
  </si>
  <si>
    <t>CPS-164-2024</t>
  </si>
  <si>
    <t>FDLRUU-CD-165-2024</t>
  </si>
  <si>
    <t>CPS-165-2024</t>
  </si>
  <si>
    <t>FDLRUU-CD-166-2024</t>
  </si>
  <si>
    <t>CPS-166-2024</t>
  </si>
  <si>
    <t>FDLRUU-CD-167-2024</t>
  </si>
  <si>
    <t>CPS-167-2024</t>
  </si>
  <si>
    <t>FDLRUU-CD-168-2024</t>
  </si>
  <si>
    <t>CPS-168-2024</t>
  </si>
  <si>
    <t>FDLRUU-CD-169-2024</t>
  </si>
  <si>
    <t>CPS-169-2024</t>
  </si>
  <si>
    <t>FDLRUU-CD-170-2024</t>
  </si>
  <si>
    <t>CPS-170-2024</t>
  </si>
  <si>
    <t>FDLRUU-CD-171-2024</t>
  </si>
  <si>
    <t>CPS-171-2024</t>
  </si>
  <si>
    <t>FDLRUU-CD-172-2024</t>
  </si>
  <si>
    <t>CPS-172-2024</t>
  </si>
  <si>
    <t>FDLRUU-CD-173-2024</t>
  </si>
  <si>
    <t>CPS-173-2024</t>
  </si>
  <si>
    <t>FDLRUU-CD-174-2024</t>
  </si>
  <si>
    <t>CPS-174-2024</t>
  </si>
  <si>
    <t>FDLRUU-CD-307-2024</t>
  </si>
  <si>
    <t>CPS-307-2024</t>
  </si>
  <si>
    <t>FDLRUU-CD-308-2024</t>
  </si>
  <si>
    <t>CPS-308-2024</t>
  </si>
  <si>
    <t>FDLRUU-CD-309-2024</t>
  </si>
  <si>
    <t>CPS-309-2024</t>
  </si>
  <si>
    <t>FDLRUU-CD-310-2024</t>
  </si>
  <si>
    <t>CPS-310-2024</t>
  </si>
  <si>
    <t>FDLRUU-CD-311-2024</t>
  </si>
  <si>
    <t>CPS-311-2024</t>
  </si>
  <si>
    <t>FDLRUU-CD-312-2024</t>
  </si>
  <si>
    <t>CPS-312-2024</t>
  </si>
  <si>
    <t>FDLRUU-CD-313-2024</t>
  </si>
  <si>
    <t>CPS-313-2024</t>
  </si>
  <si>
    <t>FDLRUU-CD-314-2024</t>
  </si>
  <si>
    <t>CPS-314-2024</t>
  </si>
  <si>
    <t>FDLRUU-CD-315-2024</t>
  </si>
  <si>
    <t>CPS-315-2024</t>
  </si>
  <si>
    <t>FDLRUU-CD-316-2024</t>
  </si>
  <si>
    <t>CPS-316-2024</t>
  </si>
  <si>
    <t>FDLRUU-CD-317-2024</t>
  </si>
  <si>
    <t>CPS-317-2024</t>
  </si>
  <si>
    <t>FDLRUU-CD-318-2024</t>
  </si>
  <si>
    <t>CPS-318-2024</t>
  </si>
  <si>
    <t>FDLRUU-CD-319-2024</t>
  </si>
  <si>
    <t>CPS-319-2024</t>
  </si>
  <si>
    <t>FDLRUU-CD-320-2024</t>
  </si>
  <si>
    <t>CPS-320-2024</t>
  </si>
  <si>
    <t>FDLRUU-CD-321-2024</t>
  </si>
  <si>
    <t>CPS-321-2024</t>
  </si>
  <si>
    <t>FDLRUU-CD-322-2024</t>
  </si>
  <si>
    <t>CPS-322-2024</t>
  </si>
  <si>
    <t>FDLRUU-CD-323-2024</t>
  </si>
  <si>
    <t>CPS-323-2024</t>
  </si>
  <si>
    <t>FDLRUU-CD-324-2024</t>
  </si>
  <si>
    <t>CPS-324-2024</t>
  </si>
  <si>
    <t>FDLRUU-CD-325-2024</t>
  </si>
  <si>
    <t>CPS-325-2024</t>
  </si>
  <si>
    <t>FDLRUU-CD-326-2024</t>
  </si>
  <si>
    <t>CPS-326-2024</t>
  </si>
  <si>
    <t>FDLRUU-CD-327-2024</t>
  </si>
  <si>
    <t>CPS-327-2024</t>
  </si>
  <si>
    <t>FDLRUU-CD-330-2024</t>
  </si>
  <si>
    <t>CPS-330-2024</t>
  </si>
  <si>
    <t>FDLRUU-CD-331-2024</t>
  </si>
  <si>
    <t>CPS-331-2024</t>
  </si>
  <si>
    <t>FDLRUU-CD-332-2024</t>
  </si>
  <si>
    <t>CPS-332-2024</t>
  </si>
  <si>
    <t>FDLRUU-CD-333-2024</t>
  </si>
  <si>
    <t>CPS-333-2024</t>
  </si>
  <si>
    <t>FDLRUU-CD-334-2024</t>
  </si>
  <si>
    <t>CPS-334-2024</t>
  </si>
  <si>
    <t>FDLRUU-CD-335-2024</t>
  </si>
  <si>
    <t>CPS-335-2024</t>
  </si>
  <si>
    <t>FDLRUU-CD-336-2024</t>
  </si>
  <si>
    <t>CPS-336-2024</t>
  </si>
  <si>
    <t>FDLRUU-CD-337-2024</t>
  </si>
  <si>
    <t>CPS-337-2024</t>
  </si>
  <si>
    <t>FDLRUU-CD-338-2024</t>
  </si>
  <si>
    <t>CPS-338-2024</t>
  </si>
  <si>
    <t>FDLRUU-CD-339-2024</t>
  </si>
  <si>
    <t>CPS-339-2024</t>
  </si>
  <si>
    <t>FDLRUU-CD-340-2024</t>
  </si>
  <si>
    <t>CPS-340-2024</t>
  </si>
  <si>
    <t>FDLRUU-CD-341-2024</t>
  </si>
  <si>
    <t>CPS-341-2024</t>
  </si>
  <si>
    <t>FDLRUU-CD-342-2024</t>
  </si>
  <si>
    <t>CPS-342-2024</t>
  </si>
  <si>
    <t>FDLRUU-CD-343-2024</t>
  </si>
  <si>
    <t>CPS-343-2024</t>
  </si>
  <si>
    <t>FDLRUU-CD-344-2024</t>
  </si>
  <si>
    <t>CPS-344-2024</t>
  </si>
  <si>
    <t>FDLRUU-CD-345-2024</t>
  </si>
  <si>
    <t>CPS-345-2024</t>
  </si>
  <si>
    <t>FDLRUU-CD-346-2024</t>
  </si>
  <si>
    <t>CPS-346-2024</t>
  </si>
  <si>
    <t>FDLRUU-CD-347-2024</t>
  </si>
  <si>
    <t>CPS-347-2024</t>
  </si>
  <si>
    <t>FDLRUU-CD-348-2024</t>
  </si>
  <si>
    <t>CPS-348-2024</t>
  </si>
  <si>
    <t>CPS-349-2024</t>
  </si>
  <si>
    <t>FDLRUU-CD-350-2024</t>
  </si>
  <si>
    <t>CPS-350-2024</t>
  </si>
  <si>
    <t>FDLRUU-CD-351-2024</t>
  </si>
  <si>
    <t>CPS-351-2024</t>
  </si>
  <si>
    <t>FDLRUU-CD-352-2024</t>
  </si>
  <si>
    <t>CPS-352-2024</t>
  </si>
  <si>
    <t>FDLRUU-CD-353-2024</t>
  </si>
  <si>
    <t>CPS-353-2024</t>
  </si>
  <si>
    <t>FDLRUU-CD-354-2024</t>
  </si>
  <si>
    <t>CPS-354-2024</t>
  </si>
  <si>
    <t>FDLRUU-CD-355-2024</t>
  </si>
  <si>
    <t>CPS-355-2024</t>
  </si>
  <si>
    <t>FDLRUU-CD-356-2024</t>
  </si>
  <si>
    <t>CPS-356-2024</t>
  </si>
  <si>
    <t>FDLRUU-CD-357-2024</t>
  </si>
  <si>
    <t>CPS-357-2024</t>
  </si>
  <si>
    <t>FDLRUU-CD-358-2024</t>
  </si>
  <si>
    <t>CPS-358-2024</t>
  </si>
  <si>
    <t>FDLRUU-CD-359-2024</t>
  </si>
  <si>
    <t>CPS-359-2024</t>
  </si>
  <si>
    <t>FDLRUU-CD-360-2024</t>
  </si>
  <si>
    <t>Convenio Interadministrativo</t>
  </si>
  <si>
    <t>CIA-360-2024</t>
  </si>
  <si>
    <t>FDLRUU-CD-361-2024</t>
  </si>
  <si>
    <t>CPS-361-2024</t>
  </si>
  <si>
    <t>FDLRUU-CD-362-2024</t>
  </si>
  <si>
    <t>CPS-362-2024</t>
  </si>
  <si>
    <t>FDLRUU-CD-363-2024</t>
  </si>
  <si>
    <t>CPS-363-2024</t>
  </si>
  <si>
    <t>FDLRUU-CD-364-2024</t>
  </si>
  <si>
    <t>CPS-364-2024</t>
  </si>
  <si>
    <t>FDLRUU-CD-365-2024</t>
  </si>
  <si>
    <t>CPS-365-2024</t>
  </si>
  <si>
    <t>FDLRUU-CD-366-2024</t>
  </si>
  <si>
    <t>CPS-366-2024</t>
  </si>
  <si>
    <t>FDLRUU-CD-367-2024</t>
  </si>
  <si>
    <t>CPS-367-2024</t>
  </si>
  <si>
    <t>FDLRUU-CD-368-2024</t>
  </si>
  <si>
    <t>CPS-368-2024</t>
  </si>
  <si>
    <t>FDLRUU-CD-369-2024</t>
  </si>
  <si>
    <t>CPS-369-2024</t>
  </si>
  <si>
    <t>FDLRUU-CD-370-2024</t>
  </si>
  <si>
    <t>CPS-370-2024</t>
  </si>
  <si>
    <t>FDLRUU-CD-371-2024</t>
  </si>
  <si>
    <t>CPS-371-2024</t>
  </si>
  <si>
    <t>FDLRUU-CD-372-2024</t>
  </si>
  <si>
    <t>CPS-372-2024</t>
  </si>
  <si>
    <t>FDLRUU-CD-373-2024</t>
  </si>
  <si>
    <t>CPS-373-2024</t>
  </si>
  <si>
    <t>FDLRUU-CD-374-2024</t>
  </si>
  <si>
    <t>CPS-374-2024</t>
  </si>
  <si>
    <t>FDLRUU-CD-376-2024</t>
  </si>
  <si>
    <t>CPS-376-2024</t>
  </si>
  <si>
    <t>FDLRUU-CD-377-2024</t>
  </si>
  <si>
    <t>CPS-377-2024</t>
  </si>
  <si>
    <t>FDLRUU-CD-378-2024</t>
  </si>
  <si>
    <t>CPS-378-2024</t>
  </si>
  <si>
    <t>FDLRUU-CD-379-2024</t>
  </si>
  <si>
    <t>CPS-379-2024</t>
  </si>
  <si>
    <t>FDLRUU-CD-380-2024</t>
  </si>
  <si>
    <t>CPS-380-2024</t>
  </si>
  <si>
    <t>FDLRUU-CD-381-2024</t>
  </si>
  <si>
    <t>CPS-381-2024</t>
  </si>
  <si>
    <t>FDLRUU-CD-382-2024</t>
  </si>
  <si>
    <t>CPS-382-2024</t>
  </si>
  <si>
    <t>FDLRUU-CD-383-2024</t>
  </si>
  <si>
    <t>CPS-383-2024</t>
  </si>
  <si>
    <t>FDLRUU-CD-384-2024</t>
  </si>
  <si>
    <t>CPS-384-2024</t>
  </si>
  <si>
    <t>FDLRUU-CD-385-2024</t>
  </si>
  <si>
    <t>CPS-385-2024</t>
  </si>
  <si>
    <t>FDLRUU-CD-386-2024</t>
  </si>
  <si>
    <t>CPS-386-2024</t>
  </si>
  <si>
    <t>FDLRUU-CD-387-2024</t>
  </si>
  <si>
    <t>CPS-387-2024</t>
  </si>
  <si>
    <t>FDLRUU-CD-388-2024</t>
  </si>
  <si>
    <t>CPS-388-2024</t>
  </si>
  <si>
    <t>FDLRUU-CD-389-2024</t>
  </si>
  <si>
    <t>CPS-389-2024</t>
  </si>
  <si>
    <t>FDLRUU-CD-390-2024</t>
  </si>
  <si>
    <t>CPS-390-2024</t>
  </si>
  <si>
    <t>FDLRUU-CD-391-2024</t>
  </si>
  <si>
    <t>CPS-391-2024</t>
  </si>
  <si>
    <t>FDLRUU-CD-392-2024</t>
  </si>
  <si>
    <t>CPS-392-2024</t>
  </si>
  <si>
    <t>FDLRUU-CD-393-2024</t>
  </si>
  <si>
    <t>CPS-393-2024</t>
  </si>
  <si>
    <t>FDLRUU-CD-394-2024</t>
  </si>
  <si>
    <t>CPS-394-2024</t>
  </si>
  <si>
    <t>FDLRUU-CD-395-2024</t>
  </si>
  <si>
    <t>CPS-395-2024</t>
  </si>
  <si>
    <t>FDLRUU-CD-396-2024</t>
  </si>
  <si>
    <t>CPS-396-2024</t>
  </si>
  <si>
    <t>FDLRUU-CD-397-2024</t>
  </si>
  <si>
    <t>CPS-397-2024</t>
  </si>
  <si>
    <t>FDLRUU-CD-398-2024</t>
  </si>
  <si>
    <t>CPS-398-2024</t>
  </si>
  <si>
    <t>FDLRUU-CD-400-2024</t>
  </si>
  <si>
    <t>CPS-400-2024</t>
  </si>
  <si>
    <t>FDLRUU-CD-401-2024</t>
  </si>
  <si>
    <t>CPS-401-2024</t>
  </si>
  <si>
    <t>FDLRUU-CD-402-2024</t>
  </si>
  <si>
    <t>CPS-402-2024</t>
  </si>
  <si>
    <t>FDLRUU-CD-403-2024</t>
  </si>
  <si>
    <t>CPS-403-2024</t>
  </si>
  <si>
    <t>FDLRUU-CD-404-2024</t>
  </si>
  <si>
    <t>CPS-404-2024</t>
  </si>
  <si>
    <t>FDLRUU-CD-405-2024</t>
  </si>
  <si>
    <t>CPS-405-2024</t>
  </si>
  <si>
    <t>FDLRUU-CD-406-2024</t>
  </si>
  <si>
    <t>CPS-406-2024</t>
  </si>
  <si>
    <t>FDLRUU-CD-407-2024</t>
  </si>
  <si>
    <t>CPS-407-2024</t>
  </si>
  <si>
    <t>FDLRUU-CD-408-2024</t>
  </si>
  <si>
    <t>CPS-408-2024</t>
  </si>
  <si>
    <t>FDLRUU-CD-409-2024</t>
  </si>
  <si>
    <t>CPS-409-2024</t>
  </si>
  <si>
    <t>FDLRUU-CD-410-2024</t>
  </si>
  <si>
    <t>CPS-410-2024</t>
  </si>
  <si>
    <t>FDLRUU-CD-411-2024</t>
  </si>
  <si>
    <t>CPS-411-2024</t>
  </si>
  <si>
    <t>FDLRUU-CD-412-2024</t>
  </si>
  <si>
    <t>CPS-412-2024</t>
  </si>
  <si>
    <t>FDLRUU-CD-413-2024</t>
  </si>
  <si>
    <t>CPS-413-2024</t>
  </si>
  <si>
    <t>FDLRUU-CD-414-2024</t>
  </si>
  <si>
    <t>CPS-414-2024</t>
  </si>
  <si>
    <t>FDLRUU-CD-415-2024</t>
  </si>
  <si>
    <t>CPS-415-2024</t>
  </si>
  <si>
    <t>FDLRUU-CD-416-2024</t>
  </si>
  <si>
    <t>CPS-416-2024</t>
  </si>
  <si>
    <t>FDLRUU-CD-417-2024</t>
  </si>
  <si>
    <t>CPS-417-2024</t>
  </si>
  <si>
    <t>FDLRUU-CD-418-2024</t>
  </si>
  <si>
    <t>CPS-418-2024</t>
  </si>
  <si>
    <t>FDLRUU-CD-419-2024</t>
  </si>
  <si>
    <t>CPS-419-2024</t>
  </si>
  <si>
    <t>FDLRUU-CD-420-2024</t>
  </si>
  <si>
    <t>CPS-420-2024</t>
  </si>
  <si>
    <t>FDLRUU-CD-421-2024</t>
  </si>
  <si>
    <t>CPS-421-2024</t>
  </si>
  <si>
    <t>CPS-422-2024</t>
  </si>
  <si>
    <t>FDLRUU-CD-423-2024</t>
  </si>
  <si>
    <t>CPS-423-2024</t>
  </si>
  <si>
    <t>FDLRUU-CD-424-2024</t>
  </si>
  <si>
    <t>CPS-424-2024</t>
  </si>
  <si>
    <t>FDLRUU-CD-425-2024</t>
  </si>
  <si>
    <t>CPS-425-2024</t>
  </si>
  <si>
    <t>FDLRUU-CD-426-2024</t>
  </si>
  <si>
    <t>CPS-426-2024</t>
  </si>
  <si>
    <t>FDLRUU-CD-427-2024</t>
  </si>
  <si>
    <t>CPS-427-2024</t>
  </si>
  <si>
    <t>FDLRUU-CD-428-2024</t>
  </si>
  <si>
    <t>CPS-428-2024</t>
  </si>
  <si>
    <t>FDLRUU-CD-429-2024</t>
  </si>
  <si>
    <t>CPS-429-2024</t>
  </si>
  <si>
    <t>FDLRUU-CD-430-2024</t>
  </si>
  <si>
    <t>CPS-430-2024</t>
  </si>
  <si>
    <t>FDLRUU-CD-431-2024</t>
  </si>
  <si>
    <t>CPS-431-2024</t>
  </si>
  <si>
    <t>FDLRUU-CD-432-2024</t>
  </si>
  <si>
    <t>CPS-432-2024</t>
  </si>
  <si>
    <t>FDLRUU-CD-433-2024</t>
  </si>
  <si>
    <t>CPS-433-2024</t>
  </si>
  <si>
    <t>FDLRUU-CD-434-2024</t>
  </si>
  <si>
    <t>CPS-434-2024</t>
  </si>
  <si>
    <t>FDLRUU-CD-435-2024</t>
  </si>
  <si>
    <t>CPS-435-2024</t>
  </si>
  <si>
    <t>FDLRUU-CD-436-2024</t>
  </si>
  <si>
    <t>CPS-436-2024</t>
  </si>
  <si>
    <t>FDLRUU-CD-437-2024</t>
  </si>
  <si>
    <t>CPS-437-2024</t>
  </si>
  <si>
    <t>FDLRUU-CD-438-2024</t>
  </si>
  <si>
    <t>CPS-438-2024</t>
  </si>
  <si>
    <t>FDLRUU-CD-439-2024</t>
  </si>
  <si>
    <t>CPS-439-2024</t>
  </si>
  <si>
    <t>FDLRUU-CD-440-2024</t>
  </si>
  <si>
    <t>CPS-440-2024</t>
  </si>
  <si>
    <t>FDLRUU-CD-441-2024</t>
  </si>
  <si>
    <t>CPS-441-2024</t>
  </si>
  <si>
    <t>FDLRUU-CD-442-2024</t>
  </si>
  <si>
    <t>CPS-442-2024</t>
  </si>
  <si>
    <t>FDLRUU-CD-443-2024</t>
  </si>
  <si>
    <t>CPS-443-2024</t>
  </si>
  <si>
    <t>FDLRUU-CD-444-2024</t>
  </si>
  <si>
    <t>CPS-444-2024</t>
  </si>
  <si>
    <t>FDLRUU-CD-445-2024</t>
  </si>
  <si>
    <t>CPS-445-2024</t>
  </si>
  <si>
    <t>FDLRUU-CD-446-2024</t>
  </si>
  <si>
    <t>CPS-446-2024</t>
  </si>
  <si>
    <t>FDLRUU-CD-447-2024</t>
  </si>
  <si>
    <t>CPS-447-2024</t>
  </si>
  <si>
    <t>FDLRUU-CD-448-2024</t>
  </si>
  <si>
    <t>CPS-448-2024</t>
  </si>
  <si>
    <t>FDLRUU-CD-449-2024</t>
  </si>
  <si>
    <t>CPS-449-2024</t>
  </si>
  <si>
    <t>FDLRUU-CD-450-2024</t>
  </si>
  <si>
    <t>CPS-450-2024</t>
  </si>
  <si>
    <t>FDLRUU-CD-451-2024</t>
  </si>
  <si>
    <t>CPS-451-2024</t>
  </si>
  <si>
    <t>FDLRUU-CD-452-2024</t>
  </si>
  <si>
    <t>CPS-452-2024</t>
  </si>
  <si>
    <t>FDLRUU-CD-453-2024</t>
  </si>
  <si>
    <t>CPS-453-2024</t>
  </si>
  <si>
    <t>FDLRUU-CD-454-2024</t>
  </si>
  <si>
    <t>CPS-454-2024</t>
  </si>
  <si>
    <t>FDLRUU-CD-455-2024</t>
  </si>
  <si>
    <t>CPS-455-2024</t>
  </si>
  <si>
    <t>FDLRUU-CD-456-2024</t>
  </si>
  <si>
    <t>CPS-456-2024</t>
  </si>
  <si>
    <t>FDLRUU-CD-457-2024</t>
  </si>
  <si>
    <t>CPS-457-2024</t>
  </si>
  <si>
    <t>FDLRUU-CD-458-2024</t>
  </si>
  <si>
    <t>CPS-458-2024</t>
  </si>
  <si>
    <t>FDLRUU-CD-459-2024</t>
  </si>
  <si>
    <t>CPS-459-2024</t>
  </si>
  <si>
    <t>FDLRUU-CD-460-2024</t>
  </si>
  <si>
    <t>CPS-460-2024</t>
  </si>
  <si>
    <t>FDLRUU-CD-461-2024</t>
  </si>
  <si>
    <t>CPS-461-2024</t>
  </si>
  <si>
    <t>FDLRUU-CD-462-2024</t>
  </si>
  <si>
    <t>CPS-462-2024</t>
  </si>
  <si>
    <t>FDLRUU-CD-463-2024</t>
  </si>
  <si>
    <t>CPS-463-2024</t>
  </si>
  <si>
    <t>FDLRUU-CD-464-2024</t>
  </si>
  <si>
    <t>CPS-464-2024</t>
  </si>
  <si>
    <t>FDLRUU-CD-465-2024</t>
  </si>
  <si>
    <t>CPS-465-2024</t>
  </si>
  <si>
    <t>FDLRUU-CD-466-2024</t>
  </si>
  <si>
    <t>CPS-466-2024</t>
  </si>
  <si>
    <t>FDLRUU-CD-467-2024</t>
  </si>
  <si>
    <t>CPS-467-2024</t>
  </si>
  <si>
    <t>FDLRUU-CD-468-2024</t>
  </si>
  <si>
    <t>CPS-468-2024</t>
  </si>
  <si>
    <t>FDLRUU-CD-469-2024</t>
  </si>
  <si>
    <t>CPS-469-2024</t>
  </si>
  <si>
    <t>FDLRUU-CD-470-2024</t>
  </si>
  <si>
    <t>CPS-470-2024</t>
  </si>
  <si>
    <t>FDLRUU-CD-471-2024</t>
  </si>
  <si>
    <t>CPS-471-2024</t>
  </si>
  <si>
    <t>FDLRUU-CD-472-2024</t>
  </si>
  <si>
    <t>CPS-472-2024</t>
  </si>
  <si>
    <t>FDLRUU-CD-473-2024</t>
  </si>
  <si>
    <t>CPS-473-2024</t>
  </si>
  <si>
    <t>FDLRUU-CD-474-2024</t>
  </si>
  <si>
    <t>CPS-474-2024</t>
  </si>
  <si>
    <t>FDLRUU-CD-475-2024</t>
  </si>
  <si>
    <t>CPS-475-2024</t>
  </si>
  <si>
    <t>FDLRUU-CD-476-2024</t>
  </si>
  <si>
    <t>CPS-476-2024</t>
  </si>
  <si>
    <t>FDLRUU-CD-477-2024</t>
  </si>
  <si>
    <t>CPS-477-2024</t>
  </si>
  <si>
    <t>FDLRUU-CD-478-2024</t>
  </si>
  <si>
    <t>CPS-478-2024</t>
  </si>
  <si>
    <t>FDLRUU-CD-479-2024</t>
  </si>
  <si>
    <t>CPS-479-2024</t>
  </si>
  <si>
    <t>FDLRUU-CD-480-2024</t>
  </si>
  <si>
    <t>CPS-480-2024</t>
  </si>
  <si>
    <t>FDLRUU-CD-481-2024</t>
  </si>
  <si>
    <t>CPS-481-2024</t>
  </si>
  <si>
    <t>FDLRUU-CD-482-2024</t>
  </si>
  <si>
    <t>CPS-482-2024</t>
  </si>
  <si>
    <t>FDLRUU-CD-483-2024</t>
  </si>
  <si>
    <t>CPS-483-2024</t>
  </si>
  <si>
    <t>FDLRUU-CD-484-2024</t>
  </si>
  <si>
    <t>CPS-484-2024</t>
  </si>
  <si>
    <t>FDLRUU-CD-485-2024</t>
  </si>
  <si>
    <t>CPS-485-2024</t>
  </si>
  <si>
    <t>FDLRUU-CD-486-2024</t>
  </si>
  <si>
    <t>CPS-486-2024</t>
  </si>
  <si>
    <t>FDLRUU-CD-487-2024</t>
  </si>
  <si>
    <t>CPS-487-2024</t>
  </si>
  <si>
    <t>FDLRUU-CD-488-2024</t>
  </si>
  <si>
    <t>CPS-488-2024</t>
  </si>
  <si>
    <t>FDLRUU-CD-489-2024</t>
  </si>
  <si>
    <t>CPS-489-2024</t>
  </si>
  <si>
    <t>FDLRUU-CD-490-2024</t>
  </si>
  <si>
    <t>CPS-490-2024</t>
  </si>
  <si>
    <t>FDLRUU-CD-491-2024</t>
  </si>
  <si>
    <t>CPS-491-2024</t>
  </si>
  <si>
    <t>FDLRUU-CD-492-2024</t>
  </si>
  <si>
    <t>CPS-492-2024</t>
  </si>
  <si>
    <t>FDLRUU-CD-493-2024</t>
  </si>
  <si>
    <t>CPS-493-2024</t>
  </si>
  <si>
    <t>FDLRUU-CD-494-2024</t>
  </si>
  <si>
    <t>CPS-494-2024</t>
  </si>
  <si>
    <t>FDLRUU-CD-495-2024</t>
  </si>
  <si>
    <t>CPS-495-2024</t>
  </si>
  <si>
    <t>FDLRUU-CD-497-2024</t>
  </si>
  <si>
    <t>CPS-497-2024</t>
  </si>
  <si>
    <t>FDLRUU-CD-498-2024</t>
  </si>
  <si>
    <t>CPS-498-2024</t>
  </si>
  <si>
    <t>FDLRUU-CD-499-2024</t>
  </si>
  <si>
    <t>CPS-499-2024</t>
  </si>
  <si>
    <t>FDLRUU-CD-500-2024</t>
  </si>
  <si>
    <t>CPS-500-2024</t>
  </si>
  <si>
    <t>FDLRUU-CD-501-2024</t>
  </si>
  <si>
    <t>CPS-501-2024</t>
  </si>
  <si>
    <t>FDLRUU-CD-502-2024</t>
  </si>
  <si>
    <t>CPS-502-2024</t>
  </si>
  <si>
    <t>FDLRUU-CD-503-2024</t>
  </si>
  <si>
    <t>CPS-503-2024</t>
  </si>
  <si>
    <t>FDLRUU-CD-504-2024</t>
  </si>
  <si>
    <t>CPS-504-2024</t>
  </si>
  <si>
    <t>FDLRUU-CD-505-2024</t>
  </si>
  <si>
    <t>CPS-505-2024</t>
  </si>
  <si>
    <t>FDLRUU-CD-506-2024</t>
  </si>
  <si>
    <t>CPS-506-2024</t>
  </si>
  <si>
    <t>FDLRUU-CD-507-2024</t>
  </si>
  <si>
    <t>CPS-507-2024</t>
  </si>
  <si>
    <t>FDLRUU-CD-508-2024</t>
  </si>
  <si>
    <t>CPS-508-2024</t>
  </si>
  <si>
    <t>FDLRUU-CD-509-2024</t>
  </si>
  <si>
    <t>CPS-509-2024</t>
  </si>
  <si>
    <t>FDLRUU-CD-510-2024</t>
  </si>
  <si>
    <t>CPS-510-2024</t>
  </si>
  <si>
    <t>ANULADO</t>
  </si>
  <si>
    <t>CPS-511-2024</t>
  </si>
  <si>
    <t>FDLRUU-CD-512-2024</t>
  </si>
  <si>
    <t>CPS-512-2024</t>
  </si>
  <si>
    <t>FDLRUU-CD-513-2024</t>
  </si>
  <si>
    <t>CPS-513-2024</t>
  </si>
  <si>
    <t>FDLRUU-CD-514-2024</t>
  </si>
  <si>
    <t>CPS-514-2024</t>
  </si>
  <si>
    <t>FDLRUU-CD-515-2024</t>
  </si>
  <si>
    <t>CPS-515-2024</t>
  </si>
  <si>
    <t>FDLRUU-CD-516-2024</t>
  </si>
  <si>
    <t>CPS-516-2024</t>
  </si>
  <si>
    <t>FDLRUU-CD-517-2024</t>
  </si>
  <si>
    <t>CPS-517-2024</t>
  </si>
  <si>
    <t>FDLRUU-CD-518-2024</t>
  </si>
  <si>
    <t>CPS-518-2024</t>
  </si>
  <si>
    <t>FDLRUU-CD-519-2024</t>
  </si>
  <si>
    <t>CPS-519-2024</t>
  </si>
  <si>
    <t>FDLRUU-CD-520-2024</t>
  </si>
  <si>
    <t>CPS-520-2024</t>
  </si>
  <si>
    <t>FDLRUU-CD-521-2024</t>
  </si>
  <si>
    <t>CPS-521-2024</t>
  </si>
  <si>
    <t>FDLRUU-CD-522-2024</t>
  </si>
  <si>
    <t>CPS-522-2024</t>
  </si>
  <si>
    <t>FDLRUU-CD-523-2024</t>
  </si>
  <si>
    <t>CPS-523-2024</t>
  </si>
  <si>
    <t>FDLRUU-CD-524-2024</t>
  </si>
  <si>
    <t>CPS-524-2024</t>
  </si>
  <si>
    <t>FDLRUU-CD-525-2024</t>
  </si>
  <si>
    <t>CPS-525-2024</t>
  </si>
  <si>
    <t>FDLRUU-CD-526-2024</t>
  </si>
  <si>
    <t>CPS-526-2024</t>
  </si>
  <si>
    <t>FDLRUU-CD-527-2024</t>
  </si>
  <si>
    <t>CPS-527-2024</t>
  </si>
  <si>
    <t>FDLRUU-CD-528-2024</t>
  </si>
  <si>
    <t>CPS-528-2024</t>
  </si>
  <si>
    <t>FDLRUU-CD-529-2024</t>
  </si>
  <si>
    <t>CPS-529-2024</t>
  </si>
  <si>
    <t>FDLRUU-CD-530-2024</t>
  </si>
  <si>
    <t>CPS-530-2024</t>
  </si>
  <si>
    <t>FDLRUU-CD-531-2024</t>
  </si>
  <si>
    <t>CPS-531-2024</t>
  </si>
  <si>
    <t>FDLRUU-CD-532-2024</t>
  </si>
  <si>
    <t>CPS-532-2024</t>
  </si>
  <si>
    <t>FDLRUU-CD-533-2024</t>
  </si>
  <si>
    <t>CPS-533-2024</t>
  </si>
  <si>
    <t>FDLRUU-CD-534-2024</t>
  </si>
  <si>
    <t>CPS-534-2024</t>
  </si>
  <si>
    <t>FDLRUU-CD-535-2024</t>
  </si>
  <si>
    <t>CPS-535-2024</t>
  </si>
  <si>
    <t>FDLRUU-CD-536-2024</t>
  </si>
  <si>
    <t>CPS-536-2024</t>
  </si>
  <si>
    <t>FDLRUU-CD-537-2024</t>
  </si>
  <si>
    <t>CPS-537-2024</t>
  </si>
  <si>
    <t>FDLRUU-CD-538-2024</t>
  </si>
  <si>
    <t>CPS-538-2024</t>
  </si>
  <si>
    <t>FDLRUU-CD-539-2024</t>
  </si>
  <si>
    <t>CPS-539-2024</t>
  </si>
  <si>
    <t>FDLRUU-CD-540-2024</t>
  </si>
  <si>
    <t>CPS-540-2024</t>
  </si>
  <si>
    <t>FDLRUU-CD-541-2024</t>
  </si>
  <si>
    <t>CPS-541-2024</t>
  </si>
  <si>
    <t>FDLRUU-CD-542-2024</t>
  </si>
  <si>
    <t>CPS-542-2024</t>
  </si>
  <si>
    <t>FDLRUU-CD-543-2024</t>
  </si>
  <si>
    <t>CPS-543-2024</t>
  </si>
  <si>
    <t>FDLRUU-CD-544-2024</t>
  </si>
  <si>
    <t>CPS-544-2024</t>
  </si>
  <si>
    <t>FDLRUU-CD-545-2024</t>
  </si>
  <si>
    <t>CPS-545-2024</t>
  </si>
  <si>
    <t>FDLRUU-CD-546-2024</t>
  </si>
  <si>
    <t>CPS-546-2024</t>
  </si>
  <si>
    <t>FDLRUU-CD-547-2024</t>
  </si>
  <si>
    <t>CPS-547-2024</t>
  </si>
  <si>
    <t>FDLRUU-CD-548-2024</t>
  </si>
  <si>
    <t>CPS-548-2024</t>
  </si>
  <si>
    <t>FDLRUU-CD-549-2024</t>
  </si>
  <si>
    <t>CPS-549-2024</t>
  </si>
  <si>
    <t>FDLRUU-CD-550-2024</t>
  </si>
  <si>
    <t>CPS-550-2024</t>
  </si>
  <si>
    <t>FDLRUU-CD-551-2024</t>
  </si>
  <si>
    <t>CPS-551-2024</t>
  </si>
  <si>
    <t>FDLRUU-CD-552-2024</t>
  </si>
  <si>
    <t>CPS-552-2024</t>
  </si>
  <si>
    <t>FDLRUU-CD-553-2024</t>
  </si>
  <si>
    <t>CPS-553-2024</t>
  </si>
  <si>
    <t>FDLRUU-CD-554-2024</t>
  </si>
  <si>
    <t>CPS-554-2024</t>
  </si>
  <si>
    <t>CPS-555-2024</t>
  </si>
  <si>
    <t>FDLRUU-CD-556-2024</t>
  </si>
  <si>
    <t>CPS-556-2024</t>
  </si>
  <si>
    <t>FDLRUU-CD-557-2024</t>
  </si>
  <si>
    <t>CPS-557-2024</t>
  </si>
  <si>
    <t>FDLRUU-CD-558-2024</t>
  </si>
  <si>
    <t>PABLO JULIO  CARDENAS  SANDOVAL.</t>
  </si>
  <si>
    <t>CPS-558-2024</t>
  </si>
  <si>
    <t>FDLRUU-CD-559-2024</t>
  </si>
  <si>
    <t>CPS-559-2024</t>
  </si>
  <si>
    <t>FDLRUU-CD-560-2024</t>
  </si>
  <si>
    <t>JUAN CARLOS JIMENEZ MENESES</t>
  </si>
  <si>
    <t>CPS-560-2024</t>
  </si>
  <si>
    <t>FDLRUU-CD-561-2024</t>
  </si>
  <si>
    <t>KELLY JOHANA GIRALDO MARIN</t>
  </si>
  <si>
    <t>CPS-561-2024</t>
  </si>
  <si>
    <t>FDLRUU-CD-562-2024</t>
  </si>
  <si>
    <t>LEIDER EFREN SUAREZ ESPITIA</t>
  </si>
  <si>
    <t>CPS-562-2024</t>
  </si>
  <si>
    <t>FDLRUU-CD-563-2024</t>
  </si>
  <si>
    <t>CPS-563-2024</t>
  </si>
  <si>
    <t>CPS-564-2024</t>
  </si>
  <si>
    <t>FDLRUU-CD-565-2024</t>
  </si>
  <si>
    <t>CPS-565-2024</t>
  </si>
  <si>
    <t>FDLRUU-CD-566-2024</t>
  </si>
  <si>
    <t>CPS-566-2024</t>
  </si>
  <si>
    <t>FDLRUU-CD-567-2024</t>
  </si>
  <si>
    <t>MATILDE RAMÍREZ GUEVARA</t>
  </si>
  <si>
    <t>CPS-567-2024</t>
  </si>
  <si>
    <t>FDLRUU-CD-568-2024</t>
  </si>
  <si>
    <t>JAQUELIN GALLEGO CASTELLANOS</t>
  </si>
  <si>
    <t>CPS-568-2024</t>
  </si>
  <si>
    <t>FDLRUU-CD-569-2024</t>
  </si>
  <si>
    <t>CPS-569-2024</t>
  </si>
  <si>
    <t>FDLRUU-CD-570-2024</t>
  </si>
  <si>
    <t>CLARA FERNANDA BURBANO ERAZO</t>
  </si>
  <si>
    <t>CPS-570-2024</t>
  </si>
  <si>
    <t>FDLRUU-CD-571-2024</t>
  </si>
  <si>
    <t>CPS-571-2024</t>
  </si>
  <si>
    <t>FDLRUU-CD-572-2024</t>
  </si>
  <si>
    <t>CPS-572-2024</t>
  </si>
  <si>
    <t>FDLRUU-CD-573-2024</t>
  </si>
  <si>
    <t>CPS-573-2024</t>
  </si>
  <si>
    <t>FDLRUU-CD-574-2024</t>
  </si>
  <si>
    <t>CPS-574-2024</t>
  </si>
  <si>
    <t>FDLRUU-CD-575-2024</t>
  </si>
  <si>
    <t>FERNANDO FLOREZ MORA</t>
  </si>
  <si>
    <t>CPS-575-2024</t>
  </si>
  <si>
    <t>FDLRUU-CD-576-2024</t>
  </si>
  <si>
    <t>CPS-576-2024</t>
  </si>
  <si>
    <t>FDLRUU-CD-577-2024</t>
  </si>
  <si>
    <t>KAREN JOHANA RAMIREZ VILLALOBOS</t>
  </si>
  <si>
    <t>CPS-577-2024</t>
  </si>
  <si>
    <t>FDLRUU-CD-578-2024</t>
  </si>
  <si>
    <t>CPS-578-2024</t>
  </si>
  <si>
    <t>FDLRUU-CD-579-2024</t>
  </si>
  <si>
    <t>CPS-579-2024</t>
  </si>
  <si>
    <t>FDLRUU-CD-580-2024</t>
  </si>
  <si>
    <t>CPS-580-2024</t>
  </si>
  <si>
    <t>FDLRUU-CD-581-2024</t>
  </si>
  <si>
    <t>CPS-581-2024</t>
  </si>
  <si>
    <t>FDLRUU-CD-582-2024</t>
  </si>
  <si>
    <t>CPS-582-2024</t>
  </si>
  <si>
    <t>FDLRUU-CD-583-2024</t>
  </si>
  <si>
    <t>CPS-583-2024</t>
  </si>
  <si>
    <t>FDLRUU-CD-584-2024</t>
  </si>
  <si>
    <t>CPS-584-2024</t>
  </si>
  <si>
    <t>FDLRUU-CD-585-2024</t>
  </si>
  <si>
    <t>CPS-585-2024</t>
  </si>
  <si>
    <t>FDLRUU-CD-586-2024</t>
  </si>
  <si>
    <t>CPS-586-2024</t>
  </si>
  <si>
    <t>FDLRUU-CD-587-2024</t>
  </si>
  <si>
    <t>CPS-587-2024</t>
  </si>
  <si>
    <t>FDLRUU-CD-588-2024</t>
  </si>
  <si>
    <t>CPS-588-2024</t>
  </si>
  <si>
    <t>FDLRUU-CD-589-2024</t>
  </si>
  <si>
    <t>CPS-589-2024</t>
  </si>
  <si>
    <t>FDLRUU-CD-590-2024</t>
  </si>
  <si>
    <t>CPS-590-2024</t>
  </si>
  <si>
    <t>FDLRUU-CD-591-2024</t>
  </si>
  <si>
    <t>CPS-591-2024</t>
  </si>
  <si>
    <t>FDLRUU-CD-592-2024</t>
  </si>
  <si>
    <t>CPS-592-2024</t>
  </si>
  <si>
    <t>FDLRUU-CD-593-2024</t>
  </si>
  <si>
    <t>CPS-593-2024</t>
  </si>
  <si>
    <t>FDLRUU-CD-594-2024</t>
  </si>
  <si>
    <t>CPS-594-2024</t>
  </si>
  <si>
    <t>FDLRUU-CD-595-2024</t>
  </si>
  <si>
    <t>CPS-595-2024</t>
  </si>
  <si>
    <t>FDLRUU-CD-596-2024</t>
  </si>
  <si>
    <t>CPS-596-2024</t>
  </si>
  <si>
    <t>FDLRUU-CD-597-2024</t>
  </si>
  <si>
    <t>CPS-597-2024</t>
  </si>
  <si>
    <t>FDLRUU-CD-598-2024</t>
  </si>
  <si>
    <t>CPS-598-2024</t>
  </si>
  <si>
    <t>FDLRUU-CD-599-2024</t>
  </si>
  <si>
    <t>CPS-599-2024</t>
  </si>
  <si>
    <t>FDLRUU-CD-600-2024</t>
  </si>
  <si>
    <t>CPS-600-2024</t>
  </si>
  <si>
    <t>FDLRUU-CD-601-2024</t>
  </si>
  <si>
    <t>CPS-601-2024</t>
  </si>
  <si>
    <t>FDLRUU-CD-602-2024</t>
  </si>
  <si>
    <t>CPS-602-2024</t>
  </si>
  <si>
    <t>FDLRUU-CD-603-2024</t>
  </si>
  <si>
    <t>CPS-603-2024</t>
  </si>
  <si>
    <t>FDLRUU-CD-604-2024</t>
  </si>
  <si>
    <t>CPS-604-2024</t>
  </si>
  <si>
    <t>FDLRUU-CD-605-2024</t>
  </si>
  <si>
    <t>CPS-605-2024</t>
  </si>
  <si>
    <t>FDLRUU-CD-606-2024</t>
  </si>
  <si>
    <t>CPS-606-2024</t>
  </si>
  <si>
    <t>FDLRUU-CD-607-2024</t>
  </si>
  <si>
    <t>CPS-607-2024</t>
  </si>
  <si>
    <t>FDLRUU-CD-608-2024</t>
  </si>
  <si>
    <t>CPS-608-2024</t>
  </si>
  <si>
    <t>FDLRUU-CD-609-2024</t>
  </si>
  <si>
    <t>CPS-609-2024</t>
  </si>
  <si>
    <t>FDLRUU-CD-610-2024</t>
  </si>
  <si>
    <t>CPS-610-2024</t>
  </si>
  <si>
    <t>FDLRUU-CD-611-2024</t>
  </si>
  <si>
    <t>CPS-611-2024</t>
  </si>
  <si>
    <t>FDLRUU-CD-612-2024</t>
  </si>
  <si>
    <t>CPS-612-2024</t>
  </si>
  <si>
    <t>FDLRUU-CD-613-2024</t>
  </si>
  <si>
    <t>CPS-613-2024</t>
  </si>
  <si>
    <t>FDLRUU-CD-614-2024</t>
  </si>
  <si>
    <t>CPS-614-2024</t>
  </si>
  <si>
    <t>FDLRUU-CD-615-2024</t>
  </si>
  <si>
    <t>CPS-615-2024</t>
  </si>
  <si>
    <t>FDLRUU-CD-616-2024</t>
  </si>
  <si>
    <t>CPS-616-2024</t>
  </si>
  <si>
    <t>FDLRUU-CD-617-2024</t>
  </si>
  <si>
    <t>CPS-617-2024</t>
  </si>
  <si>
    <t>FDLRUU-CD-618-2024</t>
  </si>
  <si>
    <t>CPS-618-2024</t>
  </si>
  <si>
    <t>FDLRUU-CD-619-2024</t>
  </si>
  <si>
    <t>CPS-619-2024</t>
  </si>
  <si>
    <t>FDLRUU-CD-620-2024</t>
  </si>
  <si>
    <t>CPS-620-2024</t>
  </si>
  <si>
    <t>FDLRUU-CD-621-2024</t>
  </si>
  <si>
    <t>CPS-621-2024</t>
  </si>
  <si>
    <t>FDLRUU-CD-622-2024</t>
  </si>
  <si>
    <t>CPS-622-2024</t>
  </si>
  <si>
    <t>FDLRUU-CD-623-2024</t>
  </si>
  <si>
    <t>CPS-623-2024</t>
  </si>
  <si>
    <t>FDLRUU-CD-624-2024</t>
  </si>
  <si>
    <t>CPS-624-2024</t>
  </si>
  <si>
    <t>FDLRUU-CD-625-2024</t>
  </si>
  <si>
    <t>CPS-625-2024</t>
  </si>
  <si>
    <t>FDLRUU-CD-626-2024</t>
  </si>
  <si>
    <t>FDLRUU-CD-627-2024</t>
  </si>
  <si>
    <t>FDLRUU-CD-628-2024</t>
  </si>
  <si>
    <t>CPS-628-2024</t>
  </si>
  <si>
    <t>FDLRUU-CD-629-2024</t>
  </si>
  <si>
    <t>CPS-629-2024</t>
  </si>
  <si>
    <t>FDLRUU-CD-630-2024</t>
  </si>
  <si>
    <t>CPS-630-2024</t>
  </si>
  <si>
    <t>FDLRUU-CD-631-2024</t>
  </si>
  <si>
    <t>CPS-631-2024</t>
  </si>
  <si>
    <t>FDLRUU-CD-632-2024</t>
  </si>
  <si>
    <t>CPS-632-2024</t>
  </si>
  <si>
    <t>FDLRUU-CD-633-2024</t>
  </si>
  <si>
    <t>CPS-633-2024</t>
  </si>
  <si>
    <t>FDLRUU-CD-634-2024</t>
  </si>
  <si>
    <t>CPS-634-2024</t>
  </si>
  <si>
    <t>FDLRUU-CD-635-2024</t>
  </si>
  <si>
    <t>CPS-635-2024</t>
  </si>
  <si>
    <t>FDLRUU-CD-636-2024</t>
  </si>
  <si>
    <t>CPS-636-2024</t>
  </si>
  <si>
    <t>FDLRUU-CD-637-2024</t>
  </si>
  <si>
    <t>CPS-637-2024</t>
  </si>
  <si>
    <t>FDLRUU-CD-638-2024</t>
  </si>
  <si>
    <t>CPS-638-2024</t>
  </si>
  <si>
    <t>FDLRUU-CD-639-2024</t>
  </si>
  <si>
    <t>CPS-639-2024</t>
  </si>
  <si>
    <t>FDLRUU-CD-640-2024</t>
  </si>
  <si>
    <t>CPS-640-2024</t>
  </si>
  <si>
    <t>FDLRUU-CD-641-2024</t>
  </si>
  <si>
    <t>CPS-641-2024</t>
  </si>
  <si>
    <t>FDLRUU-CD-642-2024</t>
  </si>
  <si>
    <t>CPS-642-2024</t>
  </si>
  <si>
    <t>FDLRUU-CD-643-2024</t>
  </si>
  <si>
    <t>CPS-643-2024</t>
  </si>
  <si>
    <t>FDLRUU-CD-645-2024</t>
  </si>
  <si>
    <t>CPS-645-2024</t>
  </si>
  <si>
    <t>FDLRUU-CD-646-2024</t>
  </si>
  <si>
    <t>CPS-646-2024</t>
  </si>
  <si>
    <t>FDLRUU-CD-647-2024</t>
  </si>
  <si>
    <t>CPS-647-2024</t>
  </si>
  <si>
    <t>FDLRUU-CD-648-2024</t>
  </si>
  <si>
    <t>CPS-648-2024</t>
  </si>
  <si>
    <t>FDLRUU-CD-649-2024</t>
  </si>
  <si>
    <t>CPS-649-2024</t>
  </si>
  <si>
    <t>FDLRUU-CD-650-2024</t>
  </si>
  <si>
    <t>CPS-650-2024</t>
  </si>
  <si>
    <t>FDLRUU-CD-651-2024</t>
  </si>
  <si>
    <t>CPS-651-2024</t>
  </si>
  <si>
    <t>FDLRUU-CD-653-2024</t>
  </si>
  <si>
    <t>CPS-653-2024</t>
  </si>
  <si>
    <t>FDLRUU-CD-654-2024</t>
  </si>
  <si>
    <t>CPS-654-2024</t>
  </si>
  <si>
    <t>FDLRUU-CD-655-2024</t>
  </si>
  <si>
    <t>CPS-655-2024</t>
  </si>
  <si>
    <t>FDLRUU-CD-656-2024</t>
  </si>
  <si>
    <t>CPS-656-2024</t>
  </si>
  <si>
    <t>FDLRUU-CD-657-2024</t>
  </si>
  <si>
    <t>CPS-657-2024</t>
  </si>
  <si>
    <t>FDLRUU-CD-658-2024</t>
  </si>
  <si>
    <t>CPS-658-2024</t>
  </si>
  <si>
    <t>FDLRUU-CD-659-2024</t>
  </si>
  <si>
    <t>CPS-659-2024</t>
  </si>
  <si>
    <t>FDLRUU-CD-660-2024</t>
  </si>
  <si>
    <t>CPS-660-2024</t>
  </si>
  <si>
    <t>FDLRUU-CD-661-2024</t>
  </si>
  <si>
    <t>CPS-661-2024</t>
  </si>
  <si>
    <t>FDLRUU-CD-662-2024</t>
  </si>
  <si>
    <t>CPS-662-2024</t>
  </si>
  <si>
    <t>FDLRUU-CD-663-2024</t>
  </si>
  <si>
    <t>CPS-663-2024</t>
  </si>
  <si>
    <t>FDLRUU-CD-664-2024</t>
  </si>
  <si>
    <t>CPS-664-2024</t>
  </si>
  <si>
    <t>FDLRUU-CD-665-2024</t>
  </si>
  <si>
    <t>CPS-665-2024</t>
  </si>
  <si>
    <t>FDLRUU-CD-666-2024</t>
  </si>
  <si>
    <t>CPS-666-2024</t>
  </si>
  <si>
    <t>FDLRUU-CD-667-2024</t>
  </si>
  <si>
    <t>CPS-667-2024</t>
  </si>
  <si>
    <t>FDLRUU-CD-668-2024</t>
  </si>
  <si>
    <t>CPS-668-2024</t>
  </si>
  <si>
    <t>FDLRUU-CD-669-2024</t>
  </si>
  <si>
    <t>CPS-669-2024</t>
  </si>
  <si>
    <t>FDLRUU-CD-670-2024</t>
  </si>
  <si>
    <t>CPS-670-2024</t>
  </si>
  <si>
    <t>FDLRUU-CD-671-2024</t>
  </si>
  <si>
    <t>CPS-671-2024</t>
  </si>
  <si>
    <t>FDLRUU-CD-672-2024</t>
  </si>
  <si>
    <t>CPS-672-2024</t>
  </si>
  <si>
    <t>FDLRUU-CD-673-2024</t>
  </si>
  <si>
    <t>CPS-673-2024</t>
  </si>
  <si>
    <t>FDLRUU-CD-674-2024</t>
  </si>
  <si>
    <t>CPS-674-2024</t>
  </si>
  <si>
    <t>FDLRUU-CD-675-2024</t>
  </si>
  <si>
    <t>CPS-675-2024</t>
  </si>
  <si>
    <t>FDLRUU-CD-676-2024</t>
  </si>
  <si>
    <t>CPS-676-2024</t>
  </si>
  <si>
    <t>FDLRUU-CD-677-2024</t>
  </si>
  <si>
    <t>CPS-677-2024</t>
  </si>
  <si>
    <t>FDLRUU-CD-678-2024</t>
  </si>
  <si>
    <t>CPS-678-2024</t>
  </si>
  <si>
    <t>FDLRUU-CD-679-2024</t>
  </si>
  <si>
    <t>CPS-679-2024</t>
  </si>
  <si>
    <t>FDLRUU-CD-680-2024</t>
  </si>
  <si>
    <t>CPS-680-2024</t>
  </si>
  <si>
    <t>FDLRUU-CD-681-2024</t>
  </si>
  <si>
    <t>CPS-681-2024</t>
  </si>
  <si>
    <t>FDLRUU-CD-682-2024</t>
  </si>
  <si>
    <t>CPS-682-2024</t>
  </si>
  <si>
    <t>FDLRUU-CD-683-2024</t>
  </si>
  <si>
    <t>CPS-683-2024</t>
  </si>
  <si>
    <t>FDLRUU-CD-684-2024</t>
  </si>
  <si>
    <t>CPS-684-2024</t>
  </si>
  <si>
    <t>FDLRUU-CD-685-2024</t>
  </si>
  <si>
    <t>CPS-685-2024</t>
  </si>
  <si>
    <t>FDLRUU-CD-686-2024</t>
  </si>
  <si>
    <t>CPS-686-2024</t>
  </si>
  <si>
    <t>FDLRUU-CD-687-2024</t>
  </si>
  <si>
    <t>CPS-687-2024</t>
  </si>
  <si>
    <t>FDLRUU-CD-688-2024</t>
  </si>
  <si>
    <t>CPS-688-2024</t>
  </si>
  <si>
    <t>FDLRUU-CD-690-2024</t>
  </si>
  <si>
    <t>CPS-690-2024</t>
  </si>
  <si>
    <t>FDLRUU-CD-691-2024</t>
  </si>
  <si>
    <t>CPS-691-2024</t>
  </si>
  <si>
    <t>FDLRUU-CD-692-2024</t>
  </si>
  <si>
    <t>CPS-692-2024</t>
  </si>
  <si>
    <t>FDLRUU-CD-694-2024</t>
  </si>
  <si>
    <t>CPS-694-2024</t>
  </si>
  <si>
    <t>FDLRUU-CD-695-2024</t>
  </si>
  <si>
    <t>CPS-695-2024</t>
  </si>
  <si>
    <t>FDLRUU-CD-696-2024</t>
  </si>
  <si>
    <t>CPS-696-2024</t>
  </si>
  <si>
    <t>FDLRUU-CD-697-2024</t>
  </si>
  <si>
    <t>CPS-697-2024</t>
  </si>
  <si>
    <t>FDLRUU-CD-698-2024</t>
  </si>
  <si>
    <t>CPS-698-2024</t>
  </si>
  <si>
    <t>FDLRUU-CD-699-2024</t>
  </si>
  <si>
    <t>CPS-699-2024</t>
  </si>
  <si>
    <t>FDLRUU-CD-700-2024</t>
  </si>
  <si>
    <t>CPS-700-2024</t>
  </si>
  <si>
    <t>FDLRUU-CD-701-2024</t>
  </si>
  <si>
    <t>CPS-701-2024</t>
  </si>
  <si>
    <t>FDLRUU-CD-702-2024</t>
  </si>
  <si>
    <t>CPS-702-2024</t>
  </si>
  <si>
    <t>FDLRUU-CD-703-2024</t>
  </si>
  <si>
    <t>CPS-703-2024</t>
  </si>
  <si>
    <t>FDLRUU-CD-704-2024</t>
  </si>
  <si>
    <t>FDLRUU-CD-705-2024</t>
  </si>
  <si>
    <t>CPS-705-2024</t>
  </si>
  <si>
    <t>FDLRUU-CD-706-2024</t>
  </si>
  <si>
    <t>CPS-706-2024</t>
  </si>
  <si>
    <t>FDLRUU-CD-707-2024</t>
  </si>
  <si>
    <t>CPS-707-2024</t>
  </si>
  <si>
    <t>FDLRUU-CD-708-2024</t>
  </si>
  <si>
    <t>CPS-708-2024</t>
  </si>
  <si>
    <t>FDLRUU-CD-709-2024</t>
  </si>
  <si>
    <t>CPS-709-2024</t>
  </si>
  <si>
    <t>FDLRUU-CD-710-2024</t>
  </si>
  <si>
    <t>CIA-710-2024</t>
  </si>
  <si>
    <t>FDLRUU-CD-711-2024</t>
  </si>
  <si>
    <t>CPS-711-2024</t>
  </si>
  <si>
    <t>FDLRUU-CD-712-2024</t>
  </si>
  <si>
    <t>CPS-712-2024</t>
  </si>
  <si>
    <t>FDLRUU-CD-713-2024</t>
  </si>
  <si>
    <t>CPS-713-2024</t>
  </si>
  <si>
    <t>FDLRUU-CD-714-2024</t>
  </si>
  <si>
    <t>FDLRUU-CD-715-2024</t>
  </si>
  <si>
    <t>CPS-715-2024</t>
  </si>
  <si>
    <t>FDLRUU-CD-716-2024</t>
  </si>
  <si>
    <t>CPS-716-2024</t>
  </si>
  <si>
    <t>FDLRUU-CD-717-2024</t>
  </si>
  <si>
    <t>CPS-717-2024</t>
  </si>
  <si>
    <t>FDLRUU-CD-718-2024</t>
  </si>
  <si>
    <t>CPS-718-2024</t>
  </si>
  <si>
    <t>FDLRUU-CD-720-2024</t>
  </si>
  <si>
    <t>CPS-720-2024</t>
  </si>
  <si>
    <t>FDLRUU-CD-721-2024</t>
  </si>
  <si>
    <t>CPS-721-2024</t>
  </si>
  <si>
    <t>FDLRUU-CD-722-2024</t>
  </si>
  <si>
    <t>CPS-722-2024</t>
  </si>
  <si>
    <t>FDLRUU-CD-723-2024</t>
  </si>
  <si>
    <t>CPS-723-2024</t>
  </si>
  <si>
    <t>CPS-726-2024</t>
  </si>
  <si>
    <t>FDLRUU-CD-727-2024</t>
  </si>
  <si>
    <t>CPS-727-2024</t>
  </si>
  <si>
    <t>FDLRUU-CD-732-2024</t>
  </si>
  <si>
    <t>CPS-732-2024</t>
  </si>
  <si>
    <t>CIA-734-2024</t>
  </si>
  <si>
    <t>CIA-737-2024</t>
  </si>
  <si>
    <t>CIA-743-2024</t>
  </si>
  <si>
    <t>FDLRUU-CD-749-2024</t>
  </si>
  <si>
    <t>META A LA QUE APUNTA (NUMERO)</t>
  </si>
  <si>
    <t>META A LA QUE APUNTA (NOMBRE)</t>
  </si>
  <si>
    <t xml:space="preserve"> DE RUBRO PRESUPUESTAL AFECTADO</t>
  </si>
  <si>
    <t xml:space="preserve">Estado Contrato </t>
  </si>
  <si>
    <t>Tipología Especifica</t>
  </si>
  <si>
    <t>Tipo de contrato</t>
  </si>
  <si>
    <t xml:space="preserve">Modalidad de contratacion </t>
  </si>
  <si>
    <t>Mejoramiento de la calidad dde vida del adulto mayor en rafael uribe uribe</t>
  </si>
  <si>
    <t>O23011601010000001636</t>
  </si>
  <si>
    <t>Celebrado o por iniciar</t>
  </si>
  <si>
    <t>10 10-Contrato de Obra</t>
  </si>
  <si>
    <t>Arrendamiento de bienes inmuebles</t>
  </si>
  <si>
    <t>Concurso de Meritos abierto</t>
  </si>
  <si>
    <t>Educación integral para la primera infancia en Rafael Uribe Uribe</t>
  </si>
  <si>
    <t>O23011601120000001639</t>
  </si>
  <si>
    <t>En ejecución</t>
  </si>
  <si>
    <t xml:space="preserve">121 121-Compraventa (Bienes Muebles) </t>
  </si>
  <si>
    <t>Compraventa de bienes muebles</t>
  </si>
  <si>
    <t>Concurso de meritos con precalificacion</t>
  </si>
  <si>
    <t>Calidad y permanencia en los colegios en Rafael Uribe Uribe</t>
  </si>
  <si>
    <t>O23011601140000001640</t>
  </si>
  <si>
    <t>Suspendido</t>
  </si>
  <si>
    <t xml:space="preserve">131 131-Arrendamiento de bienes muebles </t>
  </si>
  <si>
    <t>Consultoría</t>
  </si>
  <si>
    <t>Acceso y permanencia en la
educación superior en Rafael Uribe
Uribe</t>
  </si>
  <si>
    <t>O23011601170000001642</t>
  </si>
  <si>
    <t>Terminado</t>
  </si>
  <si>
    <t xml:space="preserve">132 132-Arrendamiento de bienes inmuebles </t>
  </si>
  <si>
    <t xml:space="preserve">Minima Cuantia </t>
  </si>
  <si>
    <t>Cultura, deporte y recreación para el
bienestar de la ciudadanía de Rafael
Uribe Uribe</t>
  </si>
  <si>
    <t>O23011601200000001646</t>
  </si>
  <si>
    <t>Terminación anticipada</t>
  </si>
  <si>
    <t xml:space="preserve">21 21-Consultoría (Interventoría) </t>
  </si>
  <si>
    <t>Contratos de prestación de servicios</t>
  </si>
  <si>
    <t>Licitación pública</t>
  </si>
  <si>
    <t>Apropiación del arte, la cultura y el patrimonio en Rafael Uribe Uribe</t>
  </si>
  <si>
    <t>O23011601210000001647</t>
  </si>
  <si>
    <t xml:space="preserve">Anulado </t>
  </si>
  <si>
    <t xml:space="preserve">211 211-Convenio Interadministrativo </t>
  </si>
  <si>
    <t>Contratos de prestación de servicios profesionales y de apoyo a la gestión</t>
  </si>
  <si>
    <t>Selección abreviada de menor cuantia</t>
  </si>
  <si>
    <t xml:space="preserve">Agricultura urbana y productiva  y sosteible en rafael uribe uribe </t>
  </si>
  <si>
    <t>O23011601240000001649</t>
  </si>
  <si>
    <t xml:space="preserve">219 219-Otros tipo de convenios </t>
  </si>
  <si>
    <t>Interventoría</t>
  </si>
  <si>
    <t xml:space="preserve">Seleccion abreviada subasta inversa </t>
  </si>
  <si>
    <t>Cultura y emprendimiento con
igualdad de oportunidades en Rafael
Uribe Uribe</t>
  </si>
  <si>
    <t>O23011601240000001650</t>
  </si>
  <si>
    <t>30 30-Servicios de Mantenimiento y/o Reparación</t>
  </si>
  <si>
    <t>Obra pública</t>
  </si>
  <si>
    <t>Seleccion abreviada Acuerdo Marco</t>
  </si>
  <si>
    <t>Oportunidades para el desarrollo economico cultural y creativo en Rafael Uribe Uribe</t>
  </si>
  <si>
    <t>O23011601060000001653</t>
  </si>
  <si>
    <t xml:space="preserve">31 31-Servicios Profesionales </t>
  </si>
  <si>
    <t>Otros</t>
  </si>
  <si>
    <t>Seleccion abreviada Bolsa Mercantil</t>
  </si>
  <si>
    <t>Prevencion de la violencia intrafamiliar en la alcaldia de rafael uribe uribe</t>
  </si>
  <si>
    <t>O23011601060000001656</t>
  </si>
  <si>
    <t xml:space="preserve">33 33-Servicios Apoyo a la Gestion de la Entidad (servicios administrativos) </t>
  </si>
  <si>
    <t xml:space="preserve">Autocuidado y bienestar de la comunidad en rafael uribe uribe </t>
  </si>
  <si>
    <t>O23011601060000001657</t>
  </si>
  <si>
    <t>TIPO DE GASTO</t>
  </si>
  <si>
    <t xml:space="preserve">34 34-Servicios Asistenciales de Salud </t>
  </si>
  <si>
    <t>Promocion y prevencion de salud en rafael uribe uribe</t>
  </si>
  <si>
    <t>O23011601060000001658</t>
  </si>
  <si>
    <t xml:space="preserve">1.1. Inversion </t>
  </si>
  <si>
    <t xml:space="preserve">35 35-Servicios de Comunicaciones </t>
  </si>
  <si>
    <t>Contrato Interadministrativo</t>
  </si>
  <si>
    <t>Prevención de la maternidad temprana en Rafael Uribe Uribe</t>
  </si>
  <si>
    <t>O23011601080000001659</t>
  </si>
  <si>
    <t>2.2. Funcionamiento</t>
  </si>
  <si>
    <t>41 41-Desarrollo de Proyectos Culturales</t>
  </si>
  <si>
    <t xml:space="preserve">Convenio de Asociación </t>
  </si>
  <si>
    <t>Reverdecimiento y mitigación del cambio climático en Rafael Uribe Uribe</t>
  </si>
  <si>
    <t>O23011602270000001660</t>
  </si>
  <si>
    <t xml:space="preserve">43 43-Suministro de Servicio de Vigilancia </t>
  </si>
  <si>
    <t>Contrato de Comisión</t>
  </si>
  <si>
    <t xml:space="preserve">Restauraccion Ecologica rafael uribe uribe </t>
  </si>
  <si>
    <t>O23011602280000001661</t>
  </si>
  <si>
    <t xml:space="preserve">44 44-Suministro de Servicio de Aseo </t>
  </si>
  <si>
    <t>Reducción de riesgos por emergencias y desastres en Rafael Uribe Uribe</t>
  </si>
  <si>
    <t>O23011602300000001665</t>
  </si>
  <si>
    <t xml:space="preserve">48 48-Otros Suministros </t>
  </si>
  <si>
    <t>Autocuidado y bienestar de la comunidad en Rafael Uribe Uribe</t>
  </si>
  <si>
    <t>O23011602330000001667</t>
  </si>
  <si>
    <t xml:space="preserve">49 49-Otros Servicios </t>
  </si>
  <si>
    <t>Más parques en Rafael Uribe Uribe</t>
  </si>
  <si>
    <t>O23011602330000001670</t>
  </si>
  <si>
    <t xml:space="preserve">71 71-Corretaje o intermediación de seguros </t>
  </si>
  <si>
    <t>Acciones responsables para la
protección y cuidado animal en
Rafael Uribe Uribe</t>
  </si>
  <si>
    <t>O23011602340000001673</t>
  </si>
  <si>
    <t xml:space="preserve">72 72-Contrato de Seguros </t>
  </si>
  <si>
    <t>Cambio de hábitos en el manejo de
residuos para mitigar el cambio
climático en Rafael Uribe Uribe</t>
  </si>
  <si>
    <t>O23011602380000001675</t>
  </si>
  <si>
    <t>911 911-Contrato Interadministrativo</t>
  </si>
  <si>
    <t>Territorio de paz, memoria y
reconciliación de las víctimas en
Rafael Uribe Uribe</t>
  </si>
  <si>
    <t>O23011603390000001678</t>
  </si>
  <si>
    <t xml:space="preserve">Mujeres con una vida libre de violencia y con confianza en la justicia de Rafael Uribe Uribe </t>
  </si>
  <si>
    <t>O23011603400000001679</t>
  </si>
  <si>
    <t xml:space="preserve">Ciudadanos mas seguros y con confianza en la justicia de rafael uribe uribe </t>
  </si>
  <si>
    <t>O23011603430000001680</t>
  </si>
  <si>
    <t>Cultura ciudadana y uso optimo del espacio público en Rafael Uribe Uribe</t>
  </si>
  <si>
    <t>O23011603450000001681</t>
  </si>
  <si>
    <t>Confianza ciudadana en la red
institucional de justicia en Rafael
Uribe Uribe</t>
  </si>
  <si>
    <t>O23011603480000001682</t>
  </si>
  <si>
    <t>Confianza y seguridad ciudadana en Rafael Uribe Uribe</t>
  </si>
  <si>
    <t>O23011603480000001684</t>
  </si>
  <si>
    <t xml:space="preserve">Movilidad multimodal incluyente y sostenible Rafael Uribe </t>
  </si>
  <si>
    <t>O23011604490000001685</t>
  </si>
  <si>
    <t>Participación ciudadana organizada
y solidaria en Rafael Uribe Uribe</t>
  </si>
  <si>
    <t>O23011605550000001689</t>
  </si>
  <si>
    <t xml:space="preserve">Gestion publica transparente y que mide cuentas  la ciudadania en rafael uribe uribe </t>
  </si>
  <si>
    <t>O23011605570000001697</t>
  </si>
  <si>
    <t>Inspección, vigilancia y control en Rafael Uribe Uribe
Rafael Uribe Uribe</t>
  </si>
  <si>
    <t>O23011605570000001698</t>
  </si>
  <si>
    <t>Rafael Uribe Uribe Solidaria</t>
  </si>
  <si>
    <t>O23011601010000002213</t>
  </si>
  <si>
    <t>Relación de Contratos Correspondientes a la vigencia 2024</t>
  </si>
  <si>
    <t>Fondo de Desarrollo Local Rafael Uribe Uribe</t>
  </si>
  <si>
    <t>SIVICOF</t>
  </si>
  <si>
    <t>CONTRATISTAS PLURALES  CONSORCIOS O UNIONES TEMPORALES</t>
  </si>
  <si>
    <t xml:space="preserve">CESIONES </t>
  </si>
  <si>
    <t>PRORROGAS</t>
  </si>
  <si>
    <t>item</t>
  </si>
  <si>
    <t xml:space="preserve"> CPS</t>
  </si>
  <si>
    <t>NÚMERO DE PROCESO SECOP II</t>
  </si>
  <si>
    <t>Número Convenio Marco</t>
  </si>
  <si>
    <t>ENLACE EN SECOP II</t>
  </si>
  <si>
    <t>NUMERO DEL CONTRATO EN EL SECOP</t>
  </si>
  <si>
    <t>NOMBRE DEL CONTRATISTA</t>
  </si>
  <si>
    <t>TIPO DE IDENTIFICACION</t>
  </si>
  <si>
    <t xml:space="preserve"> IDENTIFICACION</t>
  </si>
  <si>
    <t>NOMBRE DEL CONTRATISTA2</t>
  </si>
  <si>
    <t>TIPO DE IDENTIFICACION3</t>
  </si>
  <si>
    <t xml:space="preserve"> IDENTIFICACION4</t>
  </si>
  <si>
    <t>PORCENTAJE DE PARTICIPACION</t>
  </si>
  <si>
    <t>Nombre del Contratista Cedente</t>
  </si>
  <si>
    <t>TIPO DE IDENTIFICACION5</t>
  </si>
  <si>
    <t xml:space="preserve"> IDENTIFICACION2</t>
  </si>
  <si>
    <t>FeCha de la Cesion</t>
  </si>
  <si>
    <t>OBJETO DEL CONTRATO O CONVENIO</t>
  </si>
  <si>
    <t>FECHA DE SUSCRIPCION DEL CONTRATO</t>
  </si>
  <si>
    <t>FECHA DE INICIO</t>
  </si>
  <si>
    <t>FECHA DE TERMINACIÓN</t>
  </si>
  <si>
    <t>PLAZO INICIAL DE EJECUCIÓN EN DIAS</t>
  </si>
  <si>
    <t>PLAZO INICIAL DE EJECUCIÓN  EN MESES</t>
  </si>
  <si>
    <t>VALOR INICIAL</t>
  </si>
  <si>
    <t>HONORARIOS MENSUALES</t>
  </si>
  <si>
    <t>NUMERO DE ADICIONES</t>
  </si>
  <si>
    <t>FECHA DE ADICIÓN</t>
  </si>
  <si>
    <t>CDP ADICIÓN</t>
  </si>
  <si>
    <t>FECHA CDP ADICIÓN</t>
  </si>
  <si>
    <t>CRP ADICIÓN</t>
  </si>
  <si>
    <t>VALOR TOTAL ADICIONES</t>
  </si>
  <si>
    <t>NUMERO DE PRORROGAS</t>
  </si>
  <si>
    <t>FECHA DE PRORROGA</t>
  </si>
  <si>
    <t>DIAS PRORROGADOS</t>
  </si>
  <si>
    <t xml:space="preserve">PLAZO FINAL DE EJECUCION MESES </t>
  </si>
  <si>
    <t>PLAZO FINAL DE EJECUCION, INCLUIDAS LAS PRORROGAS</t>
  </si>
  <si>
    <t>VALOR TOTAL CONTRATO INCLUIDA ADICIÓN</t>
  </si>
  <si>
    <t>https://community.secop.gov.co/Public/Tendering/OpportunityDetail/Index?noticeUID=CO1.NTC.5696601&amp;isFromPublicArea=True&amp;isModal=False</t>
  </si>
  <si>
    <t>CO1.PCCNTR.5978328</t>
  </si>
  <si>
    <t>GADIEL FERNANDO CARRILLO ALDANA</t>
  </si>
  <si>
    <t>CC</t>
  </si>
  <si>
    <t xml:space="preserve">APOYAR JURÍDICAMENTE A LA JUNTA ADMINISTRADORA LOCAL CON EL FIN DE CONTRIBUIR AL ADECUADO CUMPLIMIENTO DE LAS ATRIBUCIONES A SU CARGO	</t>
  </si>
  <si>
    <t>https://community.secop.gov.co/Public/Tendering/OpportunityDetail/Index?noticeUID=CO1.NTC.5641130&amp;isFromPublicArea=True&amp;isModal=False</t>
  </si>
  <si>
    <t>CO1.PCCNTR.5984075</t>
  </si>
  <si>
    <t>N/A</t>
  </si>
  <si>
    <t xml:space="preserve">ASEGURADORA SOLIDARIA DE COLOMBIA ENTIDAD COOPERATIVA </t>
  </si>
  <si>
    <t>NIT</t>
  </si>
  <si>
    <t>ADQUIRIR LOS SEGUROS OBLIGATORIOS DE ACCIDENTES DE TRÁNSITO (SOAT) Y DE AUTOMOVILES PARA LOS VEHÍCULOS QUE CONFORMAN EL PARQUE AUTOMOTOR DEL FONDO DEDESARROLLO LOCAL RAFAEL URIBE URIBE</t>
  </si>
  <si>
    <t>Servicio de seguro obligatorio de accidentes de tránsito (SOAT)</t>
  </si>
  <si>
    <t>O212020200701030471347</t>
  </si>
  <si>
    <t>https://community.secop.gov.co/Public/Tendering/OpportunityDetail/Index?noticeUID=CO1.NTC.5700318&amp;isFromPublicArea=True&amp;isModal=False</t>
  </si>
  <si>
    <t>CO1.PCCNTR.5981152</t>
  </si>
  <si>
    <t xml:space="preserve">HECTOR ENRIQUE ERIRA MORENO </t>
  </si>
  <si>
    <t>JOHN LEANDRO BETANCOURTH GUTIERREZ</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</si>
  <si>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</si>
  <si>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https://community.secop.gov.co/Public/Tendering/OpportunityDetail/Index?noticeUID=CO1.NTC.5700252&amp;isFromPublicArea=True&amp;isModal=False</t>
  </si>
  <si>
    <t>CO1.PCCNTR.5981251</t>
  </si>
  <si>
    <t xml:space="preserve">JHONATAN WILLIAM MEDINA LIMAS </t>
  </si>
  <si>
    <t>https://community.secop.gov.co/Public/Tendering/OpportunityDetail/Index?noticeUID=CO1.NTC.5701316&amp;isFromPublicArea=True&amp;isModal=False</t>
  </si>
  <si>
    <t>CO1.PCCNTR.5982207</t>
  </si>
  <si>
    <t>SANDRA JEANNETH GAITAN ANGULO</t>
  </si>
  <si>
    <t>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</si>
  <si>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https://community.secop.gov.co/Public/Tendering/OpportunityDetail/Index?noticeUID=CO1.NTC.5703775&amp;isFromPublicArea=True&amp;isModal=False</t>
  </si>
  <si>
    <t>CO1.PCCNTR.5983950</t>
  </si>
  <si>
    <t>JORGE HUMBERTO MONTENEGRO</t>
  </si>
  <si>
    <t>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</si>
  <si>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https://community.secop.gov.co/Public/Tendering/OpportunityDetail/Index?noticeUID=CO1.NTC.5701909&amp;isFromPublicArea=True&amp;isModal=False</t>
  </si>
  <si>
    <t>CO1.PCCNTR.5982432</t>
  </si>
  <si>
    <t>PEDRO PABLO SUAREZ QUEVEDO</t>
  </si>
  <si>
    <t>https://community.secop.gov.co/Public/Tendering/OpportunityDetail/Index?noticeUID=CO1.NTC.5714200&amp;isFromPublicArea=True&amp;isModal=False</t>
  </si>
  <si>
    <t xml:space="preserve">	CO1.PCCNTR.5992229</t>
  </si>
  <si>
    <t>ALLISSON KATHERINE PEREZ MENDEZ</t>
  </si>
  <si>
    <t>APOYAR ADMINISTRATIVA Y ASISTENCIALMENTE A LAS INSPECCIONES DE POLICÍA DE LA LOCALIDAD DE RAFAEL URIBE URIBE</t>
  </si>
  <si>
    <t>https://community.secop.gov.co/Public/Tendering/OpportunityDetail/Index?noticeUID=CO1.NTC.5708891&amp;isFromPublicArea=True&amp;isModal=False</t>
  </si>
  <si>
    <t>CO1.PCCNTR.5988116</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</si>
  <si>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</si>
  <si>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</si>
  <si>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https://community.secop.gov.co/Public/Tendering/OpportunityDetail/Index?noticeUID=CO1.NTC.5743096&amp;isFromPublicArea=True&amp;isModal=False</t>
  </si>
  <si>
    <t>CO1.PCCNTR.6016164</t>
  </si>
  <si>
    <t>YAZMIN CLARIBETH INFANTE BUSTOS</t>
  </si>
  <si>
    <t>https://community.secop.gov.co/Public/Tendering/OpportunityDetail/Index?noticeUID=CO1.NTC.5723357&amp;isFromPublicArea=True&amp;isModal=False</t>
  </si>
  <si>
    <t>CO1.PCCNTR.5999654</t>
  </si>
  <si>
    <t>DIANA ISABEL BUITRAGO OVIEDO</t>
  </si>
  <si>
    <t>PRESTAR APOYO ASISTENCIAL A LOS PROCESOS ADMINISTRATIVOS PARA LA ATENCIÓN A LA CIUDADANÍA, TRANSCRIPCIÓN DE ACTAS, PROYECCIÓN DE COMUNICACIONES, ASISTENCIA A SESIONES Y APOYO A LA GESTIÓN DOCUMENTAL DE LOS DOCUMENTOS GENERADOS POR LA JUNTA ADMINISTRADORA LOCAL</t>
  </si>
  <si>
    <t>https://community.secop.gov.co/Public/Tendering/OpportunityDetail/Index?noticeUID=CO1.NTC.5751454&amp;isFromPublicArea=True&amp;isModal=False</t>
  </si>
  <si>
    <t>CO1.PCCNTR.6022474</t>
  </si>
  <si>
    <t>WENDY CAROLINA AGUILLON LOPEZ</t>
  </si>
  <si>
    <t>BLEIDY YURANY CRUZ MOYA</t>
  </si>
  <si>
    <t>https://community.secop.gov.co/Public/Tendering/OpportunityDetail/Index?noticeUID=CO1.NTC.5746673&amp;isFromPublicArea=True&amp;isModal=False</t>
  </si>
  <si>
    <t>CO1.PCCNTR.6018829</t>
  </si>
  <si>
    <t>DEIBER SUAREZ CUBILLOS</t>
  </si>
  <si>
    <t>APOYAR LA FORMULACIÓN, EJECUCIÓN, SEGUIMIENTO Y MEJORA CONTINUA DE LAS HERRAMIENTAS QUE CONFORMAN LA GESTIÓN AMBIENTAL INSTITUCIONAL DE LA ALCALDÍA LOCAL</t>
  </si>
  <si>
    <t>CLARA INES ROMERO REYES</t>
  </si>
  <si>
    <t>https://community.secop.gov.co/Public/Tendering/OpportunityDetail/Index?noticeUID=CO1.NTC.5750927&amp;isFromPublicArea=True&amp;isModal=False</t>
  </si>
  <si>
    <t>CO1.PCCNTR.6021673</t>
  </si>
  <si>
    <t>LIZETH JURANY HERNANDEZ SANABRIA</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</si>
  <si>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</si>
  <si>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CARLOS ALEXANDER CASTILLO MUÑOZ</t>
  </si>
  <si>
    <t>https://community.secop.gov.co/Public/Tendering/OpportunityDetail/Index?noticeUID=CO1.NTC.5757933&amp;isFromPublicArea=True&amp;isModal=False</t>
  </si>
  <si>
    <t>CO1.PCCNTR.6028808</t>
  </si>
  <si>
    <t xml:space="preserve">MAIRA ALEJANDRA MORENO LOZANO  </t>
  </si>
  <si>
    <t>PRESTAR LOS SERVICIOS PROFESIONALES PARA APOYAR LA FORMULACION, EJECUCIÓN Y SEGUIMIENTO DE LOS PROYECTOS DE INVERSIÓN DEL SECTOR AMBIENTE EN EL MARCO DEL CUMPLIMIENTO DEL PLAN DE DESARROLLO LOCAL DE LA ALCALDÍA LOCAL DE RAFAEL URIBE URIBE 2021-2024</t>
  </si>
  <si>
    <t>https://community.secop.gov.co/Public/Tendering/OpportunityDetail/Index?noticeUID=CO1.NTC.5757874&amp;isFromPublicArea=True&amp;isModal=False</t>
  </si>
  <si>
    <t>CO1.PCCNTR.6029011</t>
  </si>
  <si>
    <t xml:space="preserve">ELKIN DE JESUS GUTIERREZ HENAO 
</t>
  </si>
  <si>
    <t>PRESTAR LOS SERVICIOS PROFESIONALES EN LAS RESPUESTAS A LAS EMERGENCIAS QUE SE PRESENTEN EN LA LOCALIDAD, ASÍ COMO A LAS ACTUACIONES ADMINISTRATIVAS QUE SE ESTÉN ADELANTANDO CONFORME A LA NORMATIVIDAD APLICABLE EN EL MARCO DEL CONSEJO LOCAL DE GESTIÓN DEL RIESGO Y CAMBIO CLIMÁTICO (CLGR-CC) DE LA ALCALDÍA LOCAL DE RAFAEL URIBE URIBE</t>
  </si>
  <si>
    <t>https://community.secop.gov.co/Public/Tendering/OpportunityDetail/Index?noticeUID=CO1.NTC.5762842&amp;isFromPublicArea=True&amp;isModal=False</t>
  </si>
  <si>
    <t>CO1.PCCNTR.6033053</t>
  </si>
  <si>
    <t>MICHELLE TATIANA CHAPARRO</t>
  </si>
  <si>
    <t>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</si>
  <si>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https://community.secop.gov.co/Public/Tendering/OpportunityDetail/Index?noticeUID=CO1.NTC.5764527&amp;isFromPublicArea=True&amp;isModal=False</t>
  </si>
  <si>
    <t>CO1.PCCNTR.6034087</t>
  </si>
  <si>
    <t>HERNANDO DAGOBERTO VALENCIA TENORIO</t>
  </si>
  <si>
    <t>https://community.secop.gov.co/Public/Tendering/OpportunityDetail/Index?noticeUID=CO1.NTC.5766527&amp;isFromPublicArea=True&amp;isModal=False</t>
  </si>
  <si>
    <t>CO1.PCCNTR.6036512</t>
  </si>
  <si>
    <t>CAMILA ANDREA ROJAS GARZÓN</t>
  </si>
  <si>
    <t>APOYAR JURÍDICAMENTE LAS ACCIONES REQUERIDAS PARA LA DEPURACIÓN DE LAS ACTUACIONES ADMINISTRATIVAS QUE CURSAN EN LA ALCALDÍA LOCAL DE RAFAEL URIBE URIBE</t>
  </si>
  <si>
    <t xml:space="preserve">, </t>
  </si>
  <si>
    <t>https://community.secop.gov.co/Public/Tendering/OpportunityDetail/Index?noticeUID=CO1.NTC.5766731&amp;isFromPublicArea=True&amp;isModal=False</t>
  </si>
  <si>
    <t>CO1.PCCNTR.6036721</t>
  </si>
  <si>
    <t xml:space="preserve">WILLIAM ALFREDO VARGAS </t>
  </si>
  <si>
    <t>https://community.secop.gov.co/Public/Tendering/OpportunityDetail/Index?noticeUID=CO1.NTC.5777862&amp;isFromPublicArea=True&amp;isModal=False</t>
  </si>
  <si>
    <t>CO1.PCCNTR.6046092</t>
  </si>
  <si>
    <t>NUBIA ESPERANZA SANTAFE CASTELLANOS</t>
  </si>
  <si>
    <t>APOYAR JURÍDICAMENTE LAS ACCIONES REQUERIDAS PARA LA DEPURACIÓN DE LAS ACTUACIONES ADMINISTRATIVAS QUE CURSAN EN LA ALCALDÍA LOCAL DE RAFAEL URIBE URIBE.</t>
  </si>
  <si>
    <t>https://community.secop.gov.co/Public/Tendering/OpportunityDetail/Index?noticeUID=CO1.NTC.5784819&amp;isFromPublicArea=True&amp;isModal=False</t>
  </si>
  <si>
    <t>CO1.PCCNTR.6052331</t>
  </si>
  <si>
    <t xml:space="preserve"> LUZ ANGELA ACEVEDO RUIZ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</si>
  <si>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</si>
  <si>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https://community.secop.gov.co/Public/Tendering/OpportunityDetail/Index?noticeUID=CO1.NTC.5785145&amp;isFromPublicArea=True&amp;isModal=False</t>
  </si>
  <si>
    <t>CO1.PCCNTR.6052279</t>
  </si>
  <si>
    <t xml:space="preserve">TATIANA CARO RODRIGUEZ </t>
  </si>
  <si>
    <t>https://community.secop.gov.co/Public/Tendering/OpportunityDetail/Index?noticeUID=CO1.NTC.5789238&amp;isFromPublicArea=True&amp;isModal=False</t>
  </si>
  <si>
    <t>CO1.PCCNTR.6055898</t>
  </si>
  <si>
    <t>DEYSI JANETH CUBILLOS SUAREZ</t>
  </si>
  <si>
    <t>https://community.secop.gov.co/Public/Tendering/OpportunityDetail/Index?noticeUID=CO1.NTC.5789623&amp;isFromPublicArea=True&amp;isModal=False</t>
  </si>
  <si>
    <t>CO1.PCCNTR.6056406</t>
  </si>
  <si>
    <t>LINA MARIA VARGAS GRACIA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</si>
  <si>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t>
  </si>
  <si>
    <t>https://community.secop.gov.co/Public/Tendering/OpportunityDetail/Index?noticeUID=CO1.NTC.5779224&amp;isFromPublicArea=True&amp;isModal=False</t>
  </si>
  <si>
    <t>CO1.PCCNTR.6047824</t>
  </si>
  <si>
    <t>MAURICIO
ANTONIO BOHADA CARDENAS</t>
  </si>
  <si>
    <t>CARLOS EDUARDO LINARES CASTELLANOS</t>
  </si>
  <si>
    <t>https://community.secop.gov.co/Public/Tendering/OpportunityDetail/Index?noticeUID=CO1.NTC.5783817&amp;isFromPublicArea=True&amp;isModal=False</t>
  </si>
  <si>
    <t>CO1.PCCNTR.6051639</t>
  </si>
  <si>
    <t>JAIR FERNEY PUELLO BERNAL</t>
  </si>
  <si>
    <t>JAVIER HERNANDO CAMPOS MELO</t>
  </si>
  <si>
    <t>https://community.secop.gov.co/Public/Tendering/OpportunityDetail/Index?noticeUID=CO1.NTC.5803046&amp;isFromPublicArea=True&amp;isModal=False</t>
  </si>
  <si>
    <t>CO1.PCCNTR.6069026</t>
  </si>
  <si>
    <t>LUISA FERNANDA CHAVES MANRIQUE</t>
  </si>
  <si>
    <t>https://community.secop.gov.co/Public/Tendering/OpportunityDetail/Index?noticeUID=CO1.NTC.5806555&amp;isFromPublicArea=True&amp;isModal=False</t>
  </si>
  <si>
    <t>CO1.PCCNTR.6075644</t>
  </si>
  <si>
    <t>DANIEL VELASCO MONSALVE</t>
  </si>
  <si>
    <t>https://community.secop.gov.co/Public/Tendering/OpportunityDetail/Index?noticeUID=CO1.NTC.5796750&amp;isFromPublicArea=True&amp;isModal=False</t>
  </si>
  <si>
    <t>CO1.PCCNTR.6061789</t>
  </si>
  <si>
    <t>LEIDY KARINA CASTILLO PUENTES</t>
  </si>
  <si>
    <t>PRESTAR LOS SERVICIOS PROFESIONALES PARA APOYAR AL DESPACHO DEL ALCALDE LOCAL EN EL ANALISIS, REVISION, TRAMITE Y SUSCRIPCION DE LOS ACTOS ADMINISTRATIVOS, DESPACHOS COMISORIOS, TUTELAS, SOLICITUDES DE ENTES DE CONTROL Y LOS CONCEPTOS JURIDICOS QUE SE LE SOLICITEN POR PARTE DE LA ALCALDIA LOCAL DE RAFAEL URIBE URIBE</t>
  </si>
  <si>
    <t>PENDIENTE CAMBIO SUPERVISOR ?</t>
  </si>
  <si>
    <t>https://community.secop.gov.co/Public/Tendering/OpportunityDetail/Index?noticeUID=CO1.NTC.5796785&amp;isFromPublicArea=True&amp;isModal=False</t>
  </si>
  <si>
    <t>CO1.PCCNTR.6062441</t>
  </si>
  <si>
    <t>ANGELICA MARIA SANCHEZ RODRIGUEZ</t>
  </si>
  <si>
    <t>https://community.secop.gov.co/Public/Tendering/OpportunityDetail/Index?noticeUID=CO1.NTC.5797109&amp;isFromPublicArea=True&amp;isModal=False</t>
  </si>
  <si>
    <t>CO1.PCCNTR.6062395</t>
  </si>
  <si>
    <t>SANDRA MILENA HERNANDEZ NIÑO</t>
  </si>
  <si>
    <t>https://community.secop.gov.co/Public/Tendering/OpportunityDetail/Index?noticeUID=CO1.NTC.5814493&amp;isFromPublicArea=True&amp;isModal=False</t>
  </si>
  <si>
    <t>CO1.PCCNTR.6078021</t>
  </si>
  <si>
    <t>ALBA LILIANA AREVALO BARBOSA</t>
  </si>
  <si>
    <t>JOHANA MARCELA RIAÑO DAZA</t>
  </si>
  <si>
    <t>https://community.secop.gov.co/Public/Tendering/OpportunityDetail/Index?noticeUID=CO1.NTC.5812731&amp;isFromPublicArea=True&amp;isModal=False</t>
  </si>
  <si>
    <t>CO1.PCCNTR.6076321</t>
  </si>
  <si>
    <t>MARIA ANGELICA  VINCHIRA SANCHEZ</t>
  </si>
  <si>
    <t>PRESTAR LOS SERVICIOS PROFESIONALES EN EL AREA DE GESTION DE DESARROLLO LOCAL DESARROLLANDO LAS DIFERENTES ACTIVIDADES A CARGO DE ESTA DEPENDENCIA EN TEMAS RELACIONADOS CON LA GESTION DE BIENES E INVENTARIOS DE CONFORMIDAD CON LA NATURALEZA DEL SERVICIO Y LOS ESTUDIOS PREVIOS.</t>
  </si>
  <si>
    <t>https://community.secop.gov.co/Public/Tendering/OpportunityDetail/Index?noticeUID=CO1.NTC.5805557&amp;isFromPublicArea=True&amp;isModal=False</t>
  </si>
  <si>
    <t>CO1.PCCNTR.6069879</t>
  </si>
  <si>
    <t>MARIA FERNANDA MUÑOZ FORERO</t>
  </si>
  <si>
    <t>https://community.secop.gov.co/Public/Tendering/OpportunityDetail/Index?noticeUID=CO1.NTC.5805651&amp;isFromPublicArea=True&amp;isModal=False</t>
  </si>
  <si>
    <t>CO1.PCCNTR.6070051</t>
  </si>
  <si>
    <t>LUIS FERNANDO PINILLA SAAVEDRA</t>
  </si>
  <si>
    <t>PRESTAR LOS SERVICIOS PROFESIONALES PARA APOYAR JURIDICAMENTE LA FORMULACION, EJECUCIÓN Y SEGUIMIENTO DE LOS PROCESOS ASOCIADOS CON LOS PROYECTOS DE INVERSIÓN DEL PLAN DE DESARROLLO LOCAL VIGENCIA 2021 - 2024</t>
  </si>
  <si>
    <t>https://community.secop.gov.co/Public/Tendering/OpportunityDetail/Index?noticeUID=CO1.NTC.5805635&amp;isFromPublicArea=True&amp;isModal=False</t>
  </si>
  <si>
    <t>CO1.PCCNTR.6070230</t>
  </si>
  <si>
    <t>JORGE ALBERTO MUÑOZ ALFONSO</t>
  </si>
  <si>
    <t>https://community.secop.gov.co/Public/Tendering/OpportunityDetail/Index?noticeUID=CO1.NTC.5809219&amp;isFromPublicArea=True&amp;isModal=False</t>
  </si>
  <si>
    <t>CO1.PCCNTR.6072992</t>
  </si>
  <si>
    <t>VIANEY LUCIA ARDILA AVILA</t>
  </si>
  <si>
    <t>PRESTAR LOS SERVICIOS PROFESIONALES EN EL SEGUIMIENTO DE PAGOS,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</si>
  <si>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https://community.secop.gov.co/Public/Tendering/OpportunityDetail/Index?noticeUID=CO1.NTC.5823631&amp;isFromPublicArea=True&amp;isModal=False</t>
  </si>
  <si>
    <t>CO1.PCCNTR.6086955</t>
  </si>
  <si>
    <t xml:space="preserve">MONICA TATIANA ARIZA ARDILA </t>
  </si>
  <si>
    <t>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
(Zona horaria (UTC-05:00) Bogotá, Lima, Quito)</t>
  </si>
  <si>
    <t>https://community.secop.gov.co/Public/Tendering/OpportunityDetail/Index?noticeUID=CO1.NTC.5819345&amp;isFromPublicArea=True&amp;isModal=False</t>
  </si>
  <si>
    <t>CO1.PCCNTR.6088073</t>
  </si>
  <si>
    <t>YEFFERSON ANTOLYN ALTAMIRANDA BUITRAGO</t>
  </si>
  <si>
    <t>PRESTAR LOS SERVICIOS PROFESIONALES EN EL AREA DE GESTION DE DESARROLLO LOCAL PARA APOYAR LA FORMULACION, EJECUCIÓN Y SEGUIMIENTO DE LOS PROYECTOS DE INVERSIÓN EN EL MARCO DEL CUMPLIMIENTO DEL PLAN DE DESARROLLO LOCAL DE LA ALCALDÍA LOCAL DE RAFAEL URIBE URIBE 2021-2024</t>
  </si>
  <si>
    <t xml:space="preserve">CAMBIO DELEGACION-LUIS F BARRETO -ELABORADA JUNIO 17-PENDIENTE ORFEO </t>
  </si>
  <si>
    <t>https://community.secop.gov.co/Public/Tendering/OpportunityDetail/Index?noticeUID=CO1.NTC.5819348&amp;isFromPublicArea=True&amp;isModal=False</t>
  </si>
  <si>
    <t>CO1.PCCNTR.6081398</t>
  </si>
  <si>
    <t>CAMILO ANDRÉS ALVAREZ GACHARNA</t>
  </si>
  <si>
    <t>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t>
  </si>
  <si>
    <t>https://community.secop.gov.co/Public/Tendering/OpportunityDetail/Index?noticeUID=CO1.NTC.5819350&amp;isFromPublicArea=True&amp;isModal=False</t>
  </si>
  <si>
    <t>CO1.PCCNTR.6081614</t>
  </si>
  <si>
    <t xml:space="preserve">BRAHAN EDUARDO GARCIA LOPEZ  </t>
  </si>
  <si>
    <t>PRESTAR SERVICIOS PROFESIONALES ESPECIALIZADOS EN EL AREA DE GESTION DE DESARROLLO LOCAL PARA APOYAR LAS ACTIVIDADES JURÍDICAS Y Y SEGUIMIENTO DE LA GESTIÓN CONTRACTUAL DE LA ALCALDÍA LOCAL DE RAFAEL URIBE URIBE</t>
  </si>
  <si>
    <t>https://community.secop.gov.co/Public/Tendering/OpportunityDetail/Index?noticeUID=CO1.NTC.5827249&amp;isFromPublicArea=True&amp;isModal=False</t>
  </si>
  <si>
    <t>CO1.PCCNTR.6087062</t>
  </si>
  <si>
    <t>WILMER EFRAIN HERNANDEZ ROMERO</t>
  </si>
  <si>
    <t>https://community.secop.gov.co/Public/Tendering/OpportunityDetail/Index?noticeUID=CO1.NTC.5827075&amp;isFromPublicArea=True&amp;isModal=False</t>
  </si>
  <si>
    <t>CO1.PCCNTR.6087054</t>
  </si>
  <si>
    <t>NINI JOHANNA HERNANDEZ HERNANDEZ</t>
  </si>
  <si>
    <t>https://community.secop.gov.co/Public/Tendering/OpportunityDetail/Index?noticeUID=CO1.NTC.5827503&amp;isFromPublicArea=True&amp;isModal=False</t>
  </si>
  <si>
    <t>CO1.PCCNTR.6087131</t>
  </si>
  <si>
    <t xml:space="preserve">SARA LUCIA SUAREZ CUERVO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</si>
  <si>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</si>
  <si>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CAMBIO DELEGACION-CARLOS ACASTILLO-ELEBORADA JUNIO 17-OENDIENTE ORFEO </t>
  </si>
  <si>
    <t>https://community.secop.gov.co/Public/Tendering/OpportunityDetail/Index?noticeUID=CO1.NTC.5831722&amp;isFromPublicArea=True&amp;isModal=False</t>
  </si>
  <si>
    <t>CO1.PCCNTR.6089878</t>
  </si>
  <si>
    <t>DIEGO ANDRÉS LÓPEZ MORENO</t>
  </si>
  <si>
    <t>PRESTAR LOS SERVICIOS PROFESIONALES APOYANDO AL FONDO DE DESARROLLO LOCAL DE RAFAEL URIBE URIBE EN EL SEGUIMIENTO DE PAGOS, ACTUALIZACIÓN, LIQUIDACIÓN Y DEPURACIÓN DE LOS CONTRATOS QUE SE ENCUENTRAN EN EJECUCION Y/O OBLIGACIONES POR PAGAR DE VIGENCIAS ANTERIORES QUE SE ENCUENTRAN VIGENTES</t>
  </si>
  <si>
    <t>https://community.secop.gov.co/Public/Tendering/OpportunityDetail/Index?noticeUID=CO1.NTC.5831376&amp;isFromPublicArea=True&amp;isModal=False</t>
  </si>
  <si>
    <t>CO1.PCCNTR.6089856</t>
  </si>
  <si>
    <t>JULY ANGELICA MELO QUINTERO</t>
  </si>
  <si>
    <t>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</si>
  <si>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https://community.secop.gov.co/Public/Tendering/OpportunityDetail/Index?noticeUID=CO1.NTC.5834689&amp;isFromPublicArea=True&amp;isModal=False</t>
  </si>
  <si>
    <t>CO1.PCCNTR.6092481</t>
  </si>
  <si>
    <t xml:space="preserve">JHON FREDY HERRERA  TORRES </t>
  </si>
  <si>
    <t>https://community.secop.gov.co/Public/Tendering/OpportunityDetail/Index?noticeUID=CO1.NTC.5832016&amp;isFromPublicArea=True&amp;isModal=False</t>
  </si>
  <si>
    <t>CO1.PCCNTR.6090611</t>
  </si>
  <si>
    <t xml:space="preserve"> KELLY JOHANA GIRALDO MARIN</t>
  </si>
  <si>
    <t>PRESTAR SERVICIOS DE APOYO TECNICO AL AREA DE GESTION DE DESARROLLO LOCAL EN LA FORMULACION, EJECUCION Y SEGUIMIENTO DE LOS PROYECTOS DE INVERSION QUE FORMAN PARTE DEL PLAN DE DESARROLLO LOCAL 2021-2024 DE LA LOCALIDAD DE RAFAEL URIBE URIBE</t>
  </si>
  <si>
    <t>https://community.secop.gov.co/Public/Tendering/OpportunityDetail/Index?noticeUID=CO1.NTC.5836022&amp;isFromPublicArea=True&amp;isModal=False</t>
  </si>
  <si>
    <t>CO1.PCCNTR.6093907</t>
  </si>
  <si>
    <t>JHON ANDERSON AVILES SANCHEZ</t>
  </si>
  <si>
    <t>SINDY LORENA RODRIGUEZ PERALTA</t>
  </si>
  <si>
    <t>FREDDY ALBERTO MARQUEZ ARIAS</t>
  </si>
  <si>
    <t>CAMBIO DELEGACION-LUIS F BARRETO -ELABORADA JUNIO 17-PENDIENTE ORFEO</t>
  </si>
  <si>
    <t>https://community.secop.gov.co/Public/Tendering/OpportunityDetail/Index?noticeUID=CO1.NTC.5838919&amp;isFromPublicArea=True&amp;isModal=False</t>
  </si>
  <si>
    <t>CO1.PCCNTR.6096216</t>
  </si>
  <si>
    <t>ERIKA LIZETH ROJAS RONDON</t>
  </si>
  <si>
    <t>PRESTAR LOS SERVICIOS PROFESIONALES EN EL ÁREA DE GESTIÓN DE DESARROLLO LOCAL APOYANDO LA GESTION, ANALISIS Y SEGUIMIENTO DE LA INFORMACIÓN FINANCIERA Y PRESUPUESTAL EN CUMPLIMIENTO AL MARCO NORMATIVO</t>
  </si>
  <si>
    <t>https://community.secop.gov.co/Public/Tendering/OpportunityDetail/Index?noticeUID=CO1.NTC.5828792&amp;isFromPublicArea=True&amp;isModal=False</t>
  </si>
  <si>
    <t>CO1.PCCNTR.6087497</t>
  </si>
  <si>
    <t>KATHERINE CALA SANABRIA</t>
  </si>
  <si>
    <t xml:space="preserve">LUISA FERNANDA SANDOVAL BARRAGÁN </t>
  </si>
  <si>
    <t>PRESTAR LOS SERVICIOS PROFESIONALES EN EL AREA DE GESTION DE DESARROLLO LOCAL PARA APOYAR LA FORMULACION, EJECUCIÓN Y SEGUIMIENTO DE LOS PROYECTOS DE INVERSIÓN EN EL MARCO DEL CUMPLIMIENTO DEL PLAN DE DESARROLLO LOCAL DE LA ALCALDÍA LOCAL DE RAFAEL URIBEURIBE 2021-2024</t>
  </si>
  <si>
    <t>https://community.secop.gov.co/Public/Tendering/OpportunityDetail/Index?noticeUID=CO1.NTC.5833024&amp;isFromPublicArea=True&amp;isModal=False</t>
  </si>
  <si>
    <t>CO1.PCCNTR.6091115</t>
  </si>
  <si>
    <t>JULIETH TATIANA ROJAS QUIÑONES</t>
  </si>
  <si>
    <t>PRESTAR LOS SERVICIOS PROFESIONALES EN EL AREA DE GESTION DEL DESARROLLO LOCAL DE LA ALCALDIA RAFAEL URIBE URIBE EN TEMAS DE PLANEACION PARA LOGRAR EL CUMPLIMIENTO DE LA EJECUCION Y METAS DEL PLAN DE DESARROLLO LOCAL DE LA LOCALIDAD DE RAFAEL URIBE URIBE 2021 - 2024</t>
  </si>
  <si>
    <t>https://community.secop.gov.co/Public/Tendering/OpportunityDetail/Index?noticeUID=CO1.NTC.5834579&amp;isFromPublicArea=True&amp;isModal=False</t>
  </si>
  <si>
    <t>CO1.PCCNTR.6092284</t>
  </si>
  <si>
    <t>FABIÁN AUGUSTO LEIVA CHAPARRO</t>
  </si>
  <si>
    <t>https://community.secop.gov.co/Public/Tendering/OpportunityDetail/Index?noticeUID=CO1.NTC.5834471&amp;isFromPublicArea=True&amp;isModal=False</t>
  </si>
  <si>
    <t>CO1.PCCNTR.6092360</t>
  </si>
  <si>
    <t>NELLY CASTAÑO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</si>
  <si>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t>
  </si>
  <si>
    <t>https://community.secop.gov.co/Public/Tendering/OpportunityDetail/Index?noticeUID=CO1.NTC.5834382&amp;isFromPublicArea=True&amp;isModal=False</t>
  </si>
  <si>
    <t>CO1.PCCNTR.6092934</t>
  </si>
  <si>
    <t xml:space="preserve">JULY DANIELA TIQUE HERNANDEZ </t>
  </si>
  <si>
    <t xml:space="preserve">CAMBIO DELEGACION-LUIS F BARRETO -ELEBORADA JUNIO 17-PENDIENTE ORFEO </t>
  </si>
  <si>
    <t>https://community.secop.gov.co/Public/Tendering/OpportunityDetail/Index?noticeUID=CO1.NTC.5835313&amp;isFromPublicArea=True&amp;isModal=False</t>
  </si>
  <si>
    <t>CO1.PCCNTR.6093117</t>
  </si>
  <si>
    <t>JORGE ANDRÉS HERNÁNDEZ TORRES</t>
  </si>
  <si>
    <t>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t>
  </si>
  <si>
    <t>https://community.secop.gov.co/Public/Tendering/OpportunityDetail/Index?noticeUID=CO1.NTC.5838336&amp;isFromPublicArea=True&amp;isModal=False</t>
  </si>
  <si>
    <t>CO1.PCCNTR.6095677</t>
  </si>
  <si>
    <t>ALVARO DE JESUS  APARICIO CELYS</t>
  </si>
  <si>
    <t>PRESTAR SERVICIOS PROFESIONALES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</si>
  <si>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https://community.secop.gov.co/Public/Tendering/OpportunityDetail/Index?noticeUID=CO1.NTC.5836933&amp;isFromPublicArea=True&amp;isModal=False</t>
  </si>
  <si>
    <t>CO1.PCCNTR.6094243</t>
  </si>
  <si>
    <t>CESAR MAURICIO RUIZ LONDOÑO</t>
  </si>
  <si>
    <t>https://community.secop.gov.co/Public/Tendering/OpportunityDetail/Index?noticeUID=CO1.NTC.5839171&amp;isFromPublicArea=True&amp;isModal=False</t>
  </si>
  <si>
    <t>CO1.PCCNTR.6096491</t>
  </si>
  <si>
    <t xml:space="preserve"> JAISSON HERNEY PALACIOS GOMEZ</t>
  </si>
  <si>
    <t>PRESTAR SUS SERVICIOS PROFESIONALES, AL ÁREA DE GESTIÓN JURIDICA Y POLICIVA DE LA ALCALDIA LOCAL DE RAFAEL URIBE URIBE, EN TODAS LAS ACTUACIONES TECNICAS Y ADMINISTRATIVAS ADELANTADAS EN LAS VISITAS, ACOMPAÑAMIENTO, CAPACITACIÓN Y/O SOCIALIZACIÓN PARA EL CONTROL Y VERIFICACIÓN DE REGLAMENTOS TÉCNICOS Y METROLOGÍA LEGAL</t>
  </si>
  <si>
    <t>https://community.secop.gov.co/Public/Tendering/OpportunityDetail/Index?noticeUID=CO1.NTC.5839529&amp;isFromPublicArea=True&amp;isModal=False</t>
  </si>
  <si>
    <t>CO1.PCCNTR.6096817</t>
  </si>
  <si>
    <t>MONCALEANO FLORIANO JORGE ANDRES</t>
  </si>
  <si>
    <t>APOYAR TÉCNICAMENTE LAS DISTINTAS ETAPAS DE LOS PROCESOS DE COMPETENCIA DE LAS INSPECCIONES DE POLICÍA DE LA LOCALIDAD, SEGÚN REPARTO</t>
  </si>
  <si>
    <t>https://community.secop.gov.co/Public/Tendering/OpportunityDetail/Index?noticeUID=CO1.NTC.5839555&amp;isFromPublicArea=True&amp;isModal=False</t>
  </si>
  <si>
    <t>CO1.PCCNTR.6096852</t>
  </si>
  <si>
    <t xml:space="preserve"> KARINA OLAYA ANDRADE</t>
  </si>
  <si>
    <t>PRESTAR SERVICIOS DE APOYO TECNICO EN LAS LABORES ADMINISTRATIVAS Y OPERATIVAS DE LAS ACTIVIDADES DE IMPLEMENTACION DE LOS PLANES Y PROGRAMAS INSTITUCIONALES ORIENTADOS POR LA DIRECCION DE GESTION DEL TALENTO HUMANO DEL ÁREA DE GESTION DESARROLLO LOCAL DE LA ALCALDIA LOCAL DE RAFAEL URIBE URIBE</t>
  </si>
  <si>
    <t>https://community.secop.gov.co/Public/Tendering/OpportunityDetail/Index?noticeUID=CO1.NTC.5840169&amp;isFromPublicArea=True&amp;isModal=False</t>
  </si>
  <si>
    <t>CO1.PCCNTR.6096782</t>
  </si>
  <si>
    <t xml:space="preserve"> FABIAN LOPEZ UMAÑA</t>
  </si>
  <si>
    <t>PRESTAR LOS SERVICIOS PROFESIONALES DE APOYO JURIDICO AL AREA DE GESTION POLICIVA JURIDICA DE LA ALCALDIA LOCAL DE RAFAEL URIBE URIBE EN EL DESEMPEÑO DE LAS FUNCIONES ASIGNADAS.</t>
  </si>
  <si>
    <t>https://community.secop.gov.co/Public/Tendering/OpportunityDetail/Index?noticeUID=CO1.NTC.5840973&amp;isFromPublicArea=True&amp;isModal=False</t>
  </si>
  <si>
    <t>CO1.PCCNTR.6097356</t>
  </si>
  <si>
    <t>CARLOS ALBERTO ESCOBAR LARA</t>
  </si>
  <si>
    <t>PRESTAR LOS SERVICIOS DE APOYO TECNICO EN LA GESTIÓN EN LAS LABORES ADMINISTRATIVAS, OPERATIVAS Y LOGÍSTICAS QUE SE REQUIERAN EN EL ÁREA DE GESTIÓN DEL DESARROLLO DE LA ALCALDÍA LOCAL DE RAFAEL URIBE URIBE</t>
  </si>
  <si>
    <t>https://community.secop.gov.co/Public/Tendering/OpportunityDetail/Index?noticeUID=CO1.NTC.5841217&amp;isFromPublicArea=True&amp;isModal=False</t>
  </si>
  <si>
    <t>CO1.PCCNTR.6097930</t>
  </si>
  <si>
    <t>ANDRES DAVID TORRES DIAZ</t>
  </si>
  <si>
    <t>PRESTAR LOS SERVICIOS TECNICOS COMO GESTOR COMUNITARIO EN LOS ESPACIOS DE PARTICIPACIÓN DE RAFAEL URIBE URIBE CON ENFOQUE EN LA COMUNIDAD</t>
  </si>
  <si>
    <t>https://community.secop.gov.co/Public/Tendering/OpportunityDetail/Index?noticeUID=CO1.NTC.5841427&amp;isFromPublicArea=True&amp;isModal=False</t>
  </si>
  <si>
    <t>CO1.PCCNTR.6097394</t>
  </si>
  <si>
    <t>GINNA MILENA CEPEDA VELASCO</t>
  </si>
  <si>
    <t>APOYAR TÉCNICAMENTE LAS DISTINTAS ETAPAS DE LOS PROCESOS DE COMPETENCIA DE LAS INSPECCIONES DE POLICÍA DE LA LOCALIDAD, SEGÚN REPARTO.</t>
  </si>
  <si>
    <t>https://community.secop.gov.co/Public/Tendering/OpportunityDetail/Index?noticeUID=CO1.NTC.5841616&amp;isFromPublicArea=True&amp;isModal=False</t>
  </si>
  <si>
    <t>CO1.PCCNTR.6098221</t>
  </si>
  <si>
    <t>ALBA MERIDA SEGURA GARCIA</t>
  </si>
  <si>
    <t>PRESTAR SERVICIOS TECNICOS EN EL ÁREA DE GESTIÓN DEL DESARROLLO LOCAL, COMO APOYO EN LOS PROCESOS Y PROCEDIMIENTOS ASOCIADOS CON EL PRESUPUESTO Y LA CONTABILIDAD DE LA ALCALDÍA LOCAL DE RAFAEL URIBE URIBE.</t>
  </si>
  <si>
    <t>https://community.secop.gov.co/Public/Tendering/OpportunityDetail/Index?noticeUID=CO1.NTC.5838872&amp;isFromPublicArea=True&amp;isModal=False</t>
  </si>
  <si>
    <t>CO1.PCCNTR.6096413</t>
  </si>
  <si>
    <t>VANESSA DOMINGUEZ PALOMINO</t>
  </si>
  <si>
    <t>https://community.secop.gov.co/Public/Tendering/OpportunityDetail/Index?noticeUID=CO1.NTC.5839932&amp;isFromPublicArea=True&amp;isModal=False</t>
  </si>
  <si>
    <t>CO1.PCCNTR.6097025</t>
  </si>
  <si>
    <t xml:space="preserve">LUZ MIRIAM LOPEZ MORA </t>
  </si>
  <si>
    <t>https://community.secop.gov.co/Public/Tendering/OpportunityDetail/Index?noticeUID=CO1.NTC.5842343&amp;isFromPublicArea=True&amp;isModal=False</t>
  </si>
  <si>
    <t>CO1.PCCNTR.6098931</t>
  </si>
  <si>
    <t>TULIA EUGENIA BERRENECHE PISCIOTT</t>
  </si>
  <si>
    <t>DIANA XIMENA VARGAS LOPEZ</t>
  </si>
  <si>
    <t>PRESTAR LOS SERVICIOS TÉCNICOS PARA APOYAR A LA ALCALDIA LOCAL DE RAFAEL URIBE URIBE EN LA REALIZACION DE PIEZAS DIGITALES, DE ANIMACION, PUBLICITARIAS Y DE IMAGEN INSTITUCIONAL DE GRAN FORMATO</t>
  </si>
  <si>
    <t>JOAN SEBASTIAN CALVO CONDE</t>
  </si>
  <si>
    <t>https://community.secop.gov.co/Public/Tendering/OpportunityDetail/Index?noticeUID=CO1.NTC.5840308&amp;isFromPublicArea=True&amp;isModal=False</t>
  </si>
  <si>
    <t>CO1.PCCNTR.6096680</t>
  </si>
  <si>
    <t xml:space="preserve">NICOLAS MORENO SÁNCHEZ  </t>
  </si>
  <si>
    <t>PRESTAR LOS SERVICIOS PROFESIONALES EN EL ÁREA DE GESTIÓN DE DESARROLLO LOCAL APOYANDO LA GESTION, ANALISIS Y SEGUIMIENTO DE LA INFORMACIÓN FINANCIERA, CONTABLE Y PRESUPUESTAL EN CUMPLIMIENTO AL MARCO NORMATIVO APLICABLE.</t>
  </si>
  <si>
    <t>https://community.secop.gov.co/Public/Tendering/OpportunityDetail/Index?noticeUID=CO1.NTC.5840625&amp;isFromPublicArea=True&amp;isModal=False</t>
  </si>
  <si>
    <t>CO1.PCCNTR.6097139</t>
  </si>
  <si>
    <t xml:space="preserve">JORGE MAURICIO CARDENAS ROBAYO </t>
  </si>
  <si>
    <t>https://community.secop.gov.co/Public/Tendering/OpportunityDetail/Index?noticeUID=CO1.NTC.5842233&amp;isFromPublicArea=True&amp;isModal=False</t>
  </si>
  <si>
    <t>CO1.PCCNTR.6098751</t>
  </si>
  <si>
    <t xml:space="preserve">LEIDY VIVIANA DÍAZ CASTELBLANCO </t>
  </si>
  <si>
    <t>PRESTAR LOS SERVICIOS PROFESIONALES EN EL ÁREA DE GESTIÓN DE DESARROLLO LOCAL APOYANDO LA GESTION, ANALISIS Y SEGUIMIENTO DE LA INFORMACIÓN FINANCIERA, CONTABLE Y PRESUPUESTAL EN CUMPLIMIENTO AL MARCO NORMATIVO APLICABLE</t>
  </si>
  <si>
    <t>https://community.secop.gov.co/Public/Tendering/OpportunityDetail/Index?noticeUID=CO1.NTC.5842546&amp;isFromPublicArea=True&amp;isModal=False</t>
  </si>
  <si>
    <t>CO1.PCCNTR.6098775</t>
  </si>
  <si>
    <t xml:space="preserve">ANGELA IVANA ROPERO PINEDA </t>
  </si>
  <si>
    <t>PRESTAR LOS SERVICIOS PROFESIONALES EN EL AREA DE GESTION DE DESARROLLO LOCAL PARA APOYAR LA FORMULACION, EJECUCIÓN Y EGUIMIENTO DE LOS PROYECTOS DE INVERSIÓN EN EL MARCO DEL CUMPLIMIENTO DEL PLAN DE DESARROLLO LOCAL DE LA ALCALDÍA LOCAL DE RAFAEL URIBE URIBE 2021-2024</t>
  </si>
  <si>
    <t>https://community.secop.gov.co/Public/Tendering/OpportunityDetail/Index?noticeUID=CO1.NTC.5842411&amp;isFromPublicArea=True&amp;isModal=False</t>
  </si>
  <si>
    <t>CO1.PCCNTR.6098916</t>
  </si>
  <si>
    <t>MILE JOANA BALLESTEROS PEDRAZA</t>
  </si>
  <si>
    <t>PRESTAR LOS SERVICIOS PROFESIONALES EN EL AREA DE GESTION DE DESARROLLO LOCAL PARA APOYAR LA FORMULACION, EJECUCIÓN YSEGUIMIENTO DE LOS PROYECTOS DE INVERSIÓN EN EL MARCO DEL CUMPLIMIENTO DEL PLAN DE DESARROLLO LOCAL DE LA ALCALDÍA LOCAL DE RAFAEL URIBE URIBE 2021-2024</t>
  </si>
  <si>
    <t>https://community.secop.gov.co/Public/Tendering/OpportunityDetail/Index?noticeUID=CO1.NTC.5841763&amp;isFromPublicArea=True&amp;isModal=False</t>
  </si>
  <si>
    <t>CO1.PCCNTR.6098146</t>
  </si>
  <si>
    <t xml:space="preserve">JUAN CARLOS JIMENEZ MENESES </t>
  </si>
  <si>
    <t>PRESTAR LOS SERVICIOS DE APOYO A LA GESTIÓN EN LAS LABORES ADMINISTRATIVAS, OPERATIVAS Y LOGISTICAS QUE SE REQUIERAN EN EL ÁREA DE GESTIÓN DEL DESARROLLO DE LA ALCALDÍA LOCAL DE RAFAEL URIBE URIBE.</t>
  </si>
  <si>
    <t>https://community.secop.gov.co/Public/Tendering/OpportunityDetail/Index?noticeUID=CO1.NTC.5842099&amp;isFromPublicArea=True&amp;isModal=False</t>
  </si>
  <si>
    <t>CO1.PCCNTR.6098908</t>
  </si>
  <si>
    <t>KARINE ROMAN PARDO</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</si>
  <si>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</si>
  <si>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https://community.secop.gov.co/Public/Tendering/OpportunityDetail/Index?noticeUID=CO1.NTC.5841687&amp;isFromPublicArea=True&amp;isModal=False</t>
  </si>
  <si>
    <t>CO1.PCCNTR.6098462</t>
  </si>
  <si>
    <t xml:space="preserve">DIANA CAROLINA CHAPARRO VALLEJO </t>
  </si>
  <si>
    <t>PRESTAR SERVICIOS DE APOYO ADMINISTRATIVO Y ASISTENCIAL AL ÁREA DE GESTION DE DESARROLLO LOCAL DE LA ALCALDÍA LOCAL DE RAFAEL URIBE URIBE.</t>
  </si>
  <si>
    <t>NATALIA CAROLINA FAJARDO MORALES</t>
  </si>
  <si>
    <t>https://community.secop.gov.co/Public/Tendering/OpportunityDetail/Index?noticeUID=CO1.NTC.5842813&amp;isFromPublicArea=True&amp;isModal=False</t>
  </si>
  <si>
    <t>CO1.PCCNTR.6098957</t>
  </si>
  <si>
    <t>PRESTAR LOS SERVICIOS PROFESIONALES AL ÁREA DE GESTION DE DESARROLLO LOCAL DE LA ALCALDÍA LOCAL EN LA REALIZACIÓN DE PRODUCTOS Y PIEZAS DIGITALES, DE ANIMACIÓN, PUBLICITARIAS Y DE IMAGEN INSTITUCIONAL EN GRAN FORMATO</t>
  </si>
  <si>
    <t>https://community.secop.gov.co/Public/Tendering/OpportunityDetail/Index?noticeUID=CO1.NTC.5842616&amp;isFromPublicArea=True&amp;isModal=False</t>
  </si>
  <si>
    <t>CO1.PCCNTR.6098859</t>
  </si>
  <si>
    <t>SANDRA MUÑOZ NAVARRO</t>
  </si>
  <si>
    <t>https://community.secop.gov.co/Public/Tendering/OpportunityDetail/Index?noticeUID=CO1.NTC.5842593&amp;isFromPublicArea=True&amp;isModal=False</t>
  </si>
  <si>
    <t>CO1.PCCNTR.6099077</t>
  </si>
  <si>
    <t xml:space="preserve">MARIA LUISA PARRA SANCHEZ </t>
  </si>
  <si>
    <t>PRESTAR LOS SERVICIOS PROFESIONALES EN LA ALCALDÍA LOCAL DE RAFAEL URIBE URIBE EN TODAS LAS GESTIONES JURÍDICAS Y ADMINISTRATIVAS EN MATERIA DE PROPIEDAD HORIZONTAL, TRAMITES DE SOLICITUDES DE VENDEDORES INFORMALE Y ACTUACIONES ADMINISTRATIVAS</t>
  </si>
  <si>
    <t>https://community.secop.gov.co/Public/Tendering/OpportunityDetail/Index?noticeUID=CO1.NTC.5843243&amp;isFromPublicArea=True&amp;isModal=False</t>
  </si>
  <si>
    <t>CO1.PCCNTR.6099192</t>
  </si>
  <si>
    <t>VIVIANA CAROLINA MALDONADO VIRGUEZ</t>
  </si>
  <si>
    <t>https://community.secop.gov.co/Public/Tendering/OpportunityDetail/Index?noticeUID=CO1.NTC.5842819&amp;isFromPublicArea=True&amp;isModal=False</t>
  </si>
  <si>
    <t>CO1.PCCNTR.6099207</t>
  </si>
  <si>
    <t xml:space="preserve">CLAUDIA ROCIO COLLAZOS AGUDELO </t>
  </si>
  <si>
    <t>PRESTAR SERVICIOS PROFESIONALES PARA APOYAR JURIDICAMENTE AL AREA DE GESTION POLICIVA JURIDICA EN LA EJECUCION Y SEGUIMIENTO DE LAS FUNCIONES ASIGNADAS A LA ALCALDIA LOCAL DE RAFAEL URIBE URIBE DE CONFORMIDAD CON LA NORMATIVIDAD APLICABLE</t>
  </si>
  <si>
    <t>https://community.secop.gov.co/Public/Tendering/OpportunityDetail/Index?noticeUID=CO1.NTC.5842882&amp;isFromPublicArea=True&amp;isModal=False</t>
  </si>
  <si>
    <t>CO1.PCCNTR.6099333</t>
  </si>
  <si>
    <t>ESTEBAN SANTIAGO VANEGAS MURILLO</t>
  </si>
  <si>
    <t>Rechazado</t>
  </si>
  <si>
    <t xml:space="preserve">JORGE PATAQUIVA </t>
  </si>
  <si>
    <t xml:space="preserve">Rechazado </t>
  </si>
  <si>
    <t>PENDIENTE ENVÍO A APROBACIÓN  AL ORDENADOR DEL GASTO</t>
  </si>
  <si>
    <t>https://community.secop.gov.co/Public/Tendering/OpportunityDetail/Index?noticeUID=CO1.NTC.5842877&amp;isFromPublicArea=True&amp;isModal=False</t>
  </si>
  <si>
    <t>CO1.PCCNTR.6099331</t>
  </si>
  <si>
    <t>JUAN MIGUEL RIANO ABRIL</t>
  </si>
  <si>
    <t>https://community.secop.gov.co/Public/Tendering/OpportunityDetail/Index?noticeUID=CO1.NTC.5842692&amp;isFromPublicArea=True&amp;isModal=False</t>
  </si>
  <si>
    <t>CO1.PCCNTR.6099166</t>
  </si>
  <si>
    <t>CARLOS FELIPE SUAREZ PIEDRAHITA</t>
  </si>
  <si>
    <t>APOYAR TÉCNICAMENTE LAS DISTINTAS ETAPAS DE LOS PROCESOS DE COMPETENCIA DE LA ALCALDÍA LOCAL PARA LA DEPURACIÓN DE LAS ACTUACIONES ADMINISTRATIVAS</t>
  </si>
  <si>
    <t>https://community.secop.gov.co/Public/Tendering/OpportunityDetail/Index?noticeUID=CO1.NTC.5843217&amp;isFromPublicArea=True&amp;isModal=False</t>
  </si>
  <si>
    <t>CO1.PCCNTR.6099175</t>
  </si>
  <si>
    <t>MARIA CATALINA ALVAREZ RAMIREZ</t>
  </si>
  <si>
    <t>PRESTAR LOS SERVICIOS PROFESIONALES DE APOYO JURIDICO AL AREA DE GESTION POLICIVA JURIDICA DE LA ALCALDIA LOCAL DE RAFAEL URIBE URIBE EN EL DESEMPEÑO DE LAS FUNCIONES ASIGNADAS</t>
  </si>
  <si>
    <t>https://community.secop.gov.co/Public/Tendering/OpportunityDetail/Index?noticeUID=CO1.NTC.5842695&amp;isFromPublicArea=True&amp;isModal=False</t>
  </si>
  <si>
    <t>CO1.PCCNTR.6099088</t>
  </si>
  <si>
    <t>RUBEN MAURICIO POSADA CANCHON</t>
  </si>
  <si>
    <t xml:space="preserve">VALENTINA MARTINEZ MUÑOZ </t>
  </si>
  <si>
    <t>ANULADO  REMPLAZO  CPS 101 DE 2023</t>
  </si>
  <si>
    <t>https://community.secop.gov.co/Public/Tendering/OpportunityDetail/Index?noticeUID=CO1.NTC.5842955&amp;isFromPublicArea=True&amp;isModal=False</t>
  </si>
  <si>
    <t>CO1.PCCNTR.6099341</t>
  </si>
  <si>
    <t>WILMAR DELGADO GONZALEZ</t>
  </si>
  <si>
    <t>ANA MARIA GOMEZ COLMENARES</t>
  </si>
  <si>
    <t>APOYAR TÉCNICAMENTE LAS DISTINTAS ETAPAS DE LOS PROCESOS DE COMPETENCIA DE LA ALCALDÍA LOCAL PARA LA DEPURACIÓN DE LAS ACTUACIONES ADMINISTRATIVAS.</t>
  </si>
  <si>
    <t>https://community.secop.gov.co/Public/Tendering/OpportunityDetail/Index?noticeUID=CO1.NTC.5842787&amp;isFromPublicArea=True&amp;isModal=False</t>
  </si>
  <si>
    <t>CO1.PCCNTR.6099164</t>
  </si>
  <si>
    <t>ANGELA MARIA HERNANDEZ GARCIA</t>
  </si>
  <si>
    <t>PRESTAR LOS SERVICIOS DE APOYO ASISTENCIALEN EN TEMAS DE INFRAESTRUCTURA COMO PARTE DE LA EJECUCION DEL PLAN DE DESARROLLO LOCAL EN EL ÁREA DE GESTIÓN DE DESARROLLO LOCAL DE LA ALCALDÍA LOCAL DE RAFAEL URIBE URIBE</t>
  </si>
  <si>
    <t>https://community.secop.gov.co/Public/Tendering/OpportunityDetail/Index?noticeUID=CO1.NTC.5843141&amp;isFromPublicArea=True&amp;isModal=False</t>
  </si>
  <si>
    <t xml:space="preserve">DIANA CAROLINA ESPITIA SOTELO </t>
  </si>
  <si>
    <t>APOYAR AL EQUIPO DE PRENSA Y COMUNICACIONES DE LA ALCALDÍA LOCAL EN LA REALIZACIÓN Y PUBLICACIÓN DE CONTENIDOS DE REDES SOCIALES Y CANALES DE DIVULGACIÓN DIGITAL (SITIO WEB) DE LA ALCALDÍA LOCAL</t>
  </si>
  <si>
    <t xml:space="preserve">REVISIÓN DE PROVEEDOR </t>
  </si>
  <si>
    <t>https://community.secop.gov.co/Public/Tendering/OpportunityDetail/Index?noticeUID=CO1.NTC.5843149&amp;isFromPublicArea=True&amp;isModal=False</t>
  </si>
  <si>
    <t>CO1.PCCNTR.6099367</t>
  </si>
  <si>
    <t xml:space="preserve">LUIS JONNEY CARRILLO BOMBIELA </t>
  </si>
  <si>
    <t>PRESTAR LOS SERVICIOS PROFESIONALES EN EL ÁREA DE GESTIÓN DE DESARROLLO LOCAL APOYANDO LA GESTION, ANALISIS Y SEGUIMIENTO DE LA INFORMACIÓN FINANCIERA Y PRESUPUESTAL EN CUMPLIMIENTO AL MARCO NORMATIVO.</t>
  </si>
  <si>
    <t xml:space="preserve">PENDIENTE APROBACIÓN COORDINADORA CONTRATACIÓN </t>
  </si>
  <si>
    <t>https://community.secop.gov.co/Public/Tendering/OpportunityDetail/Index?noticeUID=CO1.NTC.5843220&amp;isFromPublicArea=True&amp;isModal=False</t>
  </si>
  <si>
    <t>CO1.PCCNTR.6099502</t>
  </si>
  <si>
    <t>YURI VIVIANA REYES BENITEZ</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</si>
  <si>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</si>
  <si>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https://community.secop.gov.co/Public/Tendering/OpportunityDetail/Index?noticeUID=CO1.NTC.5842966&amp;isFromPublicArea=True&amp;isModal=False</t>
  </si>
  <si>
    <t>CO1.PCCNTR.6099501</t>
  </si>
  <si>
    <t>DAVID ALBERTO LOZANO ZUÑIGA</t>
  </si>
  <si>
    <t>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</si>
  <si>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https://community.secop.gov.co/Public/Tendering/OpportunityDetail/Index?noticeUID=CO1.NTC.5843247&amp;isFromPublicArea=True&amp;isModal=False</t>
  </si>
  <si>
    <t>CO1.PCCNTR.6099193</t>
  </si>
  <si>
    <t xml:space="preserve">OSCAR JAVIER OVALLE RIVERA </t>
  </si>
  <si>
    <t>https://community.secop.gov.co/Public/Tendering/OpportunityDetail/Index?noticeUID=CO1.NTC.5843143&amp;isFromPublicArea=True&amp;isModal=False</t>
  </si>
  <si>
    <t>CO1.PCCNTR.6099097</t>
  </si>
  <si>
    <t>SARA YENIFER PACHECO NUÑEZ</t>
  </si>
  <si>
    <t>PRESTAR LOS SERVICIOS PROFESIONALES PARA LA REVISIÓN Y/O ELABORACIÓN DE LOS DOCUMENTOS Y GESTIONES PROVENIENTES DE LAS DIFERENTES ÁREAS RELACIONADAS CON TEMAS ADMINISTRATIVOS CONTABLES Y FINANCIEROS DEL FONDO DE DESARROLLO LOCAL DE RAFAEL URIBE URIBE.</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</si>
  <si>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</si>
  <si>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https://community.secop.gov.co/Public/Tendering/OpportunityDetail/Index?noticeUID=CO1.NTC.5884187&amp;isFromPublicArea=True&amp;isModal=False</t>
  </si>
  <si>
    <t>CO1.PCCNTR.6134935</t>
  </si>
  <si>
    <t>CARLOS ANDRES ESQUIAQUI RANGEL</t>
  </si>
  <si>
    <t>https://community.secop.gov.co/Public/Tendering/OpportunityDetail/Index?noticeUID=CO1.NTC.5916056&amp;isFromPublicArea=True&amp;isModal=False</t>
  </si>
  <si>
    <t>CO1.PCCNTR.6162061</t>
  </si>
  <si>
    <t xml:space="preserve">CARLOS GIOVANNY CASTELLANOS GUZMAN </t>
  </si>
  <si>
    <t>&lt;</t>
  </si>
  <si>
    <t>https://community.secop.gov.co/Public/Tendering/OpportunityDetail/Index?noticeUID=CO1.NTC.5890012&amp;isFromPublicArea=True&amp;isModal=False</t>
  </si>
  <si>
    <t>CO1.PCCNTR.6140429</t>
  </si>
  <si>
    <t>ANA MARIA GALEANO MUÑOZ</t>
  </si>
  <si>
    <t>PRESTAR SERVICIOS DE APOYO A LA GESTIÓN LOCAL EN LOS TEMAS DE MITIGACIÓN DEL RIESGO EN CAMPO, EN EL MARCO DEL PLAN DE DESARROLLO LOCAL DE LA LOCALIDAD DE RAFAEL URIBE URIBE</t>
  </si>
  <si>
    <t>ELKIN DE JESUS GUTIERREZ HENAO</t>
  </si>
  <si>
    <t>https://community.secop.gov.co/Public/Tendering/OpportunityDetail/Index?noticeUID=CO1.NTC.5902977&amp;isFromPublicArea=True&amp;isModal=False</t>
  </si>
  <si>
    <t>CO1.PCCNTR.6152028</t>
  </si>
  <si>
    <t xml:space="preserve">LUIS FERNANDO BARRETO GONZALEZ </t>
  </si>
  <si>
    <t>https://community.secop.gov.co/Public/Tendering/OpportunityDetail/Index?noticeUID=CO1.NTC.5916176&amp;isFromPublicArea=True&amp;isModal=False</t>
  </si>
  <si>
    <t>CO1.PCCNTR.6161800</t>
  </si>
  <si>
    <t>MARIA MERCEDES TAMAYO MEDINA</t>
  </si>
  <si>
    <t>ANDRES FELIPE BEDOYA RAMIREZ</t>
  </si>
  <si>
    <t>https://community.secop.gov.co/Public/Tendering/OpportunityDetail/Index?noticeUID=CO1.NTC.5882864&amp;isFromPublicArea=True&amp;isModal=False</t>
  </si>
  <si>
    <t>CO1.PCCNTR.6133838</t>
  </si>
  <si>
    <t>HENRY ALONSO ARIZA GRANADOS</t>
  </si>
  <si>
    <t xml:space="preserve">APOYAR TÉCNICAMENTE A LOS RESPONSABLES E INTEGRANTES DE LOS PROCESOS EN LA IMPLEMENTACIÓN DE HERRAMIENTAS DE GESTIÓN, SIGUIENDO LOS LINEAMIENTOS METODOLÓGICOS ESTABLECIDOS POR LA OFICINA ASESORA DE PLANEACIÓN DE LA SECRETARÍA DISTRITAL DE GOBIERNO	 </t>
  </si>
  <si>
    <t>https://community.secop.gov.co/Public/Tendering/OpportunityDetail/Index?noticeUID=CO1.NTC.5934233&amp;isFromPublicArea=True&amp;isModal=False</t>
  </si>
  <si>
    <t>CO1.PCCNTR.6177821</t>
  </si>
  <si>
    <t>NICOLE DAIAN STEVENS SANTANA</t>
  </si>
  <si>
    <t>https://community.secop.gov.co/Public/Tendering/OpportunityDetail/Index?noticeUID=CO1.NTC.5935507&amp;isFromPublicArea=True&amp;isModal=False</t>
  </si>
  <si>
    <t>CO1.PCCNTR.6176433</t>
  </si>
  <si>
    <t>JOSE IGNACIO LEURO CARVAJAL</t>
  </si>
  <si>
    <t>PRESTAR SERVICIOS PROFESIONALES PARA APOYAR AL AREA DE GESTION DE DESARROLLO LOCAL PARA APOYAR A LA ADMINISTRACION EN LA FORMULACION Y SEGUIMIENTO A LOS PROYECTOS DE INVERSION Y GASTOS DE FUNCIONAMIENTO DEL PROYECTO DE FORTALECIMIENTO INSTITUCIONAL DE LA ALCALDIA LOCAL</t>
  </si>
  <si>
    <t>https://community.secop.gov.co/Public/Tendering/OpportunityDetail/Index?noticeUID=CO1.NTC.5938878&amp;isFromPublicArea=True&amp;isModal=False</t>
  </si>
  <si>
    <t>CO1.PCCNTR.6184973</t>
  </si>
  <si>
    <t>PEDRO JULIO ORTIZ GARAY</t>
  </si>
  <si>
    <t>https://community.secop.gov.co/Public/Tendering/OpportunityDetail/Index?noticeUID=CO1.NTC.5949527&amp;isFromPublicArea=True&amp;isModal=False</t>
  </si>
  <si>
    <t>CO1.PCCNTR.6187823</t>
  </si>
  <si>
    <t>OMAR ALEXANDER SALVADOR ROMERO</t>
  </si>
  <si>
    <t xml:space="preserve">APOYAR EN LAS TAREAS OPERATIVAS DE CARACTER ARCHIVISTICO DESARROLLADAS EN LA ALCALDIA LOCAL PARA GARANTIZAR LA APLICACION CORRECTA DE LOS PROCEDIMIENTOS TECNICOS
</t>
  </si>
  <si>
    <t>https://community.secop.gov.co/Public/Tendering/OpportunityDetail/Index?noticeUID=CO1.NTC.5935239&amp;isFromPublicArea=True&amp;isModal=False</t>
  </si>
  <si>
    <t>CO1.PCCNTR.6176442</t>
  </si>
  <si>
    <t>FABIO ALBERTO RINCON RUIZ</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</si>
  <si>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</si>
  <si>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https://community.secop.gov.co/Public/Tendering/OpportunityDetail/Index?noticeUID=CO1.NTC.5935319&amp;isFromPublicArea=True&amp;isModal=False</t>
  </si>
  <si>
    <t>CO1.PCCNTR.6176320</t>
  </si>
  <si>
    <t>RONALD ESTEBAN PAEZ MUÑOZ</t>
  </si>
  <si>
    <t>PRESTAR LOS SERVICIOS PROFESIONALES PARA APOYAR EN TEMAS ECONÓMICOS Y ADMINISTRATIVOS PROPIOS DE LA GESTIÓN DEL DESPACHO DE LA ALCALDIA LOCAL DE RAFAEL URIBE URIBE, ASI COMO, EN EL ANALISIS DE LOS DOCUMENTOS QUE SE LE ENCOMIENDEN, SEGUIMIENTO DE ESTRATEGIAS Y EMISIÓN DE LINEAMIENTOS QUE COADYUVEN AL FORTALECIMIENTO INSTITUCIONAL DE LA ALCALDIA LOCAL</t>
  </si>
  <si>
    <t>https://community.secop.gov.co/Public/Tendering/OpportunityDetail/Index?noticeUID=CO1.NTC.5938946&amp;isFromPublicArea=True&amp;isModal=False</t>
  </si>
  <si>
    <t>CO1.PCCNTR.6178353</t>
  </si>
  <si>
    <t>DIEGO ALEXANDER MENDEZ REY</t>
  </si>
  <si>
    <t>PRESTAR LOS SERVICIOS DE APOYO A LA GESTIÓN EN LAS LABORES ADMINISTRATIVAS, OPERATIVAS Y LOGISTICAS QUE SE REQUIERAN EN EL ÁREA DE GESTIÓN DEL DESARROLLO DE LA ALCALDÍA LOCAL DE RAFAEL URIBE URIBE</t>
  </si>
  <si>
    <t>https://community.secop.gov.co/Public/Tendering/OpportunityDetail/Index?noticeUID=CO1.NTC.5939958&amp;isFromPublicArea=True&amp;isModal=False</t>
  </si>
  <si>
    <t>CO1.PCCNTR.6179341</t>
  </si>
  <si>
    <t xml:space="preserve">PABLO ALEJANDRO MESA GONZALEZ </t>
  </si>
  <si>
    <t>PRESTAR SERVICIOS DE APOYO AL AREA DE DESARROLLO LOCAL EN EL CENTRO DE DOCUMENTACION E INFORMACION (CDI) EN EL MANEJO DE LAS COMUNICACIONES DE ENTRADA, INTERNAS Y EXTERNAS Y EN LA ATENCION A LOS CIUDADANOS EN LOS DIFERENTES CANALES ESTABLECIDOS POR LA ENTIDAD.</t>
  </si>
  <si>
    <t>https://community.secop.gov.co/Public/Tendering/OpportunityDetail/Index?noticeUID=CO1.NTC.5945273&amp;isFromPublicArea=True&amp;isModal=False</t>
  </si>
  <si>
    <t>CO1.PCCNTR.6183718</t>
  </si>
  <si>
    <t>NATALY SUAREZ BARRANTES</t>
  </si>
  <si>
    <t>APOYAR AL (LA) ALCALDE (SA) LOCAL EN LA PROMOCIÓN, ARTICULACIÓN, ACOMPAÑAMIENTO Y SEGUIMIENTO PARA LA ATENCIÓN Y PROTECCIÓN DE LOS ANIMALES DOMÉSTICOS Y SILVESTRES DE LA LOCALIDAD</t>
  </si>
  <si>
    <t>https://community.secop.gov.co/Public/Tendering/OpportunityDetail/Index?noticeUID=CO1.NTC.5945319&amp;isFromPublicArea=True&amp;isModal=False</t>
  </si>
  <si>
    <t>CO1.PCCNTR.6183949</t>
  </si>
  <si>
    <t>CAMPO ELIAS GUTIERREZ GARCÍA</t>
  </si>
  <si>
    <t>https://community.secop.gov.co/Public/Tendering/OpportunityDetail/Index?noticeUID=CO1.NTC.5941454&amp;isFromPublicArea=True&amp;isModal=False</t>
  </si>
  <si>
    <t>CO1.PCCNTR.6180904</t>
  </si>
  <si>
    <t>FELIPE ANDRES BARRAGAN MARTINEZ</t>
  </si>
  <si>
    <t>PRESTAR LOS SERVICIOS PROFESIONALES DE APOYO JURÍDICO AL AREA DE GESTIÓN POLICIVA JURÍDICA DE LA ALCALDÍA LOCAL DE RAFAL URIBE URIBE EN EL DESEMPEÑO DE LAS FUNCIONES ASIGNADAS</t>
  </si>
  <si>
    <t>https://community.secop.gov.co/Public/Tendering/OpportunityDetail/Index?noticeUID=CO1.NTC.5953595&amp;isFromPublicArea=True&amp;isModal=False</t>
  </si>
  <si>
    <t>CO1.PCCNTR.6191083</t>
  </si>
  <si>
    <t>JOHANA CONSTANZA CRUZ PRIETO</t>
  </si>
  <si>
    <t>https://community.secop.gov.co/Public/Tendering/OpportunityDetail/Index?noticeUID=CO1.NTC.5842894&amp;isFromPublicArea=True&amp;isModal=False</t>
  </si>
  <si>
    <t>CO1.PCCNTR.6189141</t>
  </si>
  <si>
    <t xml:space="preserve">UNION TEMPORAL PROTECTION </t>
  </si>
  <si>
    <t xml:space="preserve">
TELEVIGILANCIA LTDA. PROTECCION &amp; SEGURIDAD (50.00%)
ASOCIACIÓN MODERNA COLOMBIANA DE VIGILANCIA TÉCNICA - AMCOVIT LTDA (50.00%)</t>
  </si>
  <si>
    <t>800.237.731-6-860.011.268-4</t>
  </si>
  <si>
    <t>50%-50%</t>
  </si>
  <si>
    <t>PRESTACION DEL SERVICIO DE VIGILANCIA Y SEGURIDAD PRIVADA INTEGRAL PERMANENTE PARA TODOS LOS BIENES MUEBLES E INMUEBLES DE PROPIEDAD DE LA ENTIDAD, Y DE LOS QUE LEGALMENTE SEA O LLEGARE A SER RESPONSABLE EL FONDO DE DESARROLLO LOCAL DE RAFAEL URIBE URIBE</t>
  </si>
  <si>
    <t xml:space="preserve">Servicios de protección (guardas de
seguridad) </t>
  </si>
  <si>
    <t>O21202020080585250</t>
  </si>
  <si>
    <t>24/07/2024 16/08/2024 20/09/2024</t>
  </si>
  <si>
    <t>https://community.secop.gov.co/Public/Tendering/OpportunityDetail/Index?noticeUID=CO1.NTC.5956355&amp;isFromPublicArea=True&amp;isModal=False</t>
  </si>
  <si>
    <t>CO1.PCCNTR.6193159</t>
  </si>
  <si>
    <t>JOEL ORLANDO VILLALOBOS FERNANDEZ</t>
  </si>
  <si>
    <t>https://community.secop.gov.co/Public/Tendering/OpportunityDetail/Index?noticeUID=CO1.NTC.5953655&amp;isFromPublicArea=True&amp;isModal=False</t>
  </si>
  <si>
    <t>CO1.PCCNTR.6191206</t>
  </si>
  <si>
    <t>CRISTHIAN CAMILO MUNEVAR CRISTIANO</t>
  </si>
  <si>
    <t>https://community.secop.gov.co/Public/Tendering/OpportunityDetail/Index?noticeUID=CO1.NTC.5976825&amp;isFromPublicArea=True&amp;isModal=False</t>
  </si>
  <si>
    <t>CO1.PCCNTR.6209267</t>
  </si>
  <si>
    <t xml:space="preserve">MARCELA CAROLINA DOSMAN OLARTE </t>
  </si>
  <si>
    <t>PRESTAR SERVICIOS DE APOYO A LA GESTIÓN LOCAL Y TERRITORIAL DE LOS TEMAS DE SEGURIDAD Y CONVIVENCIA CIUDADANA EN EL MARCO DEL PROYECTO DE INVERSION 1680 CIUDADANOS MÁS SEGUROS Y CONCONFIANZA EN LA JUSTICIA EN RAFAEL URIBE URIBE</t>
  </si>
  <si>
    <t xml:space="preserve">CPS-129-2024 </t>
  </si>
  <si>
    <t>https://community.secop.gov.co/Public/Tendering/OpportunityDetail/Index?noticeUID=CO1.NTC.5905298&amp;isFromPublicArea=True&amp;isModal=False</t>
  </si>
  <si>
    <t>CO1.PCCNTR.6193348</t>
  </si>
  <si>
    <t>PEOPLE SECURITY SAS</t>
  </si>
  <si>
    <t>PRESTAR LOS SERVICIOS DE APOYO LOGÍSTICO PARA REALIZAR EL EVENTO RENDICIÓN DE CUENTAS VIGENCIA 2023 Y DE DIALOGOS CIUDADANOS DE LA ALCALDÍA RAFAEL URIBE URIBE</t>
  </si>
  <si>
    <t>https://community.secop.gov.co/Public/Tendering/OpportunityDetail/Index?noticeUID=CO1.NTC.5965940&amp;isFromPublicArea=True&amp;isModal=False</t>
  </si>
  <si>
    <t>CO1.PCCNTR.6213019</t>
  </si>
  <si>
    <t>LADY LORENA ROMANO GARCIA</t>
  </si>
  <si>
    <t>PRESTAR SERVICIOS DE APOYO ADMINISTRATIVO AL AREA DE GESTION POLICIVA EN TRÁMITES DE COMPARENDOS Y QUERELLAS DE CONFORMIDAD CON CON EL CODIGO NACIONAL DE POLICIA-LEY 1801 DE 2016 DE LA ALCALDÍA LOCAL DE RAFAEL URIBE URIBE</t>
  </si>
  <si>
    <t>https://community.secop.gov.co/Public/Tendering/OpportunityDetail/Index?noticeUID=CO1.NTC.5984192&amp;isFromPublicArea=True&amp;isModal=False</t>
  </si>
  <si>
    <t>CO1.PCCNTR.6215504</t>
  </si>
  <si>
    <t xml:space="preserve">SOL  MARIA LOPEZ RANGEL </t>
  </si>
  <si>
    <t>PRESTAR SERVICIOS PROFESIONALES PARA APOYAR LA GESTIÓN CONTRATACTUAL EN SUS DIFERENTES ETAPAS AL ÁREA DE GESTIÓN DEL DESARROLLO DE LA ALCALDÍA LOCAL DE RAFAEL URIBE URIBE</t>
  </si>
  <si>
    <t>https://community.secop.gov.co/Public/Tendering/OpportunityDetail/Index?noticeUID=CO1.NTC.5972994&amp;isFromPublicArea=True&amp;isModal=False</t>
  </si>
  <si>
    <t>CO1.PCCNTR.6206297</t>
  </si>
  <si>
    <t>MIGUEL ANGEL RAMIREZ MONGUA</t>
  </si>
  <si>
    <t>APOYA EL CUBRIMIENTO DE LAS ACTIVIDADES, CRONOGRAMAS Y AGENDA DE LA ALCALDÍA LOCAL A NIVEL INTERNO Y EXTERNO, ASÍ COMO LA GENERACIÓN DE CONTENIDOS PERIODÍSTICOS</t>
  </si>
  <si>
    <t>https://community.secop.gov.co/Public/Tendering/OpportunityDetail/Index?noticeUID=CO1.NTC.5975469&amp;isFromPublicArea=True&amp;isModal=False</t>
  </si>
  <si>
    <t>CO1.PCCNTR.6208518</t>
  </si>
  <si>
    <t>ANA DOLORES SANABRIA QUIROGA</t>
  </si>
  <si>
    <t>PRESTAR SERVICIOS DE APOYO A LA 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</si>
  <si>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https://community.secop.gov.co/Public/Tendering/OpportunityDetail/Index?noticeUID=CO1.NTC.5975932&amp;isFromPublicArea=True&amp;isModal=False</t>
  </si>
  <si>
    <t>CO1.PCCNTR.6208390</t>
  </si>
  <si>
    <t>WILLIAM BOLIVAR MACA</t>
  </si>
  <si>
    <t>https://community.secop.gov.co/Public/Tendering/OpportunityDetail/Index?noticeUID=CO1.NTC.5976406&amp;isFromPublicArea=True&amp;isModal=False</t>
  </si>
  <si>
    <t>CO1.PCCNTR.6209005</t>
  </si>
  <si>
    <t>EVELYN ESTEFANY MOSQUERA DAVILA</t>
  </si>
  <si>
    <t>PRESTAR SERVICIOS DE APOYO A LA 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</si>
  <si>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https://community.secop.gov.co/Public/Tendering/OpportunityDetail/Index?noticeUID=CO1.NTC.5976582&amp;isFromPublicArea=True&amp;isModal=False</t>
  </si>
  <si>
    <t>CO1.PCCNTR.6209087</t>
  </si>
  <si>
    <t xml:space="preserve">YEIMI VIVIANA MARTINEZ CUEVAS </t>
  </si>
  <si>
    <t>https://community.secop.gov.co/Public/Tendering/OpportunityDetail/Index?noticeUID=CO1.NTC.5994992&amp;isFromPublicArea=True&amp;isModal=False</t>
  </si>
  <si>
    <t>CO1.PCCNTR.6233820</t>
  </si>
  <si>
    <t>FREIMAN ANTONIO MARTIN ROA</t>
  </si>
  <si>
    <t>https://community.secop.gov.co/Public/Tendering/OpportunityDetail/Index?noticeUID=CO1.NTC.5974957&amp;isFromPublicArea=True&amp;isModal=False</t>
  </si>
  <si>
    <t>CO1.PCCNTR.6208019</t>
  </si>
  <si>
    <t>DORIS AMANDA GALINDO AREVALO</t>
  </si>
  <si>
    <t>https://community.secop.gov.co/Public/Tendering/OpportunityDetail/Index?noticeUID=CO1.NTC.5976638&amp;isFromPublicArea=True&amp;isModal=False</t>
  </si>
  <si>
    <t>CO1.PCCNTR.6209328</t>
  </si>
  <si>
    <t>NICOLAS MORA RODRIGUEZ</t>
  </si>
  <si>
    <t>PRESTAR SERVICIOS DE APOYO A LA GESTION DOCUMENTAL DE LA ALCALDÍA LOCAL, ACOMPAÑANDO LA DEPURACIÓN EN LAS LABORES OPERATIVAS QUE GENERA EL PROCESO DE IMPULSO DE LAS ACTUACIONES ADMINISTRATIVAS EXISTENTES EN LA ALCALDÍA LOCAL DE RAFAEL URIBE URIBE</t>
  </si>
  <si>
    <t>https://community.secop.gov.co/Public/Tendering/OpportunityDetail/Index?noticeUID=CO1.NTC.5976813&amp;isFromPublicArea=True&amp;isModal=False</t>
  </si>
  <si>
    <t>CO1.PCCNTR.6209166</t>
  </si>
  <si>
    <t>YESID ALEJANDRO MORENO MARTINEZ</t>
  </si>
  <si>
    <t>https://community.secop.gov.co/Public/Tendering/OpportunityDetail/Index?noticeUID=CO1.NTC.5976923&amp;isFromPublicArea=True&amp;isModal=False</t>
  </si>
  <si>
    <t>CO1.PCCNTR.6209178</t>
  </si>
  <si>
    <t>MANUEL DUVAN GONZALO VELASQUEZ GRACIA</t>
  </si>
  <si>
    <t>https://community.secop.gov.co/Public/Tendering/OpportunityDetail/Index?noticeUID=CO1.NTC.5980333&amp;isFromPublicArea=True&amp;isModal=False</t>
  </si>
  <si>
    <t>CO1.PCCNTR.6212211</t>
  </si>
  <si>
    <t>CARLOS FERNANDO RICO AREVALO</t>
  </si>
  <si>
    <t>PRESTAR SUS SERVICIOS PROFESIONALES E N EL APOYO, SEGUIMIENTO Y CONTROL A LOS PROCEDIMIENTOS DE LA LEY 1801 DE 2016 COMO D E LOS SISTEMAS DE INFORMACIÓN VIGENTES DISPUESTOS PARA LAS ACTUACIONES DE POLICIA</t>
  </si>
  <si>
    <t>https://community.secop.gov.co/Public/Tendering/OpportunityDetail/Index?noticeUID=CO1.NTC.5986625&amp;isFromPublicArea=True&amp;isModal=False</t>
  </si>
  <si>
    <t xml:space="preserve">	CO1.PCCNTR.6216768</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</si>
  <si>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</si>
  <si>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https://community.secop.gov.co/Public/Tendering/OpportunityDetail/Index?noticeUID=CO1.NTC.5990250&amp;isFromPublicArea=True&amp;isModal=False</t>
  </si>
  <si>
    <t>CO1.PCCNTR.6220703</t>
  </si>
  <si>
    <t>JOSE ALFONSO GARZON CABEZAS</t>
  </si>
  <si>
    <t>PRESTAR LOS SERVICIOS PERSONALES DE APOYO A LA GESTIÓN EN LA CONDUCCIÓN DE LOS VEHÍCULOS LIVIANOS A CARGO DEL FONDO DE DESARROLLO LOCAL DE RAFAEL URIBE URIBE</t>
  </si>
  <si>
    <t>https://community.secop.gov.co/Public/Tendering/OpportunityDetail/Index?noticeUID=CO1.NTC.5983081&amp;isFromPublicArea=True&amp;isModal=False</t>
  </si>
  <si>
    <t>CO1.PCCNTR.6214238</t>
  </si>
  <si>
    <t>ANA IRIS BLANDON CORDOBA</t>
  </si>
  <si>
    <t>JENNIFER LIZETH  SAENZ VELANDIA</t>
  </si>
  <si>
    <t xml:space="preserve">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t>
  </si>
  <si>
    <t>https://community.secop.gov.co/Public/Tendering/OpportunityDetail/Index?noticeUID=CO1.NTC.5984424&amp;isFromPublicArea=True&amp;isModal=False</t>
  </si>
  <si>
    <t>CO1.PCCNTR.6215354</t>
  </si>
  <si>
    <t>LUIS ALBERTO ESPINOSA PRIETO</t>
  </si>
  <si>
    <t>PRESTAR LOS SERVICIOS COMO OPERADOR DE MAQUINARIA AMARILLA, AL SERVICIO DE LA ADMINISTRACION LOCAL DE RAFAEL URIBE URIBE EN LA REALIZACIÓN DE LA EJECUCION DE LOS PROYECTO DEL PLAN DE DESARROLLO LOCAL ASOCIADOS A LA MOVILIDAD MULTIMODAL, INCLUYENTE Y SOSTENIBLE EN RAFAEL URIBE URIBE, ASÍ COMO APOYAR LAS DEMÁS ACTIVIDADES QUE SE GENEREN EN EL ÁREA DE GESTIÓN DEL DESARROLLO.</t>
  </si>
  <si>
    <t>https://community.secop.gov.co/Public/Tendering/OpportunityDetail/Index?noticeUID=CO1.NTC.5985189&amp;isFromPublicArea=True&amp;isModal=False</t>
  </si>
  <si>
    <t>CO1.PCCNTR.6216218</t>
  </si>
  <si>
    <t>MARIA ALEJANDRA TORRES BELTRAN</t>
  </si>
  <si>
    <t>https://community.secop.gov.co/Public/Tendering/OpportunityDetail/Index?noticeUID=CO1.NTC.5996722&amp;isFromPublicArea=True&amp;isModal=False</t>
  </si>
  <si>
    <t>CO1.PCCNTR.6226614</t>
  </si>
  <si>
    <t>JOSE LUIS GOMEZ GONZALEZ</t>
  </si>
  <si>
    <t>PRESTAR LOS SERVICIOS PROFESIONALES PARA EL ANÁLISIS, REVISIÓN, TRÁMITE Y GESTION DEL COBRO PERSUASIVO Y COACTIVO, ASICOMO SOLICITUDES DE ENTES DE CONTROL Y CORPORACIONES PÚBLICAS A CARGO DE LA ALCALDIA LOCAL DE RAFAEL URIBE URIBE</t>
  </si>
  <si>
    <t>https://community.secop.gov.co/Public/Tendering/OpportunityDetail/Index?noticeUID=CO1.NTC.5998235&amp;isFromPublicArea=True&amp;isModal=False</t>
  </si>
  <si>
    <t>CO1.PCCNTR.6226529</t>
  </si>
  <si>
    <t>ELISEO ROMERO</t>
  </si>
  <si>
    <t>https://community.secop.gov.co/Public/Tendering/OpportunityDetail/Index?noticeUID=CO1.NTC.5996487&amp;isFromPublicArea=True&amp;isModal=False</t>
  </si>
  <si>
    <t>CO1.PCCNTR.6224971</t>
  </si>
  <si>
    <t>VICTOR JAIME SANCHEZ CARDOZO</t>
  </si>
  <si>
    <t>https://community.secop.gov.co/Public/Tendering/OpportunityDetail/Index?noticeUID=CO1.NTC.5996827&amp;isFromPublicArea=True&amp;isModal=False</t>
  </si>
  <si>
    <t>CO1.PCCNTR.6224982</t>
  </si>
  <si>
    <t>ALEXANDER GONZALEZ GAITAN</t>
  </si>
  <si>
    <t>https://community.secop.gov.co/Public/Tendering/OpportunityDetail/Index?noticeUID=CO1.NTC.5999271&amp;isFromPublicArea=True&amp;isModal=False</t>
  </si>
  <si>
    <t>CO1.PCCNTR.6227272</t>
  </si>
  <si>
    <t>MAYRA ANDREA PELAEZ BOLIVAR</t>
  </si>
  <si>
    <t>https://community.secop.gov.co/Public/Tendering/OpportunityDetail/Index?noticeUID=CO1.NTC.6007880&amp;isFromPublicArea=True&amp;isModal=False</t>
  </si>
  <si>
    <t>CO1.PCCNTR.6234679</t>
  </si>
  <si>
    <t xml:space="preserve">SANDRA LILIANA  HERNANDEZ ARAGON </t>
  </si>
  <si>
    <t>https://community.secop.gov.co/Public/Tendering/OpportunityDetail/Index?noticeUID=CO1.NTC.6008718&amp;isFromPublicArea=True&amp;isModal=False</t>
  </si>
  <si>
    <t>CO1.PCCNTR.6234780</t>
  </si>
  <si>
    <t>GLORIA EMILSE SANABRIA SANCHEZ</t>
  </si>
  <si>
    <t>https://community.secop.gov.co/Public/Tendering/OpportunityDetail/Index?noticeUID=CO1.NTC.6004854&amp;isFromPublicArea=True&amp;isModal=False</t>
  </si>
  <si>
    <t>CO1.PCCNTR.6231747</t>
  </si>
  <si>
    <t xml:space="preserve">MANUEL FERLEY MATURANA MENA </t>
  </si>
  <si>
    <t>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</si>
  <si>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https://community.secop.gov.co/Public/Tendering/OpportunityDetail/Index?noticeUID=CO1.NTC.6001405&amp;isFromPublicArea=True&amp;isModal=False</t>
  </si>
  <si>
    <t>CO1.PCCNTR.6228819</t>
  </si>
  <si>
    <t>DAVID FERNANDO LEYES ROZO</t>
  </si>
  <si>
    <t>https://community.secop.gov.co/Public/Tendering/OpportunityDetail/Index?noticeUID=CO1.NTC.6007533&amp;isFromPublicArea=True&amp;isModal=False</t>
  </si>
  <si>
    <t>CO1.PCCNTR.6234039</t>
  </si>
  <si>
    <t xml:space="preserve">LUIS EDUARDO CASTELLANOS REYES </t>
  </si>
  <si>
    <t>https://community.secop.gov.co/Public/Tendering/OpportunityDetail/Index?noticeUID=CO1.NTC.6006751&amp;isFromPublicArea=True&amp;isModal=False</t>
  </si>
  <si>
    <t>CO1.PCCNTR.6233840</t>
  </si>
  <si>
    <t>DAVID GUSTAVO AVAREZ LOPEZ ALVAREZ</t>
  </si>
  <si>
    <t>https://community.secop.gov.co/Public/Tendering/OpportunityDetail/Index?noticeUID=CO1.NTC.6004873&amp;isFromPublicArea=True&amp;isModal=False</t>
  </si>
  <si>
    <t>CO1.PCCNTR.6231889</t>
  </si>
  <si>
    <t>ANGY PATRICIA BARON SALAMANCA</t>
  </si>
  <si>
    <t>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</si>
  <si>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https://community.secop.gov.co/Public/Tendering/OpportunityDetail/Index?noticeUID=CO1.NTC.6007885&amp;isFromPublicArea=True&amp;isModal=False</t>
  </si>
  <si>
    <t xml:space="preserve">	CO1.PCCNTR.6234758</t>
  </si>
  <si>
    <t xml:space="preserve">FREDDY BELNER CIFUENTES ROBLES </t>
  </si>
  <si>
    <t>https://community.secop.gov.co/Public/Tendering/OpportunityDetail/Index?noticeUID=CO1.NTC.6006666&amp;isFromPublicArea=True&amp;isModal=False</t>
  </si>
  <si>
    <t>CO1.PCCNTR.6233803</t>
  </si>
  <si>
    <t>GERMAN FERNANDO ARDILA FLOREZ</t>
  </si>
  <si>
    <t>APOYAR JURIDICAMENTE LA EJECUCION DE LAS ACCIONES REQUERIDAS PARA EL TRAMITE E IMPULSO PROCESAL DE LAS ACTUACIONES CONTRAVENCIONALES Y/O QUERELLAS QUE CURSEN EN LAS INSPECCIONES DE POLICIA DE LA LOCALIDAD.</t>
  </si>
  <si>
    <t>https://community.secop.gov.co/Public/Tendering/OpportunityDetail/Index?noticeUID=CO1.NTC.6008074&amp;isFromPublicArea=True&amp;isModal=Fals</t>
  </si>
  <si>
    <t>CO1.PCCNTR.6234751</t>
  </si>
  <si>
    <t>JUAN MANUEL MARTIN BERMUDEZ</t>
  </si>
  <si>
    <t>https://community.secop.gov.co/Public/Tendering/OpportunityDetail/Index?noticeUID=CO1.NTC.6006791&amp;isFromPublicArea=True&amp;isModal=False</t>
  </si>
  <si>
    <t>CO1.PCCNTR.6233830</t>
  </si>
  <si>
    <t>EMILY KARINA PARRA CATAÑEDA</t>
  </si>
  <si>
    <t>https://community.secop.gov.co/Public/Tendering/OpportunityDetail/Index?noticeUID=CO1.NTC.6008260&amp;isFromPublicArea=True&amp;isModal=False</t>
  </si>
  <si>
    <t>CO1.PCCNTR.6234772</t>
  </si>
  <si>
    <t>PAOLA GARRIDO DEL CASTILLO</t>
  </si>
  <si>
    <t>https://community.secop.gov.co/Public/Tendering/OpportunityDetail/Index?noticeUID=CO1.NTC.6008194&amp;isFromPublicArea=True&amp;isModal=False</t>
  </si>
  <si>
    <t>CO1.PCCNTR.6234918</t>
  </si>
  <si>
    <t>JAVIER MAURICIO NAVA QUINTANA</t>
  </si>
  <si>
    <t>https://community.secop.gov.co/Public/Tendering/OpportunityDetail/Index?noticeUID=CO1.NTC.6009037&amp;isFromPublicArea=True&amp;isModal=False</t>
  </si>
  <si>
    <t>CO1.PCCNTR.6235147</t>
  </si>
  <si>
    <t xml:space="preserve">RICHARD ANDERSON LOPEZ BELTRAN </t>
  </si>
  <si>
    <t>https://community.secop.gov.co/Public/Tendering/OpportunityDetail/Index?noticeUID=CO1.NTC.6108710&amp;isFromPublicArea=True&amp;isModal=False</t>
  </si>
  <si>
    <t>CO1.PCCNTR.6314767</t>
  </si>
  <si>
    <t>DANIEL FERNANDO AMADOR CARVAJAL</t>
  </si>
  <si>
    <t>PRESTAR SUS SERVICIOS PROFESIONALES AL AREA DE GESTION DE DESAROLLO LOCAL DE LA ALCALDÍA LOCAL EN LA REALIZACIÓN DE PRODUCTOS Y PIEZAS DIGITALES, DE ANIMACION, PUBLICITARIAS Y DE IMAGEN INSTITUCIONAL EN GRAN FORMATO.</t>
  </si>
  <si>
    <t>https://community.secop.gov.co/Public/Tendering/OpportunityDetail/Index?noticeUID=CO1.NTC.6087454&amp;isFromPublicArea=True&amp;isModal=False</t>
  </si>
  <si>
    <t>CO1.PCCNTR.6298608</t>
  </si>
  <si>
    <t xml:space="preserve">CARLOS  ARTURO SULVARAN </t>
  </si>
  <si>
    <t>PRESTAR SERVICIOS DE APOYO ADMINISTRATIVO Y ASISTENCIAL A LA ALCALDÍA LOCAL DE RAFAEL URIBE URIBE EN EL CENTRO DE INFORMACIÓN Y DOCUMENTACIÓN (CDI), PARA LA ENTREGA Y NOTIFICACIÓN DE CORRESPONDENCIA GENERADA POR LA ENTIDAD.</t>
  </si>
  <si>
    <t>https://community.secop.gov.co/Public/Tendering/OpportunityDetail/Index?noticeUID=CO1.NTC.6120357&amp;isFromPublicArea=True&amp;isModal=False</t>
  </si>
  <si>
    <t>CO1.PCCNTR.6324410</t>
  </si>
  <si>
    <t>WILSON MIGUEL CARRANZA SIERRA</t>
  </si>
  <si>
    <t>PRESTAR SERVICIOS DE APOYO ADMINISTRATIVO Y ASISTENCIAL A LA ALCALDÍA LOCAL DE RAFAEL URIBE URIBE EN EL CENTRO DE INFORMACIÓN Y DOCUMENTACIÓN (CDI), PARA LA ENTREGA Y NOTIFICACIÓN DE CORRESPONDENCIA GENERADA POR LA ENTIDAD</t>
  </si>
  <si>
    <t>https://community.secop.gov.co/Public/Tendering/OpportunityDetail/Index?noticeUID=CO1.NTC.6087694&amp;isFromPublicArea=True&amp;isModal=False</t>
  </si>
  <si>
    <t>CO1.PCCNTR.6298621</t>
  </si>
  <si>
    <t>RUXLAN ENRIQUE PALACIOS</t>
  </si>
  <si>
    <t>https://community.secop.gov.co/Public/Tendering/OpportunityDetail/Index?noticeUID=CO1.NTC.6074704&amp;isFromPublicArea=True&amp;isModal=False</t>
  </si>
  <si>
    <t>CO1.PCCNTR.6289368</t>
  </si>
  <si>
    <t xml:space="preserve">SONIA PATRICIA HERNANDEZ RODRIGUEZ </t>
  </si>
  <si>
    <t>PRESTAR SERVICIOS DE APOYO EN LAS LABORES ADMINISTRATIVAS Y OPERATIVAS QUE SE REQUIERAN EN EL ÁREA DE GESTION DESARROLLO LOCAL DE LA ALCALDIA LOCAL DE RAFAEL URIBE URIBE.</t>
  </si>
  <si>
    <t>https://community.secop.gov.co/Public/Tendering/OpportunityDetail/Index?noticeUID=CO1.NTC.6086939&amp;isFromPublicArea=True&amp;isModal=False</t>
  </si>
  <si>
    <t>CO1.PCCNTR.6298022</t>
  </si>
  <si>
    <t>MARIBEL NEUSA SOTELO</t>
  </si>
  <si>
    <t>CPS-175-2024</t>
  </si>
  <si>
    <t>FDLRUU-CD-175-2024</t>
  </si>
  <si>
    <t>https://community.secop.gov.co/Public/Tendering/OpportunityDetail/Index?noticeUID=CO1.NTC.6074130&amp;isFromPublicArea=True&amp;isModal=False</t>
  </si>
  <si>
    <t>CO1.PCCNTR.6289112</t>
  </si>
  <si>
    <t>CAMILO ANDRES GOMEZ CUBILLOS</t>
  </si>
  <si>
    <t>PRESTAR SERVICIOS DE APOYO EN LAS LABORES ADMINISTRATIVAS Y OPERATIVAS QUE SE REQUIERAN EN EL ÁREA DE GESTION DESARROLLO LOCAL DE LA ALCALDIA LOCAL DE RAFAEL URIBE URIBE</t>
  </si>
  <si>
    <t>CPS-176-2024</t>
  </si>
  <si>
    <t>FDLRUU-CD-176-2024</t>
  </si>
  <si>
    <t>https://community.secop.gov.co/Public/Tendering/OpportunityDetail/Index?noticeUID=CO1.NTC.6074165&amp;isFromPublicArea=True&amp;isModal=False</t>
  </si>
  <si>
    <t>CO1.PCCNTR.6288977</t>
  </si>
  <si>
    <t>OMAR ALBEIRO HERNANDEZ ARIZA</t>
  </si>
  <si>
    <t>PRESTAR LOS SERVICIOS PROFESIONALES EN EL AREA DE GESTION DE DESARROLLO LOCAL PARA ADELANTAR LAS ACTIVIDADES, TRAMITES Y PROCEDIMIENTOS RELACIONADOS CON EL MARCO NORMATIVO CONTABLE.</t>
  </si>
  <si>
    <t>CPS-177-2024</t>
  </si>
  <si>
    <t>FDLRUU-CD-177-2024</t>
  </si>
  <si>
    <t>https://community.secop.gov.co/Public/Tendering/OpportunityDetail/Index?noticeUID=CO1.NTC.6096039&amp;isFromPublicArea=True&amp;isModal=False</t>
  </si>
  <si>
    <t>CO1.PCCNTR.6304639</t>
  </si>
  <si>
    <t xml:space="preserve">MARTHA CECILIA PRIETO LOZANO </t>
  </si>
  <si>
    <t>PRESTAR LOS SERVICIOS PROFESIONALES AL DESPACHO DE LA ALCALDÍA LOCAL DE RAFAEL URIBE URIBE EN EL ANÁLISIS, TRÁMITE, CONCEPTUALIZACIÓN DE ACCIONES Y LINEAMIENTOS EN LOS PROCESOS DE LA GESTIÓN PÚBLICA QUE SE REQUIERA</t>
  </si>
  <si>
    <t>CPS-178-2024</t>
  </si>
  <si>
    <t>FDLRUU-CD-178-2024</t>
  </si>
  <si>
    <t>https://community.secop.gov.co/Public/Tendering/OpportunityDetail/Index?noticeUID=CO1.NTC.6073578&amp;isFromPublicArea=True&amp;isModal=False</t>
  </si>
  <si>
    <t>CO1.PCCNTR.6288553</t>
  </si>
  <si>
    <t xml:space="preserve">CARLOS ALBERTO QUIROGA LARA </t>
  </si>
  <si>
    <t>CPS-179-2024</t>
  </si>
  <si>
    <t>FDLRUU-CD-179-2024</t>
  </si>
  <si>
    <t>https://community.secop.gov.co/Public/Tendering/OpportunityDetail/Index?noticeUID=CO1.NTC.6106575&amp;isFromPublicArea=True&amp;isModal=False</t>
  </si>
  <si>
    <t>CO1.PCCNTR.6313031</t>
  </si>
  <si>
    <t>FERNANDO FLOREZ  MORA</t>
  </si>
  <si>
    <t>CPS-180-2024</t>
  </si>
  <si>
    <t>FDLRUU-CD-180-2024</t>
  </si>
  <si>
    <t>https://community.secop.gov.co/Public/Tendering/OpportunityDetail/Index?noticeUID=CO1.NTC.6137072&amp;isFromPublicArea=True&amp;isModal=False</t>
  </si>
  <si>
    <t>CO1.PCCNTR.6336186</t>
  </si>
  <si>
    <t xml:space="preserve">ANGEL ALEXANDER GUTIERREZ BELTRAN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</si>
  <si>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</si>
  <si>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CPS-181-2024</t>
  </si>
  <si>
    <t>FDLRUU-CD-181-2024</t>
  </si>
  <si>
    <t>https://community.secop.gov.co/Public/Tendering/OpportunityDetail/Index?noticeUID=CO1.NTC.6137354&amp;isFromPublicArea=True&amp;isModal=False</t>
  </si>
  <si>
    <t>CO1.PCCNTR.6336809</t>
  </si>
  <si>
    <t xml:space="preserve">DIEGO ANDRES PUENTES ROMERO </t>
  </si>
  <si>
    <t>CPS-182-2024</t>
  </si>
  <si>
    <t>FDLRUU-CD-182-2024</t>
  </si>
  <si>
    <t>https://community.secop.gov.co/Public/Tendering/OpportunityDetail/Index?noticeUID=CO1.NTC.6136689&amp;isFromPublicArea=True&amp;isModal=False</t>
  </si>
  <si>
    <t>CO1.PCCNTR.6337330</t>
  </si>
  <si>
    <t xml:space="preserve">KANDY LORENA PATARROYO GOMEZ </t>
  </si>
  <si>
    <t>CPS-183-2024</t>
  </si>
  <si>
    <t>FDLRUU-CD-183-2024</t>
  </si>
  <si>
    <t>https://community.secop.gov.co/Public/Tendering/OpportunityDetail/Index?noticeUID=CO1.NTC.6199902&amp;isFromPublicArea=True&amp;isModal=False</t>
  </si>
  <si>
    <t>CO1.PCCNTR.6385148</t>
  </si>
  <si>
    <t>ASCENSORES SCHINDLER DE COLOMBIA SAS</t>
  </si>
  <si>
    <t>PRESTAR EL SERVICIO DE MANTENIMIENTO PREVENTIVO Y CORRECTIVO CON BOLSA DE REPUESTOS AL ASCENSOR MARCA SCHINDLER ANDINO DE PROPIEDAD DE LA ALCALDÍA LOCAL DE RAFAEL URIBE URIBE</t>
  </si>
  <si>
    <t xml:space="preserve">Servicio de mantenimiento y reparacion de asensores </t>
  </si>
  <si>
    <t>O2120202008078715701</t>
  </si>
  <si>
    <t>CPS-184-2024</t>
  </si>
  <si>
    <t>CPS-185-2024</t>
  </si>
  <si>
    <t>FDLRUU-CD-185-2024</t>
  </si>
  <si>
    <t>https://community.secop.gov.co/Public/Tendering/OpportunityDetail/Index?noticeUID=CO1.NTC.6137725&amp;isFromPublicArea=True&amp;isModal=False</t>
  </si>
  <si>
    <t>CO1.PCCNTR.6337226</t>
  </si>
  <si>
    <t>DIEGO JAVIER GARCIA RUIZ</t>
  </si>
  <si>
    <t>CPS-186-2024</t>
  </si>
  <si>
    <t>FDLRUU-CD-186-2024</t>
  </si>
  <si>
    <t>https://community.secop.gov.co/Public/Tendering/OpportunityDetail/Index?noticeUID=CO1.NTC.6137661&amp;isFromPublicArea=True&amp;isModal=False</t>
  </si>
  <si>
    <t>CO1.PCCNTR.6337326</t>
  </si>
  <si>
    <t xml:space="preserve">LUIS YESID GONZALEZ TRUJILLO </t>
  </si>
  <si>
    <t>APOYAR TECNICAMENTE AL AREA DE GESTION DE DESARROLLO LOCAL EN EL SOPORTE TECNOLOGICO E INFORMATICO QUE SE REQUIERA EN LA ALCALDÍA LOCAL DE RAFAEL URIBE URIBE</t>
  </si>
  <si>
    <t>CPS-187-2024</t>
  </si>
  <si>
    <t>FDLRUU-CD-187-2024</t>
  </si>
  <si>
    <t>https://community.secop.gov.co/Public/Tendering/OpportunityDetail/Index?noticeUID=CO1.NTC.6171732&amp;isFromPublicArea=True&amp;isModal=False</t>
  </si>
  <si>
    <t>CO1.PCCNTR.6362443</t>
  </si>
  <si>
    <t xml:space="preserve">FABIOLA ROCIO CAÑON VELASQUEZ </t>
  </si>
  <si>
    <t>PRESTAR LOS SERVICIOS TÉCNICOS PARA LA OPERACIÓN, SEGUIMIENTO Y CUMPLIMIENTO DE LOS PROCESOS Y PROCEDIMIENTOS DEL SERVICIO APOYOS PARA LA SEGURIDAD ECONÓMICA TPO C, REQUERIDOS PARA EL OPORTUNO Y ADECUADO REGISTRO, CRUCE Y REPORTE DE LOS DATOS EN EL SISTEMA MISIONAL SIRBE, QUE CONTRIBUYAN A LA GARANTIA DE LOS DERECHOS DE LA POBLACIÓN MAYOR EN EL MARCO DE LA POLITICA PÚBLICA...</t>
  </si>
  <si>
    <t>FDLRUU-CD-188-2024</t>
  </si>
  <si>
    <t>https://community.secop.gov.co/Public/Tendering/OpportunityDetail/Index?noticeUID=CO1.NTC.6160277&amp;isFromPublicArea=True&amp;isModal=False</t>
  </si>
  <si>
    <t>CO1.PCCNTR.6354302</t>
  </si>
  <si>
    <t>JULYAN ESTEPHEN PARRA PUERTA</t>
  </si>
  <si>
    <t>PRESTAR LOS SERVICIOS TÉCNICOS PARA APOYAR A LA ALCALDIA LOCAL DE RAFAEL URIBE URIBE EN LA REALIZACIÓN DE PIEZAS DIGITALES, DE ANIMACIÓN, PUBLICITARIAS Y DE IMAGEN INSTITUCIONAL DE GRAN FORMATO</t>
  </si>
  <si>
    <t>CPS-189-2024</t>
  </si>
  <si>
    <t>FDLRUU-CD-189-2024</t>
  </si>
  <si>
    <t>https://community.secop.gov.co/Public/Tendering/OpportunityDetail/Index?noticeUID=CO1.NTC.6178143&amp;isFromPublicArea=True&amp;isModal=False</t>
  </si>
  <si>
    <t>CO1.PCCNTR.6367491</t>
  </si>
  <si>
    <t xml:space="preserve">ADRIANA ESTRADA SIERRA </t>
  </si>
  <si>
    <t>PRESTAR SERVICIOS DE APOYO ADMINISTRATIVO AL ÁREA DE GESTION POLICIVA EN TRÁMITES DE COMPARENDOS Y QUERELLAS DE CONFORMIDAD CON EL CODIGO NACIONAL DE POLICIA - LEY 1801 DE 2016 DE LA ALCALDIA LOCAL DE RAFAEL URIBE URIBE.</t>
  </si>
  <si>
    <t>CPS-190-2024</t>
  </si>
  <si>
    <t>FDLRUU-CD-190-2024</t>
  </si>
  <si>
    <t>https://community.secop.gov.co/Public/Tendering/OpportunityDetail/Index?noticeUID=CO1.NTC.6171468&amp;isFromPublicArea=True&amp;isModal=False</t>
  </si>
  <si>
    <t>CO1.PCCNTR.6362177</t>
  </si>
  <si>
    <t xml:space="preserve">JULIETA VENCE MENDOZA </t>
  </si>
  <si>
    <t>PRESTAR SUS SERVICIOS PROFESIONALES ESPECIALIZADOS PARA APOYAR LAS ACTIVIDADES JURÍDICAS Y EL ACOMPAÑAMIENTO, CONTROL Y SEGUIMIENTO DE LA GESTIÓN CONTRACTUAL EN EL ÁREA DE GESTIÓN DE DESARROLLO LOCAL DE LA ALCALDÍA LOCAL DE RAFAEL URIBE URIBE</t>
  </si>
  <si>
    <t>CPS-191-2024</t>
  </si>
  <si>
    <t>FDLRUU-CD-191-2024</t>
  </si>
  <si>
    <t>https://community.secop.gov.co/Public/Tendering/OpportunityDetail/Index?noticeUID=CO1.NTC.6171904&amp;isFromPublicArea=True&amp;isModal=False</t>
  </si>
  <si>
    <t>CO1.PCCNTR.6362527</t>
  </si>
  <si>
    <t>MAYERLY GARZON RICO</t>
  </si>
  <si>
    <t>PRESTAR SUS SERVICIOS PROFESIONALES PARA APOYAR LAS ACTIVIDADES JURÍDICAS DE LA GESTIÓN CONTRACTUAL EN TODAS LAS MODALIDADES Y ETAPAS PRECONTRACTUAL, CONTRACTUAL Y POSTCONTRACTUAL DEL ÁREA GESTIÓN DEL DESARROLLO LOCAL DE LA ALCALDÍA LOCAL DE RAFAEL URIBE URIBE</t>
  </si>
  <si>
    <t>CPS-192-2024</t>
  </si>
  <si>
    <t>FDLRUU-CD-192-2024</t>
  </si>
  <si>
    <t>https://community.secop.gov.co/Public/Tendering/OpportunityDetail/Index?noticeUID=CO1.NTC.6176165&amp;isFromPublicArea=True&amp;isModal=False</t>
  </si>
  <si>
    <t>CO1.PCCNTR.6366715</t>
  </si>
  <si>
    <t xml:space="preserve">RAUL ERNESTO BARRERA ROJAS </t>
  </si>
  <si>
    <t>APOYAR LA GESTIÓN DOCUMENTAL DE LA ALCALDIA LOCAL RAFAEL URIBE URIBE EN LA IMPLEMENTACIÓN DE LOS PROCESOS DE CLASIFICACIÓN, ORDENACIÓN, SELECCIÓN NATURAL, FOLIACIÓN IDENTIFICACION, LEVANTAMIENTO DE INVENTARIOS, ALMACENAMIENTO Y APLICACIÓN DE PROTOCOLOS DE ELEMINACIÓN Y TRANSFERENCIAS DOCUMENTALES</t>
  </si>
  <si>
    <t>CPS-193-2024</t>
  </si>
  <si>
    <t>FDLRUU-CD-193-2024</t>
  </si>
  <si>
    <t>https://community.secop.gov.co/Public/Tendering/OpportunityDetail/Index?noticeUID=CO1.NTC.6177266&amp;isFromPublicArea=True&amp;isModal=False</t>
  </si>
  <si>
    <t>CO1.PCCNTR.6367509</t>
  </si>
  <si>
    <t>NAYDU ARIAS  ARENA</t>
  </si>
  <si>
    <t>CPS-194-2024</t>
  </si>
  <si>
    <t>FDLRUU-CD-194-2024</t>
  </si>
  <si>
    <t>https://community.secop.gov.co/Public/Tendering/OpportunityDetail/Index?noticeUID=CO1.NTC.6177274&amp;isFromPublicArea=True&amp;isModal=False</t>
  </si>
  <si>
    <t>CO1.PCCNTR.6367419</t>
  </si>
  <si>
    <t>MARIA EUGENIA CANO MORENO</t>
  </si>
  <si>
    <t>PRESTAR SERVICIOS DE APOYO ADMINISTRATIVO AL AREA DE GESTION DE POLICIVA EN TRAMITES EN TRAMITES DE COMPARENDOS Y QUERELLAS DE CONFORMIDAD CON EL CODIGO NACIONAL DE POLICIA LEY 1801 DE 2016 DE LA ALCALDIA DE RAFAEL URIBE URIBE</t>
  </si>
  <si>
    <t>CPS-195-2024</t>
  </si>
  <si>
    <t>FDLRUU-CD-195-2024</t>
  </si>
  <si>
    <t>https://community.secop.gov.co/Public/Tendering/OpportunityDetail/Index?noticeUID=CO1.NTC.6178204&amp;isFromPublicArea=True&amp;isModal=False</t>
  </si>
  <si>
    <t>CO1.PCCNTR.6367568</t>
  </si>
  <si>
    <t>GINA TATIANA GUZMAN ORTIZ</t>
  </si>
  <si>
    <t>PRESTAR LOS SERVICIOS TECNICOS PARA LA OPERACIÓN, SEGUIMIENTO Y CUMPLIMIENTO DE LOS PROCESOS Y PRODECIMIENTOS DEL SERVICIO APOYOS A LA SEGURIDAD ECONOMICA TIPO C, REQUERIDOS PARA EL OPORTUNO Y ADECUADO REGISTRO, CRUCE Y REPORTE DE LOS DATOS EN EL SISTEMA MISIONAL SIRBE QUE CONTRIBUYAN A LA GARANTIA DE LOS DERECHOS DE LA POBLACION MAYOR EN EL MARCO DE LA POLITICA PUBLICA...</t>
  </si>
  <si>
    <t>CPS-196-2024</t>
  </si>
  <si>
    <t>FDLRUU-CD-196-2024</t>
  </si>
  <si>
    <t>https://community.secop.gov.co/Public/Tendering/OpportunityDetail/Index?noticeUID=CO1.NTC.6177865&amp;isFromPublicArea=True&amp;isModal=False</t>
  </si>
  <si>
    <t>CO1.PCCNTR.6367295</t>
  </si>
  <si>
    <t>EDWIN BENAVIDES DOMINGUEZ</t>
  </si>
  <si>
    <t>PRESTAR SERVICIOS PROFESIONALES PARA EL DESARROLLO Y SEGUIMIENTO DE LOS PLANES, PROGRAMAS Y PROYECTOS RELACIONADOS CON EL COMPONENTE DE SEGURIDAD Y SALUD EN EL TRABAJO QUE SEAN ORIENTADOS POR LA DIRECCION DE GESTION DE TALENTO HUMANO Y QUE SE ENCUENTRAN A CARGO DEL AREA DE GESTION DE DESARROLLO LOCAL DE LA ALACLADIA DE RAFAEL URIBE URIBE</t>
  </si>
  <si>
    <t>CPS-197-2024</t>
  </si>
  <si>
    <t>FDLRUU-CD-197-2024</t>
  </si>
  <si>
    <t>https://community.secop.gov.co/Public/Tendering/OpportunityDetail/Index?noticeUID=CO1.NTC.6178157&amp;isFromPublicArea=True&amp;isModal=False</t>
  </si>
  <si>
    <t>CO1.PCCNTR.6366993</t>
  </si>
  <si>
    <t>ALEXANDER BAUTISTA ARISMENDI</t>
  </si>
  <si>
    <t>APOYAR LA GESTION DOCUMENTAL DE LA ALCALDIA LOCAL DE RAFAEL URIBE URIBE EN LA IMPLEMENTACION DE LOS PROCESOS DE CLASIFICACION, ORDENACION, SELECCIÓN NATURAL, FOLIACION, IDENTIFICACIÓN, LEVANTAMIENTO DE INVENTARIOS, ALMACENAMIENTO Y APLICACIÓN DE PROTOCOLOS DE ELIMINACIÓN Y TRANSFERENCIA DOCUMENTALES.</t>
  </si>
  <si>
    <t>CPS-199-2024</t>
  </si>
  <si>
    <t>FDLRUU-CD-199-2024</t>
  </si>
  <si>
    <t>https://community.secop.gov.co/Public/Tendering/OpportunityDetail/Index?noticeUID=CO1.NTC.6178086&amp;isFromPublicArea=True&amp;isModal=False</t>
  </si>
  <si>
    <t>CO1.PCCNTR.6367587</t>
  </si>
  <si>
    <t>SINDY LORENA GONZALEZ MOLANO</t>
  </si>
  <si>
    <t>PRESTAR SERVICIOS DE APOYO TECNICO AL AREA DE GESTION DE DESARROLLO LOCAL EN LA FORMULACION, EJECUCION Y SEGUIMIENTO DE LOS PROYECTOS DE INVERSION QUE FORMAN PARTE DEL PLAN DE DESARROLLO LOCAL 2021-2024 DE LA LOCALIDA DE RAFAEL URIBE URIBE</t>
  </si>
  <si>
    <t>CPS-200-2024</t>
  </si>
  <si>
    <t>FDLRUU-CD-200-2024</t>
  </si>
  <si>
    <t>https://community.secop.gov.co/Public/Tendering/OpportunityDetail/Index?noticeUID=CO1.NTC.6194119&amp;isFromPublicArea=True&amp;isModal=False</t>
  </si>
  <si>
    <t>CO1.PCCNTR.6378948</t>
  </si>
  <si>
    <t>DORIS JULIETH MORA DAZA</t>
  </si>
  <si>
    <t xml:space="preserve">GIOVANNY BENJAMIN CASTELLANOS RODRIGUEZ </t>
  </si>
  <si>
    <t>PRESTAR LOS SERVICIOS PROFESIONALES ESPECIALIZADOS PARA APOYAR EL SEGUIMIENTO Y LA SUPERVISION DE LA EJECUCION DE LOS PROYECTOS DE INVERSIÓN DESTINADOS A LA INTERVENCIÓN DE PARQUES Y DEMAS INFRAESTRUCTURA DE LA LOCALIDAD DE RAFAEL URIBE URIBE</t>
  </si>
  <si>
    <t>CPS-201-2024</t>
  </si>
  <si>
    <t>FDLRUU-CD-201-2024</t>
  </si>
  <si>
    <t>https://community.secop.gov.co/Public/Tendering/OpportunityDetail/Index?noticeUID=CO1.NTC.6196148&amp;isFromPublicArea=True&amp;isModal=False</t>
  </si>
  <si>
    <t>CO1.PCCNTR.6380506</t>
  </si>
  <si>
    <t>APOYAR AL ALCALDE LOCAL EN LA PROMOCION, ACOMPAÑAMIENTO, COORDINACION Y ATENCION DE LAS INSTACIONS DE COODINACION INTERINSTITUCIONALES Y LAS INSTANCIAS DE PARTICIPACION LOCAL ASI COMO LOS PROCESOS COMUNITARIOS DE LA LOCALIDAD</t>
  </si>
  <si>
    <t>CPS-202-2024</t>
  </si>
  <si>
    <t>FDLRUU-CD-202-2024</t>
  </si>
  <si>
    <t>https://community.secop.gov.co/Public/Tendering/OpportunityDetail/Index?noticeUID=CO1.NTC.6201626&amp;isFromPublicArea=True&amp;isModal=False</t>
  </si>
  <si>
    <t>CO1.PCCNTR.6384149</t>
  </si>
  <si>
    <t>SINDI PAOLA PINZON GUTIERREZ</t>
  </si>
  <si>
    <t>PRESTAR SERVICIOS PROFESIONALES PARA LA OPERACIÓN, PRESTACION, SEGUIMIENTO Y CUMPLIMIENTO DE LOS PROCEDIMIENTOS ADMINISTRATIVOS, OPERATIVOS Y PROGRAMATICOS DEL SERVICIO APOYO ECONOMICO TIPO C, QUE CONTRIBUYAN A LA GARANTIA DE LOS DERECHOS DE LA POBLACION MAYOR EN EL MARCO DE LA POLITICA PÚBLICA SOCIAL PARA EL ENVEJECIMIENTO Y LA VEJEZ EN EL DISTRITO CAPITAL A CARGO DE LA ALCALDIA LOCAL</t>
  </si>
  <si>
    <t>CPS-203-2024</t>
  </si>
  <si>
    <t>FDLRUU-CD-203-2024</t>
  </si>
  <si>
    <t>https://community.secop.gov.co/Public/Tendering/OpportunityDetail/Index?noticeUID=CO1.NTC.6202145&amp;isFromPublicArea=True&amp;isModal=False</t>
  </si>
  <si>
    <t>CO1.PCCNTR.6384724</t>
  </si>
  <si>
    <t>YESSICA SALAMANCA PARRA</t>
  </si>
  <si>
    <t>PRESTAR SERVICIOS PROFESIONALES PARA APOYAR JURIDICAMENTE EN EL ACOMPAÑAMIENTO A LOS OPERATIVOS Y JORNADAS RELACIONADAS CON ASUNTOS DE SEGURIDAD CUIDADANA, CONVIVENCIA Y PREVENCIÓN DE CONFLICTIVIDADES PARA EL AREA DE GESTIÓN POLICIVA DE LA ALCALDIA LOCAL DE RAFAEL URIBE URIBE</t>
  </si>
  <si>
    <t>CPS-205-2024</t>
  </si>
  <si>
    <t>FDLRUU-CD-205-2024</t>
  </si>
  <si>
    <t>https://community.secop.gov.co/Public/Tendering/OpportunityDetail/Index?noticeUID=CO1.NTC.6203224&amp;isFromPublicArea=True&amp;isModal=False</t>
  </si>
  <si>
    <t>CO1.PCCNTR.6384792</t>
  </si>
  <si>
    <t xml:space="preserve">CARLOS ANDRES  MENDEZ MOJICA </t>
  </si>
  <si>
    <t>PRESTAR LOS SERVICIOS PROFESIONALES EN EL AREA DE GESTION DE DESARROLLO LOCAL PARA APOYAR LA FORMULACION, EJECUCION, IMPLEMENTACION Y SEGUIMIENTO DEL PROYECTO DE INVERSION 1681 CULTURA CIUDADANA Y USO OPTIMO DEL ESPACIO PÚBLICO EN EL MARCO DEL CUMPLIMIENTO DEL PLAN DE DESARROLLO LOCAL DE LA ALCALDIA LOCAL DE RAFAEL URIBE URIBE 2021-2024</t>
  </si>
  <si>
    <t>CPS-206-2024</t>
  </si>
  <si>
    <t>FDLRUU-CD-206-2024</t>
  </si>
  <si>
    <t>https://community.secop.gov.co/Public/Tendering/OpportunityDetail/Index?noticeUID=CO1.NTC.6206873&amp;isFromPublicArea=True&amp;isModal=False</t>
  </si>
  <si>
    <t>CO1.PCCNTR.6388575</t>
  </si>
  <si>
    <t xml:space="preserve">DIEGO ANDRES REYES RODRIGUEZ </t>
  </si>
  <si>
    <t xml:space="preserve">JOSE JOAQUIN OCAMPO TEJADA </t>
  </si>
  <si>
    <t>CPS-207-2024</t>
  </si>
  <si>
    <t>FDLRUU-CD-207-2024</t>
  </si>
  <si>
    <t>https://community.secop.gov.co/Public/Tendering/OpportunityDetail/Index?noticeUID=CO1.NTC.6202561&amp;isFromPublicArea=True&amp;isModal=False</t>
  </si>
  <si>
    <t>CO1.PCCNTR.6384725</t>
  </si>
  <si>
    <t>ALBA LUCIA CRUZ CARDENAS</t>
  </si>
  <si>
    <t>PRESTAR LOS SERVICIOS PROFESIONALES PARA LA OPERACIÓN,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t>
  </si>
  <si>
    <t>CPS-208-2024</t>
  </si>
  <si>
    <t>FDLRUU-CD-208-2024</t>
  </si>
  <si>
    <t>https://community.secop.gov.co/Public/Tendering/OpportunityDetail/Index?noticeUID=CO1.NTC.6202237&amp;isFromPublicArea=True&amp;isModal=False</t>
  </si>
  <si>
    <t>CO1.PCCNTR.6384832</t>
  </si>
  <si>
    <t>LILIANA GERLEIN CASTIBLANCO VARGAS</t>
  </si>
  <si>
    <t>PRESTAR LOS SERVICIOS DE APOYO TECNICO EN LAS LABORES ADMINISTRATIVAS Y OPERATIVAS DEL DESPACHO DE LA ALCALDIA LOCAL DE RAFAEL URIBE URIBE</t>
  </si>
  <si>
    <t>CPS-209-2024</t>
  </si>
  <si>
    <t>FDLRUU-CD-209-2024</t>
  </si>
  <si>
    <t>https://community.secop.gov.co/Public/Tendering/OpportunityDetail/Index?noticeUID=CO1.NTC.6206587&amp;isFromPublicArea=True&amp;isModal=False</t>
  </si>
  <si>
    <t>CO1.PCCNTR.6388557</t>
  </si>
  <si>
    <t>PRESTAR LOS SERVICIOS PROFESIONALES PARA LA OPERACIÓN, SEGUIMIENTO Y CUMPLIMIENTO DE LOS PROCEDIMIENTOS ADMINISTRATIVOS, OPERATIVOS Y TECNICOS DEL PROYECTO RETO LOCAL Y LOS ASOCIADOS A LA INCLUSION SOCIAL Y SEGURIDAD ECONOMICA EN LA LOCALIDAD DE RAFAEL URIBE URIBE</t>
  </si>
  <si>
    <t>CPS-210-2024</t>
  </si>
  <si>
    <t>FDLRUU-CD-210-2024</t>
  </si>
  <si>
    <t>https://community.secop.gov.co/Public/Tendering/OpportunityDetail/Index?noticeUID=CO1.NTC.6205693&amp;isFromPublicArea=True&amp;isModal=False</t>
  </si>
  <si>
    <t>CO1.PCCNTR.6386665</t>
  </si>
  <si>
    <t>JAIR MARTINEZ JIMENEZ</t>
  </si>
  <si>
    <t xml:space="preserve">PRESTAR LOS SERVICIOS COMO OPERADOR DE MAQUINARIA AMARILLA, AL SERVICIO DE LA ADMINISTRACIÓN LOCAL DE RAFAEL URIBE URIBE EN LA REALIZACIÓN DE LA EJECUCIÓN DE LOS PROYECTOS DEL PLAN DE DESARROLLO LOCAL ASOCIADOS A LA MOVILIDAD, MULTIMODAL, INCLUYENTE Y SOSTENIBLE EN RAFAEL URIBE URIBE, ASI COMO APOYAR LAS DEMAS ACTIVIDADES QUE SE GENEREN EN EL AREA DE GESTIÓN DEL DESARROLLO
</t>
  </si>
  <si>
    <t>CPS-211-2024</t>
  </si>
  <si>
    <t>FDLRUU-CD-211-2024</t>
  </si>
  <si>
    <t>https://community.secop.gov.co/Public/Tendering/OpportunityDetail/Index?noticeUID=CO1.NTC.6204687&amp;isFromPublicArea=True&amp;isModal=False</t>
  </si>
  <si>
    <t xml:space="preserve">	CO1.PCCNTR.6386388</t>
  </si>
  <si>
    <t>LUISA FERNANDA AREVALO MOYA</t>
  </si>
  <si>
    <t>APOYAR JURIDICAMENTE LA EJECUCIÓN DE LAS ACCIONES REQUERIDAS PARA EL TRÁMITE E IMPULSO PROCESAL DE LAS ACTUACIONES CONTRAVENCIONALES Y/O QUERELLAS QUE CURSEN EN LAS INSPECCIONES DE POLICIA DE LA LOCALIDAD</t>
  </si>
  <si>
    <t>CPS-212-2024</t>
  </si>
  <si>
    <t>FDLRUU-CD-212-2024</t>
  </si>
  <si>
    <t>https://community.secop.gov.co/Public/Tendering/OpportunityDetail/Index?noticeUID=CO1.NTC.6207337&amp;isFromPublicArea=True&amp;isModal=False</t>
  </si>
  <si>
    <t>CO1.PCCNTR.6388788</t>
  </si>
  <si>
    <t xml:space="preserve">LUIS FERNANDO URREGO FONSECA </t>
  </si>
  <si>
    <t>CPS-213-2024</t>
  </si>
  <si>
    <t>FDLRUU-CD-213-2024</t>
  </si>
  <si>
    <t>https://community.secop.gov.co/Public/Tendering/OpportunityDetail/Index?noticeUID=CO1.NTC.6207233&amp;isFromPublicArea=True&amp;isModal=False</t>
  </si>
  <si>
    <t>CO1.PCCNTR.6388879</t>
  </si>
  <si>
    <t xml:space="preserve">DAYANA CAROLINA  RODRIGUEZ SANCHEZ </t>
  </si>
  <si>
    <t>PRESTAR LOS SERVICIOS TECNICOS PARA, DESARROLLAR ACTIVIDADES TENDIENTES A GARANTIZAR LA SALUD Y LA ATENCIÓN DE LAS EMERGENCIAS Y DESASTRES QUE SE PRESENTEN EN LA LOCALIDAD RAFAEL URIBE URIBE EN MARCO DEL PROYECTO 1665</t>
  </si>
  <si>
    <t>CPS-214-2024</t>
  </si>
  <si>
    <t>FDLRUU-CD-214-2024</t>
  </si>
  <si>
    <t>https://community.secop.gov.co/Public/Tendering/OpportunityDetail/Index?noticeUID=CO1.NTC.6204168&amp;isFromPublicArea=True&amp;isModal=False</t>
  </si>
  <si>
    <t>CO1.PCCNTR.6385868</t>
  </si>
  <si>
    <t>RAFAEL ANTONIO MACHUCA JIMENEZ</t>
  </si>
  <si>
    <t>PRESTAR SUS SERVICIOS ASISTENCIALES COMO AYUDANTE DE OBRA COMPLEMENTARIA A LAS ACCIONES DE MOVILIDAD Y MANTENIMIENTO VIAL CON MATERIAL FRESADO Y EMULSIÓN ASFÁLTICA REALIZADAS CON LA MAQUINARIA PESADA Y SUS OPERARIOS EN LA LOCALIDAD DE RAFAEL URIBE URIBE</t>
  </si>
  <si>
    <t>CPS-215-2024</t>
  </si>
  <si>
    <t>FDLRUU-CD-215-2024</t>
  </si>
  <si>
    <t>https://community.secop.gov.co/Public/Tendering/OpportunityDetail/Index?noticeUID=CO1.NTC.6207926&amp;isFromPublicArea=True&amp;isModal=False</t>
  </si>
  <si>
    <t>CO1.PCCNTR.6389299</t>
  </si>
  <si>
    <t>ELVA ELENA VELANDIA COY</t>
  </si>
  <si>
    <t>APOYAR JURIDICAMENTE A LA EJECUCION DE LAS
ACCIONES REQUERIDAS PARA EL TRAMITE E IMPULSO PROCESAL DE LAS
ACTUACIONES CONTRAVENCIONALES Y/O QUERELLAS QUE CURSEN EN LAS
INSPECCIONES DE POLICIA DE LA LOCALIDAD</t>
  </si>
  <si>
    <t>CPS-216-2024</t>
  </si>
  <si>
    <t>FDLRUU-CD-216-2024</t>
  </si>
  <si>
    <t>https://community.secop.gov.co/Public/Tendering/OpportunityDetail/Index?noticeUID=CO1.NTC.6205718&amp;isFromPublicArea=True&amp;isModal=False</t>
  </si>
  <si>
    <t xml:space="preserve">	CO1.PCCNTR.6387731</t>
  </si>
  <si>
    <t>ALEXI LOPEZ DE BROCHERO</t>
  </si>
  <si>
    <t>PRESTAR SERVICIOS DE APOYO A LA GESTIÓN DOCUMENTAL DE LA ALCALDÍA LOCAL EN LAS LABORES OPERATIVAS QUE GENERA EL PROCESO DE IMPULSO DE LAS ACTUACIONES ADMINISTRATIVAS EXISTENTES EN LA ALCALDÍA LOCAL DE RAFAEL URIBE URIBE</t>
  </si>
  <si>
    <t>CPS-217-2024</t>
  </si>
  <si>
    <t>FDLRUU-CD-217-2024</t>
  </si>
  <si>
    <t>https://community.secop.gov.co/Public/Tendering/OpportunityDetail/Index?noticeUID=CO1.NTC.6207733&amp;isFromPublicArea=True&amp;isModal=False</t>
  </si>
  <si>
    <t>CO1.PCCNTR.6389704</t>
  </si>
  <si>
    <t>JHON ALEXANDER ARCINIEGAS VALLEJO</t>
  </si>
  <si>
    <t>PRESTAR SERVICIOS PROFESIONALES PARA APOYAR JURIDICAMENTE EN EL ACOMPAÑAMIENTO A LOS OPERATIVOS Y JORNADAS RELACIONADAS CON ASUNTOS DE SEGURIDAD CIUDADANA, CONVIVENCIA Y PREVENCION DE CONFLICTIVILIDADES PARA EL AREA DE GESTION POLICIVA EN LA ALCALDIA LOCAL DE RAFAEL URIBE URIBE"</t>
  </si>
  <si>
    <t>CPS-218-2024</t>
  </si>
  <si>
    <t>FDLRUU-CD-218-2024</t>
  </si>
  <si>
    <t>https://community.secop.gov.co/Public/Tendering/OpportunityDetail/Index?noticeUID=CO1.NTC.6207750&amp;isFromPublicArea=True&amp;isModal=False</t>
  </si>
  <si>
    <t>CO1.PCCNTR.6389394</t>
  </si>
  <si>
    <t>LAURA TERESA ESTEFANY PINEDA AVILA</t>
  </si>
  <si>
    <t>APOYAR JURIDICAMENTE LA EJECUCION DE LAS ACCIONES REQUERIDAS PARA EL TRAMITE E IMPULSO PROCESAL DE LAS ACTUACIONES CONTRAVENCIONALES Y/O QUERELLAS QUE CURSAN EN LAS INSPECCIONES DE POLICIA DE LA LOCALIDAD</t>
  </si>
  <si>
    <t>CPS-219-2024</t>
  </si>
  <si>
    <t>FDLRUU-CD-219-2024</t>
  </si>
  <si>
    <t>https://community.secop.gov.co/Public/Tendering/OpportunityDetail/Index?noticeUID=CO1.NTC.6213678&amp;isFromPublicArea=True&amp;isModal=False</t>
  </si>
  <si>
    <t>CO1.PCCNTR.6394872</t>
  </si>
  <si>
    <t>LINA MARCELA HERNANDEZ TINOCO</t>
  </si>
  <si>
    <t>PRESTAR SERVICIOS DE APOYO TÉCNICO ADMINISTRATIVO PARA EL ÁREA DE GESTIÓN DE DESARROLLO LOCAL DE LA ALCALDIA LOCAL DE RAFAEL URIBE URIBE EN TEMAS DE INFRAESTRUCTURA COMO PARTE DE LA EJECUCIÓN DEL PLAN DE DESARROLLO LOCAL</t>
  </si>
  <si>
    <t>CPS-220-2024</t>
  </si>
  <si>
    <t>FDLRUU-CD-220-2024</t>
  </si>
  <si>
    <t>https://community.secop.gov.co/Public/Tendering/OpportunityDetail/Index?noticeUID=CO1.NTC.6207626&amp;isFromPublicArea=True&amp;isModal=False</t>
  </si>
  <si>
    <t>CO1.PCCNTR.6389624</t>
  </si>
  <si>
    <t>HERCILIA RAMIREZ MENECES</t>
  </si>
  <si>
    <t>PRESTAR SERVICIOS DE APOYO A LA GESTIÓN LOCAL Y TERRITORIAL DE LOS TEMAS DE SEGURIDAD Y CONVIVENCIA CIUDADANA EN EL MARCO DEL PROYECTO DE INVERSIÓN 1680 CIUDADANOS MÁS SEGUROS Y CON CONFIANZA EN LA JUSTICIA EN RAFAEL URIBE URIBE</t>
  </si>
  <si>
    <t>OC-129592</t>
  </si>
  <si>
    <t>https://www.colombiacompra.gov.co/tienda-virtual-del-estado-colombiano/ordenes-compra/129592</t>
  </si>
  <si>
    <t>UNION TEMPORAL SERVIASEAMOS</t>
  </si>
  <si>
    <t xml:space="preserve">SERVIESPECIALES SAS-ACER ASEAMOS SAS
</t>
  </si>
  <si>
    <t xml:space="preserve">890331277-  822004513
</t>
  </si>
  <si>
    <t>98% - 2%</t>
  </si>
  <si>
    <t>PRESTAR EL SERVICIO INTEGRAL DE ASEO Y CAFETERIA INCLUIDO EL MANTENIMIENTO LOCATIVO BASICO, LOS EQUIPOS NECESARIOS PARA EL DESARROLLO DE ESTE Y EL SUMINISTRO DE INSUMOS PARA LAS DEPENDENCIAS DE LA ALCALDIA LOCAL DE RAFAEL URIBE URIBE Y LA JUNTA ADMINISTRADORA LOCAL</t>
  </si>
  <si>
    <t>varios</t>
  </si>
  <si>
    <t>CPS-222-2024</t>
  </si>
  <si>
    <t>FDLRUU-CD-222-2024</t>
  </si>
  <si>
    <t>https://community.secop.gov.co/Public/Tendering/OpportunityDetail/Index?noticeUID=CO1.NTC.6230403&amp;isFromPublicArea=True&amp;isModal=False</t>
  </si>
  <si>
    <t>CO1.PCCNTR.6406640</t>
  </si>
  <si>
    <t xml:space="preserve">CHRISTIAN ALBERTO CERINZA OSPINA </t>
  </si>
  <si>
    <t>PRESTAR LOS SERVICIOS PROFESIONALES ESPECIALIZADOS PARA APOYAR EL SEGUIMIENTO Y LA SUPERVISIÓN DE LA EJECUCIÓN DE LOS PROYECTOS DE INVERSIÓN DESTINADOS A LA INTERVENCIÓN DE LA INFRAESTRUCTURA LOCAL DE LA LOCALIDAD DE RAFAEL URIBE URIBE</t>
  </si>
  <si>
    <t>CPS-223-2024</t>
  </si>
  <si>
    <t>FDLRUU-CD-223-2024</t>
  </si>
  <si>
    <t>https://community.secop.gov.co/Public/Tendering/OpportunityDetail/Index?noticeUID=CO1.NTC.6229215&amp;isFromPublicArea=True&amp;isModal=False</t>
  </si>
  <si>
    <t>CO1.PCCNTR.6405558</t>
  </si>
  <si>
    <t>JORGE OSWALDO PUENTES</t>
  </si>
  <si>
    <t>PRESTAR LOS SERVICIOS DE APOYO TECNICO AL AREA DE GESTIÓN DE DESARROLLO LOCAL EN LA FORMULACIÓN, EJECUCIÓN Y SEGUIMIENTO DE LOS PROYECTOS DE INVERSIÓN QUE FORMAN PARTE DEL PLAN DE DESARRLLO LOCAL 2021-2024 DE LA LOCALIDAD DE RAFAEL URIBE URIBE</t>
  </si>
  <si>
    <t>CPS-224-2024</t>
  </si>
  <si>
    <t>FDLRUU-CD-224-2024</t>
  </si>
  <si>
    <t>https://community.secop.gov.co/Public/Tendering/OpportunityDetail/Index?noticeUID=CO1.NTC.6229194&amp;isFromPublicArea=True&amp;isModal=False</t>
  </si>
  <si>
    <t>CO1.PCCNTR.6406204</t>
  </si>
  <si>
    <t>WALDINA CONTRERAS ALFONSO</t>
  </si>
  <si>
    <t>CPS-225-2024</t>
  </si>
  <si>
    <t>FDLRUU-CD-225-2024</t>
  </si>
  <si>
    <t>https://community.secop.gov.co/Public/Tendering/OpportunityDetail/Index?noticeUID=CO1.NTC.6230122&amp;isFromPublicArea=True&amp;isModal=False</t>
  </si>
  <si>
    <t>CO1.PCCNTR.6406100</t>
  </si>
  <si>
    <t>MIREYA GOMEZ RAMOS</t>
  </si>
  <si>
    <t xml:space="preserve">PRESTAR LOS SERVICIOS DE APOYO TECNICO AL AREA DE GESTIÓN DE DESARROLLO LOCAL EN LA FORMULACIÓN, EJECUCIÓN Y SEGUIMIENTO DE LOS PROYECTOS DE INVERSIÓN QUE FORMAN PARTE DEL PLAN DE DESARRLLO LOCAL 2021-2024 DE LA LOCALIDAD DE RAFAEL URIBE URIBE
</t>
  </si>
  <si>
    <t>CPS-226-2024</t>
  </si>
  <si>
    <t>FDLRUU-CD-226-2024</t>
  </si>
  <si>
    <t>https://community.secop.gov.co/Public/Tendering/OpportunityDetail/Index?noticeUID=CO1.NTC.6230025&amp;isFromPublicArea=True&amp;isModal=False</t>
  </si>
  <si>
    <t>CO1.PCCNTR.6406447</t>
  </si>
  <si>
    <t xml:space="preserve">DIANA CAROLINA PINZON PEREZ </t>
  </si>
  <si>
    <t>PRESTAR SERVICIOS PROFESIONALES EN EL AREA DE GESTION POLICIVA JURIDICA DE LA ALCALDIA LOCAL DE RAFAEL URIBE URIBE, PARA VIGILANCIA Y CONTROL DE LAS ZONAS DE PROTECCION AMBIENTAL, REASENTAMIENTOS, RESERVAS AMBIENTALES, HUMEDALES Y ECOSISTEMAS Y CONTROL</t>
  </si>
  <si>
    <t>CPS-227-2024</t>
  </si>
  <si>
    <t>FDLRUU-CD-227-2024</t>
  </si>
  <si>
    <t>https://community.secop.gov.co/Public/Tendering/OpportunityDetail/Index?noticeUID=CO1.NTC.6230042&amp;isFromPublicArea=True&amp;isModal=False</t>
  </si>
  <si>
    <t>CO1.PCCNTR.6406455</t>
  </si>
  <si>
    <t>WILSON AUGUSTO SILVA CELIS</t>
  </si>
  <si>
    <t>PRESTAR SUS SERVICIOS PROFESIONALES PARA APOYAR LAS ACTIVIDADES JURÍDICAS DE LA GESTIÓN CONTRACTUAL EN TODAS LAS MODALIDADES Y ETAPAS PRECONTRACTUAL, CONTRACTUAL Y POSTCONTRACTUAL DEL ÁREA DE GESTIÓN DE DESARROLLO LOCAL DE LA ALCALDÍA LOCAL DE RAFAEL URIBE URIBE</t>
  </si>
  <si>
    <t>CPS-228-2024</t>
  </si>
  <si>
    <t>FDLRUU-CD-228-2024</t>
  </si>
  <si>
    <t>https://community.secop.gov.co/Public/Tendering/OpportunityDetail/Index?noticeUID=CO1.NTC.6230272&amp;isFromPublicArea=True&amp;isModal=False</t>
  </si>
  <si>
    <t>CO1.PCCNTR.6406742</t>
  </si>
  <si>
    <t>CARLOS ANDRES JIMENEZ CIFUENTES</t>
  </si>
  <si>
    <t>CPS-229-2024</t>
  </si>
  <si>
    <t>FDLRUU-CD-229-2024</t>
  </si>
  <si>
    <t>https://community.secop.gov.co/Public/Tendering/OpportunityDetail/Index?noticeUID=CO1.NTC.6230356&amp;isFromPublicArea=True&amp;isModal=False</t>
  </si>
  <si>
    <t>CO1.PCCNTR.6406556</t>
  </si>
  <si>
    <t>DIANA MARIA CASTILLO SAÑUDO</t>
  </si>
  <si>
    <t>PRESTAR SERVICIOS PROFESIONALES EN EL ÁREA DE GESTIÓN POLICIVA JURÍDICA DE LA ALCALDIA LOCAL DE RAFAEL URIBE URIBE, PARA VIGILANCIA Y CONTROL DE LAS ZONAS DE PROTECCION AMBIENTAL, REASENTAMIENTOS, RESERVAS AMBIENTALES, HUMEDALES Y ECOSISTEMAS Y CONTROL."</t>
  </si>
  <si>
    <t>CPS-230-2024</t>
  </si>
  <si>
    <t>FDLRUU-CD-230-2024</t>
  </si>
  <si>
    <t>https://community.secop.gov.co/Public/Tendering/OpportunityDetail/Index?noticeUID=CO1.NTC.6230357&amp;isFromPublicArea=True&amp;isModal=False</t>
  </si>
  <si>
    <t>CO1.PCCNTR.6406659</t>
  </si>
  <si>
    <t>EDWIN FERNANDO VANEGAS GALARZA</t>
  </si>
  <si>
    <t>PRESTAR SERVICIOS PROFESIONALES EN EL ÁREA DE GESTIÓN POLICIVA JURÍDICA DE LA ALCALDIA LOCAL DE RAFAEL URIBE URIBE, PARA VIGILANCIA Y CONTROL DE LAS ZONAS DE PROTECCION AMBIENTAL, REASENTAMIENTOS, RESERVAS AMBIENTALES, HUMEDALES Y ECOSISTEMAS Y CONTROL</t>
  </si>
  <si>
    <t>CPS-231-2024</t>
  </si>
  <si>
    <t>FDLRUU-CD-231-2024</t>
  </si>
  <si>
    <t>https://community.secop.gov.co/Public/Tendering/OpportunityDetail/Index?noticeUID=CO1.NTC.6241704&amp;isFromPublicArea=True&amp;isModal=False</t>
  </si>
  <si>
    <t>CO1.PCCNTR.6413482</t>
  </si>
  <si>
    <t>JOHANA MARITZA GOMEZ NEUTO</t>
  </si>
  <si>
    <t>CPS-232-2024</t>
  </si>
  <si>
    <t>FDLRUU-CD-232-2024</t>
  </si>
  <si>
    <t>https://community.secop.gov.co/Public/Tendering/OpportunityDetail/Index?noticeUID=CO1.NTC.6243043&amp;isFromPublicArea=True&amp;isModal=False</t>
  </si>
  <si>
    <t>CO1.PCCNTR.6414604</t>
  </si>
  <si>
    <t>FABIO ALEXANDER ALZATE FRANCO</t>
  </si>
  <si>
    <t>PRESTAR SERVICIOS PROFESIONALES EN LA CONSOLIDACION DE LA INFORMACION EN LAS ETAPAS PRECONTRACTUAL, CONTRACTUAL Y POSTCONTRACTUAL DEL AREA DE GESTION DE DESARROLLO LOCAL PARA LOS PROCESOS DE ADQUISICIÓN DE BIENES Y SERVICIOS POR PARTE DEL FONDO DE DESARROLLO LOCAL DE RAFAEL URIBE URIBE</t>
  </si>
  <si>
    <t>CPS-233-2024</t>
  </si>
  <si>
    <t>FDLRUU-CD-233-2024</t>
  </si>
  <si>
    <t>https://community.secop.gov.co/Public/Tendering/OpportunityDetail/Index?noticeUID=CO1.NTC.6248333&amp;isFromPublicArea=True&amp;isModal=False</t>
  </si>
  <si>
    <t>CO1.PCCNTR.6418827</t>
  </si>
  <si>
    <t xml:space="preserve">ANA CONSUELO TRIVIÑO MORALES </t>
  </si>
  <si>
    <t>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t>
  </si>
  <si>
    <t>CPS-234-2024</t>
  </si>
  <si>
    <t>FDLRUU-CD-234-2024</t>
  </si>
  <si>
    <t>https://community.secop.gov.co/Public/Tendering/OpportunityDetail/Index?noticeUID=CO1.NTC.6248440&amp;isFromPublicArea=True&amp;isModal=False</t>
  </si>
  <si>
    <t>CO1.PCCNTR.6418930</t>
  </si>
  <si>
    <t xml:space="preserve">MICHEL ANDRES SALAMANCA RAMIREZ	</t>
  </si>
  <si>
    <t>CPS-235-2024</t>
  </si>
  <si>
    <t>FDLRUU-CD-235-2024</t>
  </si>
  <si>
    <t>https://community.secop.gov.co/Public/Tendering/OpportunityDetail/Index?noticeUID=CO1.NTC.6248647&amp;isFromPublicArea=True&amp;isModal=False</t>
  </si>
  <si>
    <t>CO1.PCCNTR.6418868</t>
  </si>
  <si>
    <t>RENE JAVIER BUITRAGO PEDRAZA</t>
  </si>
  <si>
    <t>CPS-236-2024</t>
  </si>
  <si>
    <t>FDLRUU-CD-236-2024</t>
  </si>
  <si>
    <t>https://community.secop.gov.co/Public/Tendering/OpportunityDetail/Index?noticeUID=CO1.NTC.6254411&amp;isFromPublicArea=True&amp;isModal=False</t>
  </si>
  <si>
    <t>CO1.PCCNTR.6425006</t>
  </si>
  <si>
    <t>CRISTHIAN STEVENS VERA ESCOBAR</t>
  </si>
  <si>
    <t>CPS-237-2024</t>
  </si>
  <si>
    <t>FDLRUU-CD-237-2024</t>
  </si>
  <si>
    <t>https://community.secop.gov.co/Public/Tendering/OpportunityDetail/Index?noticeUID=CO1.NTC.6260821&amp;isFromPublicArea=True&amp;isModal=False</t>
  </si>
  <si>
    <t>CO1.PCCNTR.6428016</t>
  </si>
  <si>
    <t>MONICA YAMILE QUEVEDO CORREA</t>
  </si>
  <si>
    <t>PRESTAR LOS SERVICIOS PROFESIONALES ESPECIALIZADOS PARA APOYAR LA REVISIÓN Y/O ELABORACIÓN DE LOS DOCUMENTOS Y GESTIONES PROVENIENTES DE LAS DIFERENTES ÁREAS RELACIONADAS CON TEMAS ADMINISTRATIVOS CONTABLES Y FINANCIEROS DE LOS PROCESOS Y CONTRATOS DEL FONDO DE DESARROLLO LOCAL DE RAFAEL URIBE URIBE</t>
  </si>
  <si>
    <t>CPS-238-2024</t>
  </si>
  <si>
    <t>FDLRUU-CD-238-2024</t>
  </si>
  <si>
    <t>https://community.secop.gov.co/Public/Tendering/OpportunityDetail/Index?noticeUID=CO1.NTC.6260898&amp;isFromPublicArea=True&amp;isModal=False</t>
  </si>
  <si>
    <t>CO1.PCCNTR.6427843</t>
  </si>
  <si>
    <t>JOHN HENRY BOHORQUEZ</t>
  </si>
  <si>
    <t>CPS-239-2024</t>
  </si>
  <si>
    <t>FDLRUU-CD-239-2024</t>
  </si>
  <si>
    <t>https://community.secop.gov.co/Public/Tendering/OpportunityDetail/Index?noticeUID=CO1.NTC.6274883&amp;isFromPublicArea=True&amp;isModal=False</t>
  </si>
  <si>
    <t>CO1.PCCNTR.6438236</t>
  </si>
  <si>
    <t>TANIA XIMENA MORALES CASTIBLANCO</t>
  </si>
  <si>
    <t>PRESTAR LOS SERVICIOS PROFESIONALES EN EL AREA DE GESTION DE DESARROLLO LOCAL APOYANDO LA GESTION, ANALISIS Y SEGUIMIENTO DE LA INFORMACION FINANCIERA, CONTABLE Y PRESUPUESTAL EN CUMPLIMIENTO AL MARCO NORMATIVO APLICABLE</t>
  </si>
  <si>
    <t>CPS-240-2024</t>
  </si>
  <si>
    <t>FDLRUU-CD-240-2024</t>
  </si>
  <si>
    <t>https://community.secop.gov.co/Public/Tendering/OpportunityDetail/Index?noticeUID=CO1.NTC.6275401&amp;isFromPublicArea=True&amp;isModal=False</t>
  </si>
  <si>
    <t>CO1.PCCNTR.6438543</t>
  </si>
  <si>
    <t>SANDRA PATRICIA PINTO GARAY</t>
  </si>
  <si>
    <t>APOYAR AL ALCALDE LOCAL EN LA FORMULACIÓN, SEGUIMIENTO E IMPLEMENTACIÓN DE LA ESTRATEGIA LOCAL PARA LA TERMINACIÓN JURÍDICA O INACTIVACIÓN DE LAS ACTUACIONES ADMINISTRATIVAS QUE CURSA EN LA ALCALDÍA LOCAL</t>
  </si>
  <si>
    <t>CPS-241-2024</t>
  </si>
  <si>
    <t>FDLRUU-CD-241-2024</t>
  </si>
  <si>
    <t>https://community.secop.gov.co/Public/Tendering/OpportunityDetail/Index?noticeUID=CO1.NTC.6283093&amp;isFromPublicArea=True&amp;isModal=False</t>
  </si>
  <si>
    <t>CO1.PCCNTR.6444023</t>
  </si>
  <si>
    <t xml:space="preserve">EDWIN UMAÑA LLANOS </t>
  </si>
  <si>
    <t>PRESTAR LOS SERVICIOS PERSONALES DE APOYO A LA GESTIÓN EN LA CONDUCCIÓN DE LOS VEHICULOS LIVIANOS A CARGO DEL FONDO DE DESARROLLO LOCAL DE RAFAEL URIBE URIBE</t>
  </si>
  <si>
    <t>CPS-242-2024</t>
  </si>
  <si>
    <t>FDLRUU-CD-242-2024</t>
  </si>
  <si>
    <t>https://community.secop.gov.co/Public/Tendering/OpportunityDetail/Index?noticeUID=CO1.NTC.6285643&amp;isFromPublicArea=True&amp;isModal=False</t>
  </si>
  <si>
    <t>CO1.PCCNTR.6445382</t>
  </si>
  <si>
    <t xml:space="preserve">MARIBEL PEÑA PRIETO </t>
  </si>
  <si>
    <t>APOYAR LA FORMULACIÓN, GESTIÓN Y SEGUIMIENTO DE ACTIVIDADES ENFOCADAS A LA GESTIÓN AMBIENTAL EXTERNA, ENAMINADAS A LA MITIGACIÓN DE LOS DIFERENTES IMPACTOS AMBIENTALES Y LA CONSERVACIÓN DE LOS RECURSOS NATURALES DE LA LOCALIDAD</t>
  </si>
  <si>
    <t>CPS-243-2024</t>
  </si>
  <si>
    <t>FDLRUU-CD-243-2024</t>
  </si>
  <si>
    <t>https://community.secop.gov.co/Public/Tendering/OpportunityDetail/Index?noticeUID=CO1.NTC.6286547&amp;isFromPublicArea=True&amp;isModal=False</t>
  </si>
  <si>
    <t>CO1.PCCNTR.6446255</t>
  </si>
  <si>
    <t>JAVIER BASTIDAS ROMERO</t>
  </si>
  <si>
    <t>CPS-244-2024</t>
  </si>
  <si>
    <t>FDLRUU-CD-244-2024</t>
  </si>
  <si>
    <t>https://community.secop.gov.co/Public/Tendering/OpportunityDetail/Index?noticeUID=CO1.NTC.6295338&amp;isFromPublicArea=True&amp;isModal=False</t>
  </si>
  <si>
    <t>CO1.PCCNTR.6453265</t>
  </si>
  <si>
    <t xml:space="preserve">WILLIAM LOPEZ BURITICA </t>
  </si>
  <si>
    <t>CPS-245-2024</t>
  </si>
  <si>
    <t>FDLRUU-CD-245-2024</t>
  </si>
  <si>
    <t>https://community.secop.gov.co/Public/Tendering/OpportunityDetail/Index?noticeUID=CO1.NTC.6286081&amp;isFromPublicArea=True&amp;isModal=False</t>
  </si>
  <si>
    <t>CO1.PCCNTR.6446131</t>
  </si>
  <si>
    <t xml:space="preserve">PABLO JULIO CARDENAS SANDOVAL </t>
  </si>
  <si>
    <t>PRESTAR LOS SERVICIOS PROFESIONALES PARA LA OPERACIÓN, PRESTACIÓN, SEGUIMIENTO Y CUMPLIMIENTO DE LOS PROCEDIMIENTOS ADMINISTRATIVOS, OPERATIVOS Y ROGRAMÁTICOS DEL SERVICIO APOYO ECONÓMICO TIPO C, QUE CONTRIBUYAN A LA GARANTÍA DE LOS DERECHOS DE LA POBLACIÓN MAYOR EN EL MARCO DE LA POLÍTICA PÚBLICA SOCIAL PARA EL ENVEJECIMIENTO Y LA VEJEZ EN EL DISTRITO CAPITAL A CARGO DE LA ALCALDÍA LOCAL</t>
  </si>
  <si>
    <t>CPS-246-2024</t>
  </si>
  <si>
    <t>FDLRUU-CD-246-2024</t>
  </si>
  <si>
    <t>https://community.secop.gov.co/Public/Tendering/OpportunityDetail/Index?noticeUID=CO1.NTC.6286921&amp;isFromPublicArea=True&amp;isModal=False</t>
  </si>
  <si>
    <t>CO1.PCCNTR.6446196</t>
  </si>
  <si>
    <t xml:space="preserve">GERMAN ALVAREZ VALBUENA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</si>
  <si>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</si>
  <si>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CPS-247-2024</t>
  </si>
  <si>
    <t>FDLRUU-CD-247-2024</t>
  </si>
  <si>
    <t>https://community.secop.gov.co/Public/Tendering/OpportunityDetail/Index?noticeUID=CO1.NTC.6290184&amp;isFromPublicArea=True&amp;isModal=False</t>
  </si>
  <si>
    <t>CO1.PCCNTR.6449546</t>
  </si>
  <si>
    <t>DIEGO ALEJANDRO PATARROYO PINILLA</t>
  </si>
  <si>
    <t>PRESTAR LOS SERVICIOS PROFESIONALES PARA ADELANTAR LAS ACCIONES TENDIENTES AL AGENCIAMIENTO E IMPLEMENTACIÓN DE LAS POLITICAS PÚBLICAS DEL ORDEN DISTRITAL EN LO LOCAL, SEGUIMIENTO AL PLAN DE DESARROLLO LOCAL, ACOMPAÑAR LAS INSTANCIAS DE PARTICIPACIÓN QUE LE SEAN ASIGNADAS POR EL SUPERVISOR Y APOYAR LAS DEMÁS ACTIVIDADES QUE SE GENEREN EN EL AREA DE GESTIÓN DEL DESARROLLO LOCAL</t>
  </si>
  <si>
    <t>CPS-248-2024</t>
  </si>
  <si>
    <t>FDLRUU-CD-248-2024</t>
  </si>
  <si>
    <t>https://community.secop.gov.co/Public/Tendering/OpportunityDetail/Index?noticeUID=CO1.NTC.6292367&amp;isFromPublicArea=True&amp;isModal=False</t>
  </si>
  <si>
    <t>CO1.PCCNTR.6451348</t>
  </si>
  <si>
    <t xml:space="preserve">INGRID MAYERLY BOLIVAR PAEZ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</si>
  <si>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</si>
  <si>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CPS-249-2024</t>
  </si>
  <si>
    <t>FDLRUU-CD-249-2024</t>
  </si>
  <si>
    <t>https://community.secop.gov.co/Public/Tendering/OpportunityDetail/Index?noticeUID=CO1.NTC.6290472&amp;isFromPublicArea=True&amp;isModal=False</t>
  </si>
  <si>
    <t>CO1.PCCNTR.6450030</t>
  </si>
  <si>
    <t xml:space="preserve">ANGELA PATRICIA ROZO RODRIGUEZ </t>
  </si>
  <si>
    <t>CPS-250-2024</t>
  </si>
  <si>
    <t>FDLRUU-CD-250-2024</t>
  </si>
  <si>
    <t>https://community.secop.gov.co/Public/Tendering/OpportunityDetail/Index?noticeUID=CO1.NTC.6287897&amp;isFromPublicArea=True&amp;isModal=False</t>
  </si>
  <si>
    <t>CO1.PCCNTR.6447920</t>
  </si>
  <si>
    <t xml:space="preserve">JUAN FELIPE TORRES MORALES </t>
  </si>
  <si>
    <t>CPS-251-2024</t>
  </si>
  <si>
    <t>FDLRUU-CD-251-2024</t>
  </si>
  <si>
    <t>https://community.secop.gov.co/Public/Tendering/OpportunityDetail/Index?noticeUID=CO1.NTC.6291061&amp;isFromPublicArea=True&amp;isModal=False</t>
  </si>
  <si>
    <t>CO1.PCCNTR.6450515</t>
  </si>
  <si>
    <t xml:space="preserve">LEONARDO ALBERTO GARCIA SILVA </t>
  </si>
  <si>
    <t>APOYAR ADMINISTRATIVA Y ASISTENCIALMENTE AL ÁREA DE GESTION DE DESARROLLO LOCAL - CONTRATACIÓN DE LA ALCALDÍA LOCAL DE RAFAEL URIBE URIBE</t>
  </si>
  <si>
    <t>CPS-252-2024</t>
  </si>
  <si>
    <t>FDLRUU-CD-252-2024</t>
  </si>
  <si>
    <t>https://community.secop.gov.co/Public/Tendering/OpportunityDetail/Index?noticeUID=CO1.NTC.6295990&amp;isFromPublicArea=True&amp;isModal=False</t>
  </si>
  <si>
    <t>CO1.PCCNTR.6454163</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</si>
  <si>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t>
  </si>
  <si>
    <t>CPS-253-2024</t>
  </si>
  <si>
    <t>FDLRUU-CD-253-2024</t>
  </si>
  <si>
    <t>https://community.secop.gov.co/Public/Tendering/OpportunityDetail/Index?noticeUID=CO1.NTC.6296150&amp;isFromPublicArea=True&amp;isModal=False</t>
  </si>
  <si>
    <t>CO1.PCCNTR.6454288</t>
  </si>
  <si>
    <t xml:space="preserve">LEIDER EFREN SUAREZ
ESPITIA </t>
  </si>
  <si>
    <t xml:space="preserve">PEDRO PABLO AVELLA AVELLA </t>
  </si>
  <si>
    <t>CPS-254-2024</t>
  </si>
  <si>
    <t>FDLRUU-CD-254-2024</t>
  </si>
  <si>
    <t>https://community.secop.gov.co/Public/Tendering/OpportunityDetail/Index?noticeUID=CO1.NTC.6296501&amp;isFromPublicArea=True&amp;isModal=False</t>
  </si>
  <si>
    <t>CO1.PCCNTR.6454172</t>
  </si>
  <si>
    <t>JENIFER ARIAS TAVERA</t>
  </si>
  <si>
    <t>CPS-255-2024</t>
  </si>
  <si>
    <t>FDLRUU-CD-255-2024</t>
  </si>
  <si>
    <t>https://community.secop.gov.co/Public/Tendering/OpportunityDetail/Index?noticeUID=CO1.NTC.6295135&amp;isFromPublicArea=True&amp;isModal=False</t>
  </si>
  <si>
    <t>CO1.PCCNTR.6453350</t>
  </si>
  <si>
    <t>INGRID LISSETH QUINTERO GONZALEZ</t>
  </si>
  <si>
    <t>CPS-256-2024</t>
  </si>
  <si>
    <t>FDLRUU-CD-256-2024</t>
  </si>
  <si>
    <t>https://community.secop.gov.co/Public/Tendering/OpportunityDetail/Index?noticeUID=CO1.NTC.6296011&amp;isFromPublicArea=True&amp;isModal=False</t>
  </si>
  <si>
    <t>CO1.PCCNTR.6454134</t>
  </si>
  <si>
    <t xml:space="preserve">JUAN ANTONIO ESPINOSA ACEVEDO </t>
  </si>
  <si>
    <t>CPS-257-2024</t>
  </si>
  <si>
    <t>FDLRUU-CD-257-2024</t>
  </si>
  <si>
    <t>https://community.secop.gov.co/Public/Tendering/OpportunityDetail/Index?noticeUID=CO1.NTC.6308621&amp;isFromPublicArea=True&amp;isModal=False</t>
  </si>
  <si>
    <t>CO1.PCCNTR.6463649</t>
  </si>
  <si>
    <t>LEIDY AGATHA ROSSIASCO VELASQUEZ</t>
  </si>
  <si>
    <t>CPS-258-2024</t>
  </si>
  <si>
    <t>FDLRUU-CD-258-2024</t>
  </si>
  <si>
    <t>https://community.secop.gov.co/Public/Tendering/OpportunityDetail/Index?noticeUID=CO1.NTC.6295201&amp;isFromPublicArea=True&amp;isModal=False</t>
  </si>
  <si>
    <t>CO1.PCCNTR.6453235</t>
  </si>
  <si>
    <t xml:space="preserve">JENNY ELVIRA PRIETO OLARTE </t>
  </si>
  <si>
    <t>CPS-259-2024</t>
  </si>
  <si>
    <t>FDLRUU-CD-259-2024</t>
  </si>
  <si>
    <t>https://community.secop.gov.co/Public/Tendering/OpportunityDetail/Index?noticeUID=CO1.NTC.6296242&amp;isFromPublicArea=True&amp;isModal=False</t>
  </si>
  <si>
    <t>CO1.PCCNTR.6453981</t>
  </si>
  <si>
    <t>JENNY KATHERINE
GONZÁLEZ SÁNCHEZ,</t>
  </si>
  <si>
    <t>LEYDY ADRIANA ACOSTA BOADA</t>
  </si>
  <si>
    <t>CPS-260-2024</t>
  </si>
  <si>
    <t>FDLRUU-CD-260-2024</t>
  </si>
  <si>
    <t>https://community.secop.gov.co/Public/Tendering/OpportunityDetail/Index?noticeUID=CO1.NTC.6309600&amp;isFromPublicArea=True&amp;isModal=False</t>
  </si>
  <si>
    <t>CO1.PCCNTR.6464533</t>
  </si>
  <si>
    <t>KIMBERLY MENDOZA MORENO</t>
  </si>
  <si>
    <t>CPS-261-2024</t>
  </si>
  <si>
    <t>FDLRUU-CD-261-2024</t>
  </si>
  <si>
    <t>https://community.secop.gov.co/Public/Tendering/OpportunityDetail/Index?noticeUID=CO1.NTC.6298803&amp;isFromPublicArea=True&amp;isModal=False</t>
  </si>
  <si>
    <t>CO1.PCCNTR.6456024</t>
  </si>
  <si>
    <t>ANA MILENA CARDONA MORA</t>
  </si>
  <si>
    <t>LIDERAR Y GARANTIZAR LA IMPLEMENTACIÓN Y SEGUIMIENTO DE LOS PROCESOS Y PROCEDIMIENTOS DEL SERVICIO SOCIAL PARA SUBSIDIO TIPO C DE LA ALCALDÍA LOCAL</t>
  </si>
  <si>
    <t>CPS-262-2024</t>
  </si>
  <si>
    <t>FDLRUU-262-2024</t>
  </si>
  <si>
    <t>https://community.secop.gov.co/Public/Tendering/OpportunityDetail/Index?noticeUID=CO1.NTC.6295354&amp;isFromPublicArea=True&amp;isModal=False</t>
  </si>
  <si>
    <t>CO1.PCCNTR.6453481</t>
  </si>
  <si>
    <t xml:space="preserve">NIDIA CONSUELO MARROQUIN RODRIGUEZ </t>
  </si>
  <si>
    <t>PRESTAR SERVICIOS DE APOYO AL ÁREA DE DESARROLLO LOCAL EN EL CENTRO DE DOCUMENTACIÓN E INFORMACIÓN (CDI) EN EL MANEJO DE LAS COMUNICACIONES DE ENTRADA, INTERNAS Y EXTERNAS Y EN LA ATENCIÓN A LOS CIUDADANOS EN LOS DIFERENTES CANALES ESTABLECIDOS POR LA ENTIDAD</t>
  </si>
  <si>
    <t>CPS-263-2024</t>
  </si>
  <si>
    <t>FDLRUU-CD-263-2024</t>
  </si>
  <si>
    <t>https://community.secop.gov.co/Public/Tendering/OpportunityDetail/Index?noticeUID=CO1.NTC.6298939&amp;isFromPublicArea=True&amp;isModal=False</t>
  </si>
  <si>
    <t>CO1.PCCNTR.6455947</t>
  </si>
  <si>
    <t xml:space="preserve">JUAN CARLOS OLEGUA HURTADO </t>
  </si>
  <si>
    <t>PRESTAR LOS SERVICIOS COMO OPERADOR DE MAQUINARIA AMARILLA, AL SERVICIO DE LA ADMINISTRACION LOCAL DE RAFAEL URIBE URIBE EN LA REALIZACIÓN DE LA EJECUCION DE LOS PROYECTO DEL PLAN DE DESARROLLO LOCAL ASOCIADOS A LA MOVILIDAD MULTIMODAL, INCLUYENTE Y SOSTENIBLE EN RAFAEL URIBE URIBE, ASÍ COMO APOYAR LAS DEMÁS ACTIVIDADES QUE SE GENEREN EN EL ÁREA DE GESTIÓN DEL DESARROLLO</t>
  </si>
  <si>
    <t>CPS-264-2024</t>
  </si>
  <si>
    <t>FDLRUU-CD-264-2024</t>
  </si>
  <si>
    <t>https://community.secop.gov.co/Public/Tendering/OpportunityDetail/Index?noticeUID=CO1.NTC.6299015&amp;isFromPublicArea=True&amp;isModal=False</t>
  </si>
  <si>
    <t>CO1.PCCNTR.6456218</t>
  </si>
  <si>
    <t>NINI JOANNA VALENZUELA ROMERO</t>
  </si>
  <si>
    <t>APOYAR LA GESTION DOCUMENTAL DE LA ALCALDIA LOCAL DE RAFAEL URIBE URIBE PARA LA IMPLEMENTACION DEL PROCESO DE VERIFICACION, SOPORTE Y ACOMPAÑAMIENTO, EN EL DESARROLLO DE LAS ACTIVIDADES PROPIAS DE LOS PROCESOS Y ACTUACIONES ADMINISTRATIVAS EXISTENTES EN EL AREA DE GESTION POLICIVA Y JURIDICA".</t>
  </si>
  <si>
    <t>CPS-265-2024</t>
  </si>
  <si>
    <t>FDLRUU-CD-265-2024</t>
  </si>
  <si>
    <t>https://community.secop.gov.co/Public/Tendering/OpportunityDetail/Index?noticeUID=CO1.NTC.6298925&amp;isFromPublicArea=True&amp;isModal=False</t>
  </si>
  <si>
    <t xml:space="preserve">	CO1.PCCNTR.6456007</t>
  </si>
  <si>
    <t>ERIKA YISSETH LOPEZ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</si>
  <si>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</si>
  <si>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CPS-266-2024</t>
  </si>
  <si>
    <t>FDLRUU-CD-266-2024</t>
  </si>
  <si>
    <t>https://community.secop.gov.co/Public/Tendering/OpportunityDetail/Index?noticeUID=CO1.NTC.6298932&amp;isFromPublicArea=True&amp;isModal=False</t>
  </si>
  <si>
    <t>CO1.PCCNTR.6455665</t>
  </si>
  <si>
    <t>EDINSON YESIR RODRIGUEZ ROMERO</t>
  </si>
  <si>
    <t>CPS-267-2024</t>
  </si>
  <si>
    <t>FDLRUU-CD-267-2024</t>
  </si>
  <si>
    <t>https://community.secop.gov.co/Public/Tendering/OpportunityDetail/Index?noticeUID=CO1.NTC.6307401&amp;isFromPublicArea=True&amp;isModal=False</t>
  </si>
  <si>
    <t>CO1.PCCNTR.6462701</t>
  </si>
  <si>
    <t xml:space="preserve">CAROLINA DIAZ BUELVAS </t>
  </si>
  <si>
    <t>CPS-268-2024</t>
  </si>
  <si>
    <t>FDLRUU-CD-268-2024</t>
  </si>
  <si>
    <t>https://community.secop.gov.co/Public/Tendering/OpportunityDetail/Index?noticeUID=CO1.NTC.6311155&amp;isFromPublicArea=True&amp;isModal=False</t>
  </si>
  <si>
    <t>CO1.PCCNTR.6465374</t>
  </si>
  <si>
    <t>DIANA PATRICIA NOGUERA SIMIJACA</t>
  </si>
  <si>
    <t>CPS-269-2024</t>
  </si>
  <si>
    <t>FDLRUU-CD-269-2024</t>
  </si>
  <si>
    <t>https://community.secop.gov.co/Public/Tendering/OpportunityDetail/Index?noticeUID=CO1.NTC.6311250&amp;isFromPublicArea=True&amp;isModal=False</t>
  </si>
  <si>
    <t>CO1.PCCNTR.6465496</t>
  </si>
  <si>
    <t>CLAUDIA LILIANA MONTOYA MAULEDOUX</t>
  </si>
  <si>
    <t xml:space="preserve">	APOYAR ADMINISTRATIVA Y ASISTENCIALMENTE A LAS INSPECCIONES DE POLICÍA DE LA LOCALIDAD DE RAFAEL URIBE URIBE</t>
  </si>
  <si>
    <t>https://community.secop.gov.co/Public/Tendering/OpportunityDetail/Index?noticeUID=CO1.NTC.6250523&amp;isFromPublicArea=True&amp;isModal=False</t>
  </si>
  <si>
    <t>CO1.PCCNTR.6456157</t>
  </si>
  <si>
    <t xml:space="preserve">CARLOS ALBERTO PINZON MOLINA </t>
  </si>
  <si>
    <t>APOYAR EL FORTALECIMIENTO TURISTICO, CULTURAL Y CREATIVO DE LA LOCALIDAD DE RAFAEL URIBE URIBE A TRAVÉS DEL TERCER FESTIVAL DE LA LECHONA EN EL MARCO DEL ACUERDO LOCAL 004 DE 2023</t>
  </si>
  <si>
    <t>CPS-271-2024</t>
  </si>
  <si>
    <t>FDLRUU-CD-271-2024</t>
  </si>
  <si>
    <t>https://community.secop.gov.co/Public/Tendering/OpportunityDetail/Index?noticeUID=CO1.NTC.6308719&amp;isFromPublicArea=True&amp;isModal=False</t>
  </si>
  <si>
    <t>CO1.PCCNTR.6462995</t>
  </si>
  <si>
    <t xml:space="preserve">FREDY ALEJANDRO MONROY ARDILA </t>
  </si>
  <si>
    <t>OC-130355</t>
  </si>
  <si>
    <t>https://colombiacompra.gov.co/tienda-virtual-del-estado-colombiano/ordenes-compra/130355</t>
  </si>
  <si>
    <t xml:space="preserve"> SOLUTION COPY LTDA</t>
  </si>
  <si>
    <t>CONTRATAR EL SERVICIO DE ALQUILER DE IMPRESORAS PARA EL FUNCIONAMIENTO DE LA ALCALDIA LOCAL DE RAFAEL URIBE URIBE</t>
  </si>
  <si>
    <t>Servicios de arrendamiento sin opcion de compra de computadores sin operario</t>
  </si>
  <si>
    <t>O21202020070373124</t>
  </si>
  <si>
    <t>CPS-272-2024</t>
  </si>
  <si>
    <t>FDLRUU-CD-272-2024</t>
  </si>
  <si>
    <t>https://community.secop.gov.co/Public/Tendering/OpportunityDetail/Index?noticeUID=CO1.NTC.6317568&amp;isFromPublicArea=True&amp;isModal=False</t>
  </si>
  <si>
    <t>CO1.PCCNTR.6469885</t>
  </si>
  <si>
    <t>YIRLY NHAYIA PEÑA QUINTERO</t>
  </si>
  <si>
    <t>PRESTAR LOS SERVICIOS PROFESIONALES EN EL CUMPLIMIENTO DE LOS PROCEDIMIENTOS E INSTRUCTIVOS DEL SISTEMA INTEGRADO DE GESTIÓN, RELACIONADOS CON LOS PAGOS EN EL FONDO DE DESARROLLO LOCAL DE RAFAEL URIBE URIBE</t>
  </si>
  <si>
    <t>CPS-273-2024</t>
  </si>
  <si>
    <t>FDLRUU-CD-273-2024</t>
  </si>
  <si>
    <t>https://community.secop.gov.co/Public/Tendering/OpportunityDetail/Index?noticeUID=CO1.NTC.6309758&amp;isFromPublicArea=True&amp;isModal=False</t>
  </si>
  <si>
    <t>CO1.PCCNTR.6464539</t>
  </si>
  <si>
    <t xml:space="preserve">YURY TATIANA  ANGULO PATIÑO </t>
  </si>
  <si>
    <t xml:space="preserve">	PRESTAR LOS SERVICIOS PROFESIONALES COMO ABOGADO PARA APOYAR AL FONDO DE DESARROLLO LOCAL EN EL ANÁLISIS, REVISIÓN, TRÁMITE PARA COBRO PERSUASIVO Y COACTIVO, SOLICITUDES DE ENTES DE CONTROL, CORPORACIONES PÚBLICAS Y LOS CONCEPTOS JURÍDICOS QUE SE LE SOLICITEN.</t>
  </si>
  <si>
    <t>CPS-274-2024</t>
  </si>
  <si>
    <t>FDLRUU-CD-274-2024</t>
  </si>
  <si>
    <t>https://community.secop.gov.co/Public/Tendering/OpportunityDetail/Index?noticeUID=CO1.NTC.6316732&amp;isFromPublicArea=True&amp;isModal=False</t>
  </si>
  <si>
    <t>CO1.PCCNTR.6469406</t>
  </si>
  <si>
    <t xml:space="preserve">ELIZABETH GARAY QUEVEDO </t>
  </si>
  <si>
    <t>PRESTAR SERVICIOS DE APOYO A LA GESTIÓN DOCUMENTAL DE LA ALCALDÍA LOCAL, ACOMPAÑANDO LA DEPURACIÓN EN LAS LABORES OPERATIVAS QUE GENERA EL PROCESO DE IMPULSO DE LAS ACTUACIONES ADMINISTRATIVAS EXISTENTES EN LA ALCALDÍA LOCAL DE RAFAEL URIBE URIBE</t>
  </si>
  <si>
    <t>CPS-275-2024</t>
  </si>
  <si>
    <t>FDLRUU-CD-275-2024</t>
  </si>
  <si>
    <t>https://community.secop.gov.co/Public/Tendering/OpportunityDetail/Index?noticeUID=CO1.NTC.6316047&amp;isFromPublicArea=True&amp;isModal=False</t>
  </si>
  <si>
    <t>CO1.PCCNTR.6468641</t>
  </si>
  <si>
    <t xml:space="preserve">YULY PAOLA LEGUIZAMON PIÑEROS </t>
  </si>
  <si>
    <t>CPS-276-2024</t>
  </si>
  <si>
    <t>FDLRUU-CD-276-2024</t>
  </si>
  <si>
    <t>https://community.secop.gov.co/Public/Tendering/OpportunityDetail/Index?noticeUID=CO1.NTC.6311174&amp;isFromPublicArea=True&amp;isModal=False</t>
  </si>
  <si>
    <t>CO1.PCCNTR.6465804</t>
  </si>
  <si>
    <t xml:space="preserve">KEIYLA YARITH  TRUJILLO ALBOR </t>
  </si>
  <si>
    <t>PRESTAR SERVICIOS DE APOYO A LA DOCUMENTAL DE LA ALCALDÍA LOCAL, ACOMPAÑANDO LA DEPURACIÓN EN LAS LABORES OPERATIVAS QUE GENERA EL PROCESO DE IMPULSO DE LAS ACTUACIONES ADMINISTRATIVAS EXISTENTES EN LA ALCALDÍA LOCAL DE RAFAEL URIBE URIBE</t>
  </si>
  <si>
    <t>CPS-277-2024</t>
  </si>
  <si>
    <t>FDLRUU-CD-277-2024</t>
  </si>
  <si>
    <t>https://community.secop.gov.co/Public/Tendering/OpportunityDetail/Index?noticeUID=CO1.NTC.6311093&amp;isFromPublicArea=True&amp;isModal=False</t>
  </si>
  <si>
    <t>CO1.PCCNTR.6465825</t>
  </si>
  <si>
    <t xml:space="preserve">MONICA GOMEZ GUZMAN </t>
  </si>
  <si>
    <t>CPS-278-2024</t>
  </si>
  <si>
    <t>FDLRUU-CD-278-2024</t>
  </si>
  <si>
    <t>https://community.secop.gov.co/Public/Tendering/OpportunityDetail/Index?noticeUID=CO1.NTC.6316526&amp;isFromPublicArea=True&amp;isModal=False</t>
  </si>
  <si>
    <t>CO1.PCCNTR.6469315</t>
  </si>
  <si>
    <t xml:space="preserve">JONATHAN ZACHARY PLAZAS PEÑA </t>
  </si>
  <si>
    <t>CPS-279-2024</t>
  </si>
  <si>
    <t>FDLRUU-CD-279-2024</t>
  </si>
  <si>
    <t>https://community.secop.gov.co/Public/Tendering/OpportunityDetail/Index?noticeUID=CO1.NTC.6370702&amp;isFromPublicArea=True&amp;isModal=False</t>
  </si>
  <si>
    <t>CO1.PCCNTR.6509431</t>
  </si>
  <si>
    <t>ELVER PINEDA SANDOVAL</t>
  </si>
  <si>
    <t>CPS-280-2024</t>
  </si>
  <si>
    <t>FDLRUU-CD-280-2024</t>
  </si>
  <si>
    <t>https://community.secop.gov.co/Public/Tendering/OpportunityDetail/Index?noticeUID=CO1.NTC.6326483&amp;isFromPublicArea=True&amp;isModal=False</t>
  </si>
  <si>
    <t>CO1.PCCNTR.6477254</t>
  </si>
  <si>
    <t xml:space="preserve">SANDRA ROCIO VARGAS HERNANDEZ </t>
  </si>
  <si>
    <t>PRESTAR SERVICIOS TECNICOS A LA ALCALDÍA LOCAL EN EL ADECUADO MANEJO DE LOS DOCUMENTOS OFICIALES, MEDIANTE LA SOCIALIZACIÓN, IMPLEMENTACIÓN, MONITOREO Y SEGUIMIENTO AL APLICATIVO ORFEO, EN LAS DIFERENTES DEPENDENCIAS, CON ÉNFASIS EN EL CDI DEL AREA DE GESTION DE DESARROLLO LOCAL.</t>
  </si>
  <si>
    <t>CPS-281-2024</t>
  </si>
  <si>
    <t>FDLRUU-CD-281-2024</t>
  </si>
  <si>
    <t>https://community.secop.gov.co/Public/Tendering/OpportunityDetail/Index?noticeUID=CO1.NTC.6345222&amp;isFromPublicArea=True&amp;isModal=False</t>
  </si>
  <si>
    <t>CO1.PCCNTR.6491572</t>
  </si>
  <si>
    <t>JAIME HERNANDO RIVERA PINZON</t>
  </si>
  <si>
    <t>CPS-282-2024</t>
  </si>
  <si>
    <t>FDLRUU-CD-282-2024</t>
  </si>
  <si>
    <t>https://community.secop.gov.co/Public/Tendering/OpportunityDetail/Index?noticeUID=CO1.NTC.6324710&amp;isFromPublicArea=True&amp;isModal=False</t>
  </si>
  <si>
    <t>CO1.PCCNTR.6477211</t>
  </si>
  <si>
    <t>ALEYRA CAPERA RODRIGUEZ</t>
  </si>
  <si>
    <t>CPS-283-2024</t>
  </si>
  <si>
    <t>FDLRUU-CD-283-2024</t>
  </si>
  <si>
    <t>https://community.secop.gov.co/Public/Tendering/OpportunityDetail/Index?noticeUID=CO1.NTC.6320471&amp;isFromPublicArea=True&amp;isModal=False</t>
  </si>
  <si>
    <t>CO1.PCCNTR.6471998</t>
  </si>
  <si>
    <t xml:space="preserve">IVAN HERNANDO ZABALETA VANEGAS </t>
  </si>
  <si>
    <t>EL CONTRATISTA SE OBLIGA A 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</si>
  <si>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CPS-284-2024</t>
  </si>
  <si>
    <t>FDLRUU-CD-284-2024</t>
  </si>
  <si>
    <t>https://community.secop.gov.co/Public/Tendering/OpportunityDetail/Index?noticeUID=CO1.NTC.6323885&amp;isFromPublicArea=True&amp;isModal=False</t>
  </si>
  <si>
    <t>CO1.PCCNTR.6475399</t>
  </si>
  <si>
    <t>JAVIER FELIPE ESCORCIA MONTAÑA</t>
  </si>
  <si>
    <t>CPS-285-2024</t>
  </si>
  <si>
    <t>FDLRUU-CD-285-2024</t>
  </si>
  <si>
    <t>https://community.secop.gov.co/Public/Tendering/OpportunityDetail/Index?noticeUID=CO1.NTC.6326117&amp;isFromPublicArea=True&amp;isModal=False</t>
  </si>
  <si>
    <t>CO1.PCCNTR.6477106</t>
  </si>
  <si>
    <t xml:space="preserve">ALVARO CASTAÑEDA ALDANA </t>
  </si>
  <si>
    <t>PRESTAR SERVICIOS DE APOYO ADMINISTRATIVO Y ASISTENCIAL A LA ALCALDIA LOCAL DE RAFAEL URIBE URIBE EN EL CENTRO DE INFORMACIÓN Y DOCUMENTACIÓN (CDI), PARA LA ENTREGA Y NOTIFICACIÓN DE CORRESPONDENCIA GENERADA POR LA ENTIDAD</t>
  </si>
  <si>
    <t>CPS-286-2024</t>
  </si>
  <si>
    <t>FDLRUU-CD-286-2024</t>
  </si>
  <si>
    <t>https://community.secop.gov.co/Public/Tendering/OpportunityDetail/Index?noticeUID=CO1.NTC.6360140&amp;isFromPublicArea=True&amp;isModal=False</t>
  </si>
  <si>
    <t>CO1.PCCNTR.6502180</t>
  </si>
  <si>
    <t>OLGA LUCIA PLAZAS</t>
  </si>
  <si>
    <t>CPS-287-2024</t>
  </si>
  <si>
    <t>FDLRUU-CD-287-2024</t>
  </si>
  <si>
    <t>https://community.secop.gov.co/Public/Tendering/OpportunityDetail/Index?noticeUID=CO1.NTC.6344828&amp;isFromPublicArea=True&amp;isModal=False</t>
  </si>
  <si>
    <t>CO1.PCCNTR.6491419</t>
  </si>
  <si>
    <t xml:space="preserve">NELLY JOHANA BUITRAGO CARRANZA </t>
  </si>
  <si>
    <t>CPS-288-2024</t>
  </si>
  <si>
    <t>FDLRUU-CD-288-2024</t>
  </si>
  <si>
    <t>https://community.secop.gov.co/Public/Tendering/OpportunityDetail/Index?noticeUID=CO1.NTC.6379741&amp;isFromPublicArea=True&amp;isModal=False</t>
  </si>
  <si>
    <t>CO1.PCCNTR.6515746</t>
  </si>
  <si>
    <t>ERIKA REALPE MOYA</t>
  </si>
  <si>
    <t>CPS-289-2024</t>
  </si>
  <si>
    <t>FDLRUU-CD-289-2024</t>
  </si>
  <si>
    <t>https://community.secop.gov.co/Public/Tendering/OpportunityDetail/Index?noticeUID=CO1.NTC.6353096&amp;isFromPublicArea=True&amp;isModal=False</t>
  </si>
  <si>
    <t>CO1.PCCNTR.6497332</t>
  </si>
  <si>
    <t>LEYLA JANETH REY CASTILLO</t>
  </si>
  <si>
    <t>PRESTAR LOS SERVICIOS PROFESIONALES PARA EL CUMPLIMIENTO DE LOS PROCESOS, PROCEDIMIENTOS E INSTRUCTIVOS DEL SISTEMA INTEGRADO DE GESTIÓN, RELACIONADOS CON LA GESTION ADMINISTRATIVA DE LA ALCALDIA LOCAL DE RAFAEL URIBE URIBE</t>
  </si>
  <si>
    <t>CPS-290-2024</t>
  </si>
  <si>
    <t>FDLRUU-CD-290-2024</t>
  </si>
  <si>
    <t>https://community.secop.gov.co/Public/Tendering/OpportunityDetail/Index?noticeUID=CO1.NTC.6352636&amp;isFromPublicArea=True&amp;isModal=False</t>
  </si>
  <si>
    <t>CO1.PCCNTR.6497211</t>
  </si>
  <si>
    <t>OSCAR  ARBEY ORTIZ DIAZ</t>
  </si>
  <si>
    <t>APOYAR TECNICAMENTE LAS DISTINTAS ETAPAS DE LOS PROCESOS DE COMPETENCIA DE LAS INSPECCIONES DE POLICÍA DE LA LOCALIDAD, SEGÚN REPARTO</t>
  </si>
  <si>
    <t>CPS-291-2024</t>
  </si>
  <si>
    <t>FDLRUU-CD-291-2024</t>
  </si>
  <si>
    <t>https://community.secop.gov.co/Public/Tendering/OpportunityDetail/Index?noticeUID=CO1.NTC.6352809&amp;isFromPublicArea=True&amp;isModal=False</t>
  </si>
  <si>
    <t>CO1.PCCNTR.6496878</t>
  </si>
  <si>
    <t xml:space="preserve">AURORA PRADA ROJAS </t>
  </si>
  <si>
    <t>PRESTAR LOS SERVICIOS TECNICOS PARA DESARROLLAR ACTIVIDADES TENDIENTES A GARANTIZAR LA SALUD Y LA ATENCIÓN DE LAS EMERGENCIAS Y DESASTRES QUE SE PRESENTEN EN LA LOCALIDAD RAFAEL URIBE URIBE EN MARCO DEL PROYECTO 1665</t>
  </si>
  <si>
    <t>CPS-292-2024</t>
  </si>
  <si>
    <t>FDLRUU-CD-292-2024</t>
  </si>
  <si>
    <t> https://community.secop.gov.co/Public/Tendering/OpportunityDetail/Index?noticeUID=CO1.NTC.6361326&amp;isFromPublicArea=True&amp;isModal=False</t>
  </si>
  <si>
    <t> CO1.PCCNTR.6503239</t>
  </si>
  <si>
    <t>JUAN CARLOS USSA LIZARAZO</t>
  </si>
  <si>
    <t> </t>
  </si>
  <si>
    <t> APOYAR TÉCNICAMENTE LAS DISTINTASETAPAS DE LOS PROCESOS DE COMPETENCIA DE LAS INSPECCIONES DE POLICÍA DE LA LOCALIDAD, SEGÚN REPARTO</t>
  </si>
  <si>
    <t>CPS-293-2024</t>
  </si>
  <si>
    <t>FDLRUU-CD-293-2024</t>
  </si>
  <si>
    <t> https://community.secop.gov.co/Public/Tendering/OpportunityDetail/Index?noticeUID=CO1.NTC.6360381&amp;isFromPublicArea=True&amp;isModal=False</t>
  </si>
  <si>
    <t> CO1.PCCNTR.6502450</t>
  </si>
  <si>
    <t>LUIS CAMILO CASTIBLANCO SARMIENTO</t>
  </si>
  <si>
    <t>SEBASTIAN ZAFRA FLOREZ</t>
  </si>
  <si>
    <t> 1.098.650.275</t>
  </si>
  <si>
    <t> PRESTAR LOS SERVICIOS PROFESIONALES ESPECIALIZADOS EN EL AREA DE GESTION DE DESARROLLO LOCAL DE LA ALCALDIA LOCAL DE RAFAEL URIBE URIBE A FIN DE ORGANIZAR, ORIENTAR Y REALIZAR EL SEGUIMIENTO A LA EJECUCIÓN DE LOS PROCESOS ASOCIADOS CON EL ÁREA, ASÍ COMO LA FORMULACION DEL PLAN DE DESARROLLO LOCAL 2025-2028.</t>
  </si>
  <si>
    <t>CPS-294-2024</t>
  </si>
  <si>
    <t>FDLRUU-CD-294-2024</t>
  </si>
  <si>
    <t>https://community.secop.gov.co/Public/Tendering/OpportunityDetail/Index?noticeUID=CO1.NTC.6376926&amp;isFromPublicArea=True&amp;isModal=False</t>
  </si>
  <si>
    <t xml:space="preserve">	CO1.PCCNTR.6513540</t>
  </si>
  <si>
    <t xml:space="preserve">ANGIE PAOLA BAUTISTA TRIANA </t>
  </si>
  <si>
    <t>PRESTAR LOS SERVICIOS DE APOYO TÉCNICO ADMINISTRATIVO PARA EL ÁREA DE GESTIÓN DE DESARROLLO LOCAL DE LA ALCALDÍA LOCAL DE RAFAEL URIBE URIBE EN TEMAS DE INFRAESTRUCTURA COMO PARTE DE LA EJECUCION DEL PLAN DE DESARROLLO LOCAL</t>
  </si>
  <si>
    <t>CPS-295-2024</t>
  </si>
  <si>
    <t>FDLRUU-CD-295-2024</t>
  </si>
  <si>
    <t>https://community.secop.gov.co/Public/Tendering/OpportunityDetail/Index?noticeUID=CO1.NTC.6396922&amp;isFromPublicArea=True&amp;isModal=False</t>
  </si>
  <si>
    <t>CO1.PCCNTR.6527147</t>
  </si>
  <si>
    <t>SANDRA PATRICIA  OSORIO CARDENAS</t>
  </si>
  <si>
    <t>PRESTAR LOS SERVICIOS TECNICOS PARA DESARROLLAR ACTIVIDADES TENDIENTES A GARANTIZAR LA SALUD Y LA ATENCIÓN DE LAS EMERGENCIAS Y DESASTRES QUE SE PRESENTEN EN LA LOCALIDAD RAFAEL URIBE URIBE EN MARCO DEL PROYECTO 1665.</t>
  </si>
  <si>
    <t>CPS-296-2024</t>
  </si>
  <si>
    <t>FDLRUU-CD-296-2024</t>
  </si>
  <si>
    <t>https://community.secop.gov.co/Public/Tendering/OpportunityDetail/Index?noticeUID=CO1.NTC.6394622&amp;isFromPublicArea=True&amp;isModal=False</t>
  </si>
  <si>
    <t>CO1.PCCNTR.6525613</t>
  </si>
  <si>
    <t>LAURA JINETH LEZCANO CAÑON</t>
  </si>
  <si>
    <t>CAR-297-2024</t>
  </si>
  <si>
    <t>FDLRUU-CD-297-2024</t>
  </si>
  <si>
    <t>https://community.secop.gov.co/Public/Tendering/OpportunityDetail/Index?noticeUID=CO1.NTC.6396527&amp;isFromPublicArea=True&amp;isModal=False</t>
  </si>
  <si>
    <t>CO1.PCCNTR.6526652</t>
  </si>
  <si>
    <t>MARIA ELENA ROSAS MELO</t>
  </si>
  <si>
    <t>CONTRATAR EL ARRENDAMIENTO DE UN ÁREA QUE SIRVA COMO ESTACIONAMIENTO DE LOS VEHÍCULOS Y LA MAQUINARIA PESADA A CARGO DEL FONDO DE DESARROLLO LOCAL RAFAEL URIBE URIBE</t>
  </si>
  <si>
    <t>CPS-298-2024</t>
  </si>
  <si>
    <t>FDLRUU-CD-298-2024</t>
  </si>
  <si>
    <t>https://community.secop.gov.co/Public/Tendering/OpportunityDetail/Index?noticeUID=CO1.NTC.6405545&amp;isFromPublicArea=True&amp;isModal=False</t>
  </si>
  <si>
    <t>CO1.PCCNTR.6534318</t>
  </si>
  <si>
    <t>JEISSON STIVEN GASPAR GARCIA</t>
  </si>
  <si>
    <t>PRESTAR SUS SERVICIOS ASISTENCIALES COMO AYUDANTE DE OBRA COMPLEMENTARIA A LAS ACCIÓNES DE MOVILIDAD Y MANTENIMIENTO VIAL CON MATERIAL FRESADO Y EMULSIÓN ASFÁLTICA REALIZADAS CON LA MAQUINARIA PESADA Y SUS OPERARIOS EN LA LOCALIDAD DE RAFAEL URIBE URIBE</t>
  </si>
  <si>
    <t>CPS-299-2024</t>
  </si>
  <si>
    <t>FDLRUU-CD-299-2024</t>
  </si>
  <si>
    <t>https://community.secop.gov.co/Public/Tendering/OpportunityDetail/Index?noticeUID=CO1.NTC.6406347&amp;isFromPublicArea=True&amp;isModal=False</t>
  </si>
  <si>
    <t>CO1.PCCNTR.6534582</t>
  </si>
  <si>
    <t>MATILDE RAMIREZ GUEVARA</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</si>
  <si>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t>
  </si>
  <si>
    <t>CPS-301-2024</t>
  </si>
  <si>
    <t>FDLRUU-CD-301-2024</t>
  </si>
  <si>
    <t>https://community.secop.gov.co/Public/Tendering/OpportunityDetail/Index?noticeUID=CO1.NTC.6415131&amp;isFromPublicArea=True&amp;isModal=False</t>
  </si>
  <si>
    <t>CO1.PCCNTR.6541841</t>
  </si>
  <si>
    <t>EDILSON JAVIER VELANDIA SANCHEZ</t>
  </si>
  <si>
    <t>PRESTAR SERVICIOS PROFESIONALES ESPECIALIZADOS PARA LA IMPLEMENTACIÓN DE LA ESTRATEGIA DE ANÁLISIS DE DATOS EN EL FONDO DE DESARROLLO LOCAL DE RAFAEL URIBE URIBE</t>
  </si>
  <si>
    <t>CPS-302-2024</t>
  </si>
  <si>
    <t>FDLRUU-CD-302-2024</t>
  </si>
  <si>
    <t>https://community.secop.gov.co/Public/Tendering/OpportunityDetail/Index?noticeUID=CO1.NTC.6457661&amp;isFromPublicArea=True&amp;isModal=False</t>
  </si>
  <si>
    <t>CO1.PCCNTR.6573636</t>
  </si>
  <si>
    <t>TULIA MACARIA ASPRILLA</t>
  </si>
  <si>
    <t>APOYAR AL (A) ALCALDE (SA) LOCAL EN EL FORTALECIMIENTO E INCLUSIÓN DE LAS COMUNIDADES NEGRAS, AFROCOLOMBIANAS, PALENQUERAS E INDÍGENAS EN EL MARCO DE LA POLÍTICA PÚBLICA DISTRITAL Y LOS ESPACIOS DE PARTICIPACIÓN</t>
  </si>
  <si>
    <t>ANDRES FELIPE LARA NUÑEZ</t>
  </si>
  <si>
    <t>CPS-303-2024</t>
  </si>
  <si>
    <t>FDLRUU-CD-303-2024</t>
  </si>
  <si>
    <t>https://community.secop.gov.co/Public/Tendering/OpportunityDetail/Index?noticeUID=CO1.NTC.6455814&amp;isFromPublicArea=True&amp;isModal=False</t>
  </si>
  <si>
    <t>CO1.PCCNTR.6571692</t>
  </si>
  <si>
    <t xml:space="preserve">ALLISON KATERINE PEREZ MENDEZ </t>
  </si>
  <si>
    <t xml:space="preserve">                                                                                                                                                                                                                                       </t>
  </si>
  <si>
    <t>APOYAR ADMINISTRATIVA Y ASISTENCIALMENTE A LAS INSPECCIONES DE POLICÍA DE LA LOCALIDAD DE RAFAEL URIBE URIBE.</t>
  </si>
  <si>
    <t>CPS-304-2024</t>
  </si>
  <si>
    <t>FDLRUU-CD-304-2024</t>
  </si>
  <si>
    <t>https://community.secop.gov.co/Public/Tendering/OpportunityDetail/Index?noticeUID=CO1.NTC.6494026&amp;isFromPublicArea=True&amp;isModal=False</t>
  </si>
  <si>
    <t>CO1.PCCNTR.6602839</t>
  </si>
  <si>
    <t>PRESTAR LOS SERVICIOS PROFESIONALES ESPECIALIZADOS EN EL AREA DE GESTION DE DESARROLLO LOCAL DE LA ALCALDIA LOCAL DE RAFAEL URIBE URIBE A FIN DE ORGANIZAR Y ORIENTAR LA EJECUCIÓN Y SEGUIMIENTO DE LAS ACTIVIDADES DE LOS PROCESOS ASOCIADOS CON EL ÁREA, ASÍ COMO DE LOS PROYECTOS DE INVERSIÓN DEL PLAN DE DESARROLLO LOCAL</t>
  </si>
  <si>
    <t>CPS-305-2024</t>
  </si>
  <si>
    <t>FDLRUU-CD-305-2024</t>
  </si>
  <si>
    <t>https://community.secop.gov.co/Public/Tendering/OpportunityDetail/Index?noticeUID=CO1.NTC.6499929&amp;isFromPublicArea=True&amp;isModal=False</t>
  </si>
  <si>
    <t>CO1.PCCNTR.6607527</t>
  </si>
  <si>
    <t>PRESTAR LOS SERVICIOS PROFESIONALES ESPECIALIZADOS AL DESPACHO EN EL DESARROLLO Y SEGUIMIENTO DE LOS PROCESOS JURIDICOS ADELANTADOS EN LA ALCALDÍA LOCAL DE RAFAEL URIBE URIBE</t>
  </si>
  <si>
    <t>CPS-306-2024</t>
  </si>
  <si>
    <t>FDLRUU-CD-306-2024</t>
  </si>
  <si>
    <t>https://community.secop.gov.co/Public/Tendering/OpportunityDetail/Index?noticeUID=CO1.NTC.6525587&amp;isFromPublicArea=True&amp;isModal=False</t>
  </si>
  <si>
    <t>CO1.PCCNTR.6625033</t>
  </si>
  <si>
    <t>FREDY ALEXANDER URIBE SANABRIA</t>
  </si>
  <si>
    <t>$15,400,000</t>
  </si>
  <si>
    <t xml:space="preserve"> $2,800,000</t>
  </si>
  <si>
    <t>https://community.secop.gov.co/Public/Tendering/OpportunityDetail/Index?noticeUID=CO1.NTC.6525848&amp;isFromPublicArea=True&amp;isModal=False</t>
  </si>
  <si>
    <t>CO1.PCCNTR.6624783</t>
  </si>
  <si>
    <t xml:space="preserve">MARIA CRISTINA GUERRA BARON </t>
  </si>
  <si>
    <t>PRESTAR LOS SERVICIOS DE APOYO TECNICO EN LAS LABORES ADMINISTRATIVAS Y OPERTIVAS DEL DESPACHO</t>
  </si>
  <si>
    <t>$23,100,000</t>
  </si>
  <si>
    <t>$4,200,000</t>
  </si>
  <si>
    <t>https://community.secop.gov.co/Public/Tendering/OpportunityDetail/Index?noticeUID=CO1.NTC.6595766&amp;isFromPublicArea=True&amp;isModal=False</t>
  </si>
  <si>
    <t>CO1.PCCNTR.6676303</t>
  </si>
  <si>
    <t>CLAUDIA  PATRICIA ARIAS ROJAS</t>
  </si>
  <si>
    <t>PRESTAR LOS SERVICIOS PROFESIONALES ESPECIALIZADOS PARA APOYAR A LA ALCALDESA LOCAL EN LA FORMULACION, SEGUIMIENTO Y SUPERVISION DE LOS PROYECTOS DE INVERSIÓN DESTINADOS A LA INTERVENCIÓN DE LA INFRAESTRUCTURA LOCAL DE LA LOCALIDAD DE RAFAEL URIBE URIBE</t>
  </si>
  <si>
    <t xml:space="preserve">$40,500,000 </t>
  </si>
  <si>
    <t>$9,000,000</t>
  </si>
  <si>
    <t>https://community.secop.gov.co/Public/Tendering/OpportunityDetail/Index?noticeUID=CO1.NTC.6598470&amp;isFromPublicArea=True&amp;isModal=False</t>
  </si>
  <si>
    <t>CO1.PCCNTR.6678299</t>
  </si>
  <si>
    <t>PRESTAR SERVICIOS PROFESIONALES ESPECIALIZADOS PARA APOYAR AL DESPACHO DEL ALCALDE LOCAL EN LA REVISIÓN Y ACOMPAÑAMIENTO DE LOS ASPECTOS SOCIALES Y POBLACIONALES, EN ARTICULACIÓN CON LOS EQUIPOS DE LA ENTIDAD EN TEMAS DE PARTICIPACION Y REACTIVACION ECONOMICA</t>
  </si>
  <si>
    <t>https://community.secop.gov.co/Public/Tendering/OpportunityDetail/Index?noticeUID=CO1.NTC.6608246&amp;isFromPublicArea=True&amp;isModal=False</t>
  </si>
  <si>
    <t>CO1.PCCNTR.6687130</t>
  </si>
  <si>
    <t xml:space="preserve">EDGAR RICARDO SERRANO NAVARRO
</t>
  </si>
  <si>
    <t>BRENDA MARIA DEL RIO GONZALEZ</t>
  </si>
  <si>
    <t>PRESTAR SERVICIOS PROFESIONALES PARA REALIZAR LAS ACTIVIDADES RELACIONADAS CON EL COMPONENTE JURÍDICO DEL PROCESO DE ADQUISICIÓN PREDIAL POR PARTE DEL FONDO DE DESARROLLO LOCAL DE RAFAEL URIBE URIBE PARA LA CONSTRUCCIÓN DE OBRAS CIVILES QUE PERMITAN LA MITIGACIÓN DEL RIESGO EN EL BARRIO COLINAS DE LA LOCALIDAD RAFAEL URIBE URIBE, EN BOGOTA D.C.</t>
  </si>
  <si>
    <t>https://community.secop.gov.co/Public/Tendering/OpportunityDetail/Index?noticeUID=CO1.NTC.6598802&amp;isFromPublicArea=True&amp;isModal=False</t>
  </si>
  <si>
    <t>CO1.PCCNTR.6678921</t>
  </si>
  <si>
    <t xml:space="preserve"> JUAN CARLOS AMAYA NOSSA</t>
  </si>
  <si>
    <t>PRESTAR SERVICIOS PROFESIONALES ESPECIALIZADOS AL FONDO DE DESARROLLO LOCAL DE RAFAEL URIBE URIBE EN LOS TRAMITES RELACIONADOS CON LA GESTION DE OBLIGACIONES POR PAGAR Y LIQUIDACIONES DE CONTRATOS Y/O CONVENIOS SUSCRITOS POR EL FONDO</t>
  </si>
  <si>
    <t>https://community.secop.gov.co/Public/Tendering/OpportunityDetail/Index?noticeUID=CO1.NTC.6598070&amp;isFromPublicArea=True&amp;isModal=False</t>
  </si>
  <si>
    <t>CO1.PCCNTR.6678238</t>
  </si>
  <si>
    <t>CARLOS ANDRES MURILLO MAHECHA</t>
  </si>
  <si>
    <t>PRESTAR SERVICIOS DE APOYO A LA GESTIÓN PARA EL SEGUIMIENTO DEL CUMPLIMIENTO DE LOS PROCEDIMIENTOS ADMINISTRATIVOS, OPERATIVOS Y TÉCNICOS DEL PROYECTO RETO LOCAL Y LOS ASOCIADOS A LA INCLUSIÓN SOCIAL Y SEGURIDAD ECONÓMICA EN LA LOCALIDAD DE RAFAEL URIBE URIBE .</t>
  </si>
  <si>
    <t>https://community.secop.gov.co/Public/Tendering/OpportunityDetail/Index?noticeUID=CO1.NTC.6604801&amp;isFromPublicArea=True&amp;isModal=False</t>
  </si>
  <si>
    <t>CO1.PCCNTR.6683570</t>
  </si>
  <si>
    <t>PRESTAR SUS SERVICIOS PROFESIONALES ESPECIALIZADOS PARA APOYAR LAS ACTIVIDADES JURÍDICAS Y EL ACOMPAÑAMIENTO CONTROL Y SEGUIMIENTO DE LA GESTIÓN CONTRACTUAL EN EL AREA DE GESTION DE DESARROLLO LOCAL DE LA ALCALDÍA LOCAL DE RAFAEL URIBE URIBE</t>
  </si>
  <si>
    <t>https://community.secop.gov.co/Public/Tendering/OpportunityDetail/Index?noticeUID=CO1.NTC.6608032&amp;isFromPublicArea=True&amp;isModal=False</t>
  </si>
  <si>
    <t>CO1.PCCNTR.6686450</t>
  </si>
  <si>
    <t>JOAN SEBASTIAN VARGAS SANDOVAL</t>
  </si>
  <si>
    <t>PRESTAR LOS SERVICIOS PROFESIONALES ESPECIALIZADOS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</si>
  <si>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https://community.secop.gov.co/Public/Tendering/OpportunityDetail/Index?noticeUID=CO1.NTC.6608670&amp;isFromPublicArea=True&amp;isModal=False</t>
  </si>
  <si>
    <t>CO1.PCCNTR.6687440</t>
  </si>
  <si>
    <t>JUAN PABLO ROSERO GONZALEZ</t>
  </si>
  <si>
    <t>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t>
  </si>
  <si>
    <t>https://community.secop.gov.co/Public/Tendering/OpportunityDetail/Index?noticeUID=CO1.NTC.6611372&amp;isFromPublicArea=True&amp;isModal=False</t>
  </si>
  <si>
    <t>CO1.PCCNTR.6688896</t>
  </si>
  <si>
    <t xml:space="preserve">JUAN CAMILO ROCHA TORRES </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</si>
  <si>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</si>
  <si>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https://community.secop.gov.co/Public/Tendering/OpportunityDetail/Index?noticeUID=CO1.NTC.6618564&amp;isFromPublicArea=True&amp;isModal=False</t>
  </si>
  <si>
    <t>CO1.PCCNTR.6694163</t>
  </si>
  <si>
    <t xml:space="preserve">DIEGO ANDRES VILLADIEGO RANGEL </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</si>
  <si>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</si>
  <si>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https://community.secop.gov.co/Public/Tendering/OpportunityDetail/Index?noticeUID=CO1.NTC.6610345&amp;isFromPublicArea=True&amp;isModal=False</t>
  </si>
  <si>
    <t>CO1.PCCNTR.6688421</t>
  </si>
  <si>
    <t>https://community.secop.gov.co/Public/Tendering/OpportunityDetail/Index?noticeUID=CO1.NTC.6610138&amp;isFromPublicArea=True&amp;isModal=False</t>
  </si>
  <si>
    <t>CO1.PCCNTR.6688139</t>
  </si>
  <si>
    <t>https://community.secop.gov.co/Public/Tendering/OpportunityDetail/Index?noticeUID=CO1.NTC.6651355&amp;isFromPublicArea=True&amp;isModal=False</t>
  </si>
  <si>
    <t>CO1.PCCNTR.6718996</t>
  </si>
  <si>
    <t>KAREM DANIELLA VELASCO</t>
  </si>
  <si>
    <t>PRESTAR SERVICIOS PROFESIONALES AL FONDO DE DESARROLLO LOCAL DE RAFAEL URIBE URIBE PARA APOYAR AL DESPACHO DE LA ALCALDESA LOCAL, EN LAS DIFERENTES ACTIVIDADES PROPIAS QUE LE SEAN ASIGNADAS</t>
  </si>
  <si>
    <t>https://community.secop.gov.co/Public/Tendering/OpportunityDetail/Index?noticeUID=CO1.NTC.6618040&amp;isFromPublicArea=True&amp;isModal=False</t>
  </si>
  <si>
    <t>CO1.PCCNTR.6693600</t>
  </si>
  <si>
    <t>SORANYI LORENA ROBAYO SALCEDO</t>
  </si>
  <si>
    <t>https://community.secop.gov.co/Public/Tendering/OpportunityDetail/Index?noticeUID=CO1.NTC.6623056&amp;isFromPublicArea=True&amp;isModal=False</t>
  </si>
  <si>
    <t>CO1.PCCNTR.6700483</t>
  </si>
  <si>
    <t>PRESTAR SERVICIOS PROFESIONALES EN EL APOYO JURÍDICO EN EL DESARROLLO DE LOS PROCESOS Y PROCEDIMIENTOS A CARGO DEL ÁREA DE GESTIÓN POLICIVA DE LA ALCALDÍA LOCAL DE RAFAEL URIBE URIBE, CON OCASIÓN DE LA INSPECCION VIGILANCIA Y CONTROL A LOS POLIGONOS DE MONITOREO Y SUELOS DE PROTECION</t>
  </si>
  <si>
    <t>https://community.secop.gov.co/Public/Tendering/OpportunityDetail/Index?noticeUID=CO1.NTC.6618816&amp;isFromPublicArea=True&amp;isModal=False</t>
  </si>
  <si>
    <t>CO1.PCCNTR.6694411</t>
  </si>
  <si>
    <t xml:space="preserve">CAMILO ANDRES ARIAS GOMEZ </t>
  </si>
  <si>
    <t>PRESTAR SERVICIOS DE APOYO A LA GESTIÓN ADMINISTRATIVA Y DE ATENCION AL CIUDADANO DEL AREA DE GESTION DE DESARROLLO LOCAL DE LA ALCALDÍA LOCAL DE RAFAEL URIBE URIBE</t>
  </si>
  <si>
    <t>https://community.secop.gov.co/Public/Tendering/OpportunityDetail/Index?noticeUID=CO1.NTC.6629367&amp;isFromPublicArea=True&amp;isModal=False</t>
  </si>
  <si>
    <t>CO1.PCCNTR.6702942</t>
  </si>
  <si>
    <t>ROSA MARIA TALERO FRANCO</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</si>
  <si>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</si>
  <si>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https://community.secop.gov.co/Public/Tendering/OpportunityDetail/Index?noticeUID=CO1.NTC.6630527&amp;isFromPublicArea=True&amp;isModal=False</t>
  </si>
  <si>
    <t>CO1.PCCNTR.6703443</t>
  </si>
  <si>
    <t>https://community.secop.gov.co/Public/Tendering/OpportunityDetail/Index?noticeUID=CO1.NTC.6644796&amp;isFromPublicArea=True&amp;isModal=False</t>
  </si>
  <si>
    <t>CO1.PCCNTR.6714390</t>
  </si>
  <si>
    <t xml:space="preserve">CLAUDIA IOMAR AYALA BELTRAN </t>
  </si>
  <si>
    <t xml:space="preserve">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t>
  </si>
  <si>
    <t>https://community.secop.gov.co/Public/Tendering/OpportunityDetail/Index?noticeUID=CO1.NTC.6638311&amp;isFromPublicArea=True&amp;isModal=False</t>
  </si>
  <si>
    <t>CO1.PCCNTR.6709445</t>
  </si>
  <si>
    <t>PRESTAR SERVICIOS PROFESIONALES EN EL APOYO TÉCNICO EN EL DESARROLLO DE LOS PROCESOS Y PROCEDIMIENTOS A CARGO DEL ÁREA DE GESTIÓN POLICIVA DE LA ALCALDÍA LOCAL DE RAFAEL URIBE URIBE, CON OCASIÓN DE LA INSPECCIÓN VIGILANCIA Y CONTROL A LOS POLÍGONOS DE MONITOREO Y SUELOS DE PROTECCIÓN</t>
  </si>
  <si>
    <t>https://community.secop.gov.co/Public/Tendering/OpportunityDetail/Index?noticeUID=CO1.NTC.6589431&amp;isFromPublicArea=True&amp;isModal=False</t>
  </si>
  <si>
    <t>CO1.PCCNTR.6709128</t>
  </si>
  <si>
    <t>ARKADIA PRIME SAS</t>
  </si>
  <si>
    <t>CONTRATAR LOS SERVICIOS DE UN OPERADOR LOGISTICO PARA EL DESARROLLO DEL FORO EDUCATIVO LOCAL 2024</t>
  </si>
  <si>
    <t>https://community.secop.gov.co/Public/Tendering/OpportunityDetail/Index?noticeUID=CO1.NTC.6647321&amp;isFromPublicArea=True&amp;isModal=False</t>
  </si>
  <si>
    <t>CO1.PCCNTR.6716699</t>
  </si>
  <si>
    <t>CORREAGRO-UNION TEMPORAL TOKYO</t>
  </si>
  <si>
    <t>LA ADQUISICION A TRAVES DE LA BMC -BOLSA MERCANTIL DE COLOMBIA S.A DEL SERVICIO DE VIGILANCIA Y SEGURIDAD PRIVADA INTEGRAL PERMANENTE PARA TODOS LOS BIENES MUEBLES E INMUEBLES DE PROPIEDAD DE LA ENTIDAD, Y DE LOS QUE LEGALMENTE SEA O LLEGARE A SER RESPONSABLE EL FONDO DE DESARROLLO LOCAL DE RAFAEL URIBE URIBE-(VALOR CONTRATO VIGILANCIA $572,793,460- UNION TEMPORAL TOKIO NIT-901876429-3)</t>
  </si>
  <si>
    <t xml:space="preserve">Servicios de protección (guardas de seguridad)
</t>
  </si>
  <si>
    <t xml:space="preserve">O21202020080585250
</t>
  </si>
  <si>
    <t>UNION TEMPORAL TOKYO</t>
  </si>
  <si>
    <t>TOP GUARD LTDA/ AMCOVIT LTDA</t>
  </si>
  <si>
    <t>800084523-2 -860011268-4</t>
  </si>
  <si>
    <t>60%- 40%</t>
  </si>
  <si>
    <t>https://community.secop.gov.co/Public/Tendering/OpportunityDetail/Index?noticeUID=CO1.NTC.6645653&amp;isFromPublicArea=True&amp;isModal=False</t>
  </si>
  <si>
    <t>CO1.PCCNTR.6715239</t>
  </si>
  <si>
    <t xml:space="preserve">BRAYAN ANDRES MORALES CASTIBLANCO  </t>
  </si>
  <si>
    <t>PRESTAR SUS SERVICIOS COMO PROFESIONAL EN EL APOYO A LA COORDINACIÓN DE VIGÍAS DE RIESGO Y LA ASISTENCIALES PARA LA GESTIÓN DE EMERGENCIAS Y RIESGO, DE LA LOCALIDAD DE RAFAEL URIBE URIBE</t>
  </si>
  <si>
    <t>https://community.secop.gov.co/Public/Tendering/OpportunityDetail/Index?noticeUID=CO1.NTC.6646702&amp;isFromPublicArea=True&amp;isModal=False</t>
  </si>
  <si>
    <t>CO1.PCCNTR.6715580</t>
  </si>
  <si>
    <t>https://community.secop.gov.co/Public/Tendering/OpportunityDetail/Index?noticeUID=CO1.NTC.6663904&amp;isFromPublicArea=True&amp;isModal=False</t>
  </si>
  <si>
    <t>CO1.PCCNTR.6728520</t>
  </si>
  <si>
    <t xml:space="preserve">CLAUDIA LUCERO VELANDIA FORERO </t>
  </si>
  <si>
    <t>https://community.secop.gov.co/Public/Tendering/OpportunityDetail/Index?noticeUID=CO1.NTC.6652981&amp;isFromPublicArea=True&amp;isModal=False</t>
  </si>
  <si>
    <t>CO1.PCCNTR.6720621</t>
  </si>
  <si>
    <t>JUAN ANDRES
SALAMANCA MUÑOZ</t>
  </si>
  <si>
    <t>LEVIS HENRY PÁEZ HERNÁNDEZ</t>
  </si>
  <si>
    <t>https://community.secop.gov.co/Public/Tendering/OpportunityDetail/Index?noticeUID=CO1.NTC.6674428&amp;isFromPublicArea=True&amp;isModal=False</t>
  </si>
  <si>
    <t>CO1.PCCNTR.6735594</t>
  </si>
  <si>
    <t>https://community.secop.gov.co/Public/Tendering/OpportunityDetail/Index?noticeUID=CO1.NTC.6674433&amp;isFromPublicArea=True&amp;isModal=False</t>
  </si>
  <si>
    <t>CO1.PCCNTR.6735880</t>
  </si>
  <si>
    <t>https://community.secop.gov.co/Public/Tendering/OpportunityDetail/Index?noticeUID=CO1.NTC.6692065&amp;isFromPublicArea=True&amp;isModal=False</t>
  </si>
  <si>
    <t>CO1.PCCNTR.6748685</t>
  </si>
  <si>
    <t>LEANDRO MORENO ALFONSO</t>
  </si>
  <si>
    <t>https://community.secop.gov.co/Public/Tendering/OpportunityDetail/Index?noticeUID=CO1.NTC.6681460&amp;isFromPublicArea=True&amp;isModal=False</t>
  </si>
  <si>
    <t>CO1.PCCNTR.6740991</t>
  </si>
  <si>
    <t>ALEXANDER ARAGON ORTEGA</t>
  </si>
  <si>
    <t>https://community.secop.gov.co/Public/Tendering/OpportunityDetail/Index?noticeUID=CO1.NTC.6675352&amp;isFromPublicArea=True&amp;isModal=False</t>
  </si>
  <si>
    <t>CO1.PCCNTR.6736921</t>
  </si>
  <si>
    <t>https://community.secop.gov.co/Public/Tendering/OpportunityDetail/Index?noticeUID=CO1.NTC.6681671&amp;isFromPublicArea=True&amp;isModal=False</t>
  </si>
  <si>
    <t>CO1.PCCNTR.6741431</t>
  </si>
  <si>
    <t>PRESTAR LOS SERVICIOS PROFESIONALES PARA APOYAR AL DESPACHO DE LA ALCALDÍA LOCAL DE RAFAEL URIBE URIBE EN ESTRATEGIAS INTERINSTITUCIONALES ARTICULACIÓN INTERNA Y TEMAS ADMINISTRATIVOS PROPIOS DE LA GESTIÓN, PROMOVIENDO EL FORTALECIMIENTO INSTITUCIONAL ENTORNO A LAS ACTIVIDADES QUE REALIZA LA ALCALDÍA LOCAL EN SUS DIFERENTES DEPENDENCIAS.</t>
  </si>
  <si>
    <t>https://community.secop.gov.co/Public/Tendering/OpportunityDetail/Index?noticeUID=CO1.NTC.6676133&amp;isFromPublicArea=True&amp;isModal=False</t>
  </si>
  <si>
    <t>CO1.PCCNTR.6737526</t>
  </si>
  <si>
    <t>JUAN CARLOS RIAÑO MORA</t>
  </si>
  <si>
    <t>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LOCAL</t>
  </si>
  <si>
    <t>https://community.secop.gov.co/Public/Tendering/OpportunityDetail/Index?noticeUID=CO1.NTC.6691223&amp;isFromPublicArea=True&amp;isModal=False</t>
  </si>
  <si>
    <t>CO1.PCCNTR.6747795</t>
  </si>
  <si>
    <t>https://community.secop.gov.co/Public/Tendering/OpportunityDetail/Index?noticeUID=CO1.NTC.6703172&amp;isFromPublicArea=True&amp;isModal=False</t>
  </si>
  <si>
    <t>CO1.PCCNTR.6756538</t>
  </si>
  <si>
    <t>GINNA PAOLA DUQUE REAY</t>
  </si>
  <si>
    <t>https://community.secop.gov.co/Public/Tendering/OpportunityDetail/Index?noticeUID=CO1.NTC.6682536&amp;isFromPublicArea=True&amp;isModal=False</t>
  </si>
  <si>
    <t>CO1.PCCNTR.6742014</t>
  </si>
  <si>
    <t>MARIA ASTRID GONZALEZ PARRA</t>
  </si>
  <si>
    <t>https://community.secop.gov.co/Public/Tendering/OpportunityDetail/Index?noticeUID=CO1.NTC.6693942&amp;isFromPublicArea=True&amp;isModal=False</t>
  </si>
  <si>
    <t>CO1.PCCNTR.6751703</t>
  </si>
  <si>
    <t>JOSE FABIAN RAMIREZ ESTRADA</t>
  </si>
  <si>
    <t>https://community.secop.gov.co/Public/Tendering/OpportunityDetail/Index?noticeUID=CO1.NTC.6711230&amp;isFromPublicArea=True&amp;isModal=False</t>
  </si>
  <si>
    <t>CO1.PCCNTR.6762642</t>
  </si>
  <si>
    <t>DIANA MARCELA DUARTE RIVEROS</t>
  </si>
  <si>
    <t>https://community.secop.gov.co/Public/Tendering/OpportunityDetail/Index?noticeUID=CO1.NTC.6700306&amp;isFromPublicArea=True&amp;isModal=False</t>
  </si>
  <si>
    <t>CO1.PCCNTR.6754519</t>
  </si>
  <si>
    <t>ALBA ENERIETH MORENO ALDANA</t>
  </si>
  <si>
    <t>PRESTAR LOS SERVICIOS PROFESIONALES ESPECIALIZADOS AL DESPACHO EN EL DESARROLLO Y SEGUIMIENTO DE LOS PROCESOS JURIDICOS Y CONTRACTUALES ADELANTADOS EN LA ALCALDÍA LOCAL DE RAFAEL URIBE</t>
  </si>
  <si>
    <t>https://community.secop.gov.co/Public/Tendering/OpportunityDetail/Index?noticeUID=CO1.NTC.6707159&amp;isFromPublicArea=True&amp;isModal=False</t>
  </si>
  <si>
    <t>CO1.PCCNTR.6759617</t>
  </si>
  <si>
    <t>EMILY KARINA PARRA CASTAÑEDA</t>
  </si>
  <si>
    <t>https://community.secop.gov.co/Public/Tendering/OpportunityDetail/Index?noticeUID=CO1.NTC.6722041&amp;isFromPublicArea=True&amp;isModal=False</t>
  </si>
  <si>
    <t xml:space="preserve">	CO1.PCCNTR.6771120</t>
  </si>
  <si>
    <t>https://community.secop.gov.co/Public/Tendering/OpportunityDetail/Index?noticeUID=CO1.NTC.6709918&amp;isFromPublicArea=True&amp;isModal=False</t>
  </si>
  <si>
    <t xml:space="preserve">	CO1.PCCNTR.6756733</t>
  </si>
  <si>
    <t>https://community.secop.gov.co/Public/Tendering/OpportunityDetail/Index?noticeUID=CO1.NTC.6711260&amp;isFromPublicArea=True&amp;isModal=False</t>
  </si>
  <si>
    <t>CO1.PCCNTR.6762289</t>
  </si>
  <si>
    <t>COORDINA, LIDERA Y ASESORA LOS PLANES Y ESTRATEGIAS DE COMUNICACIÓN INTERNA Y EXTERNA PARA LA DIVULGACIÓN DE LOS PROGRAMAS, PROYECTOS Y ACTIVIDADES DE LA ALCALDÍA LOCAL</t>
  </si>
  <si>
    <t>https://community.secop.gov.co/Public/Tendering/OpportunityDetail/Index?noticeUID=CO1.NTC.6715934&amp;isFromPublicArea=True&amp;isModal=False</t>
  </si>
  <si>
    <t>CO1.PCCNTR.6765484</t>
  </si>
  <si>
    <t>https://community.secop.gov.co/Public/Tendering/OpportunityDetail/Index?noticeUID=CO1.NTC.6711904&amp;isFromPublicArea=True&amp;isModal=False</t>
  </si>
  <si>
    <t>CO1.PCCNTR.6763212</t>
  </si>
  <si>
    <t>FLOR ALBA ALVARADO PINZON</t>
  </si>
  <si>
    <t>APOYAR EN LAS TAREAS OPERATIVAS DE CARÁCTER ARCHIVÍSTICO DESARROLLADAS EN LA ALCALDÍA LOCAL PARA GARANTIZAR LA APLICACIÓN CORRECTA DE LOS PROCEDIMIENTOS TÉCNICOS</t>
  </si>
  <si>
    <t>https://community.secop.gov.co/Public/Tendering/OpportunityDetail/Index?noticeUID=CO1.NTC.6719113&amp;isFromPublicArea=True&amp;isModal=False</t>
  </si>
  <si>
    <t>CO1.PCCNTR.6768157</t>
  </si>
  <si>
    <t>OLGA VELASCO FONTECHA</t>
  </si>
  <si>
    <t>https://community.secop.gov.co/Public/Tendering/OpportunityDetail/Index?noticeUID=CO1.NTC.6715911&amp;isFromPublicArea=True&amp;isModal=False</t>
  </si>
  <si>
    <t>CO1.PCCNTR.6765298</t>
  </si>
  <si>
    <t>PAULA ANDREA HERRERA RIAÑO</t>
  </si>
  <si>
    <t>https://community.secop.gov.co/Public/Tendering/OpportunityDetail/Index?noticeUID=CO1.NTC.6727633&amp;isFromPublicArea=True&amp;isModal=False</t>
  </si>
  <si>
    <t>CO1.PCCNTR.6775314</t>
  </si>
  <si>
    <t>JONATHAN WILLIAM MEDINA LIMAS</t>
  </si>
  <si>
    <t>https://community.secop.gov.co/Public/Tendering/OpportunityDetail/Index?noticeUID=CO1.NTC.6735232&amp;isFromPublicArea=True&amp;isModal=False</t>
  </si>
  <si>
    <t>CO1.PCCNTR.6780982</t>
  </si>
  <si>
    <t>NELSON DE JESUS MORENO AVILA</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</si>
  <si>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</si>
  <si>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https://community.secop.gov.co/Public/Tendering/OpportunityDetail/Index?noticeUID=CO1.NTC.6727642&amp;isFromPublicArea=True&amp;isModal=False</t>
  </si>
  <si>
    <t>CO1.PCCNTR.6775409</t>
  </si>
  <si>
    <t>LUISA FERNANDA CHAVEZ MANRIQUE</t>
  </si>
  <si>
    <t>https://community.secop.gov.co/Public/Tendering/OpportunityDetail/Index?noticeUID=CO1.NTC.6714653&amp;isFromPublicArea=True&amp;isModal=False</t>
  </si>
  <si>
    <t>CO1.PCCNTR.6764777</t>
  </si>
  <si>
    <t>https://community.secop.gov.co/Public/Tendering/OpportunityDetail/Index?noticeUID=CO1.NTC.6721076&amp;isFromPublicArea=True&amp;isModal=False</t>
  </si>
  <si>
    <t>CO1.PCCNTR.6778146</t>
  </si>
  <si>
    <t>AGENCIA DISTRITAL PARA LA EDUCACIÓN SUPERIOR, LA CIENCIA Y LA TECNOLOGÍA, ATENEA</t>
  </si>
  <si>
    <t>AUNAR RECURSOS TÉCNICOS, ADMINISTRATIVOS, LEGALES Y FINANCIEROS, CON EL FIN DE EJECUTAR EL PROGRAMA "JÓVENES A LA E" CON EL FONDO DE DESARROLLO LOCAL DE RAFAEL URIBE URIBE, FACILITANDO EL ACCESO Y LA PERMANENCIA DE LAS Y LOS JÓVENES EN LA CIUDAD DE BOGOTA</t>
  </si>
  <si>
    <t>https://community.secop.gov.co/Public/Tendering/OpportunityDetail/Index?noticeUID=CO1.NTC.6723069&amp;isFromPublicArea=True&amp;isModal=False</t>
  </si>
  <si>
    <t>CO1.PCCNTR.6777007</t>
  </si>
  <si>
    <t>https://community.secop.gov.co/Public/Tendering/OpportunityDetail/Index?noticeUID=CO1.NTC.6717276&amp;isFromPublicArea=True&amp;isModal=False</t>
  </si>
  <si>
    <t>CO1.PCCNTR.6767932</t>
  </si>
  <si>
    <t>https://community.secop.gov.co/Public/Tendering/OpportunityDetail/Index?noticeUID=CO1.NTC.6719232&amp;isFromPublicArea=True&amp;isModal=False</t>
  </si>
  <si>
    <t>CO1.PCCNTR.6778805</t>
  </si>
  <si>
    <t>MAIRA ALEJANDRA MORENO LOZANO</t>
  </si>
  <si>
    <t>https://community.secop.gov.co/Public/Tendering/OpportunityDetail/Index?noticeUID=CO1.NTC.6719390&amp;isFromPublicArea=True&amp;isModal=False</t>
  </si>
  <si>
    <t>CO1.PCCNTR.6769016</t>
  </si>
  <si>
    <t>GERMAN SANCHEZ SANCHEZ</t>
  </si>
  <si>
    <t>PRESTAR LOS SERVICIOS COMO OPERADOR DE MAQUINARIA AMARILLA AL SERVICIO DE LA ADMINISTRACION LOCAL DE RAFAEL URIBE URIBE EN LA REALIZACIÓN DE LA EJECUCION DEL PROYECTO NO1685 MOVILIDAD MULTIMODAL INCLUYENTE Y SOSTENIBLE EN RAFAEL URIBE URIBE, ASÍ COMO APOYAR LAS DEMÁSACTIVIDADES QUE SE GENEREN EN ELÁREA DE GESTIÓN DEL DESARROLLO LOCAL</t>
  </si>
  <si>
    <t>https://community.secop.gov.co/Public/Tendering/OpportunityDetail/Index?noticeUID=CO1.NTC.6733530&amp;isFromPublicArea=True&amp;isModal=False</t>
  </si>
  <si>
    <t>CO1.PCCNTR.6779794</t>
  </si>
  <si>
    <t>ORLANDO QUINTERO GARCIA</t>
  </si>
  <si>
    <t>APOYAR AL ALCALDE (SA) LOCAL EN LA PROMOCIÓN ACOMPAÑAMIENTO,COORDINACIÓN Y ATENCIÓN DE LAS INSTANCIAS DE COORDINACIÓN
INTERINSTITUCIONALES Y LAS INSTANCIAS DE PARTICIPACIÓN LOCALES, ASÍ COMO LOS PROCESOS COMUNITARIOS EN LA LOCALIDAD</t>
  </si>
  <si>
    <t>https://community.secop.gov.co/Public/Tendering/OpportunityDetail/Index?noticeUID=CO1.NTC.6721991&amp;isFromPublicArea=True&amp;isModal=False</t>
  </si>
  <si>
    <t>CO1.PCCNTR.6770485</t>
  </si>
  <si>
    <t>NATALIA MIRANDA REINA</t>
  </si>
  <si>
    <t>PRESTAR LOS SERVICIOS PROFESIONALES EN EL AREA DE GESTION DEL DESARROLLO LOCAL DE LA ALCALDIA RAFAEL URIBE URIBE EN TEMAS DE PLANEACION PARA LOGRAR EL CUMPLIMIENTO DE LA EJECUCION Y METAS DEL PLAN DE DESARROLLO LOCAL DE LA LOCALIDAD DE RAFAEL URIBE URIBE 2021-2024.</t>
  </si>
  <si>
    <t>https://community.secop.gov.co/Public/Tendering/OpportunityDetail/Index?noticeUID=CO1.NTC.6734849&amp;isFromPublicArea=True&amp;isModal=False</t>
  </si>
  <si>
    <t>CO1.PCCNTR.6780825</t>
  </si>
  <si>
    <t xml:space="preserve">	8460-2024</t>
  </si>
  <si>
    <t>https://community.secop.gov.co/Public/Tendering/OpportunityDetail/Index?noticeUID=CO1.NTC.6722355&amp;isFromPublicArea=True&amp;isModal=true&amp;asPopupView=true</t>
  </si>
  <si>
    <t xml:space="preserve">	CO1.SLCNTR.13510769</t>
  </si>
  <si>
    <t>Secretaría Distrital de Integración Social</t>
  </si>
  <si>
    <t>Aunar esfuerzos técnicos, administrativos, jurídicos y financieros entre la Secretaría Distrital de Integración Social y el Fondo de Desarrollo Local de Rafael Uribe Uribe que permitan la disposición de los recursos necesarios para la dispersión de transferencias monetarias no condicionadas de la Estrategia de Ingreso Mínimo Garantizado dirigidas a los hogares pobres priorizados e identificados a través de la Base Maestra de la estrategia de IMG que corresponden a la Localidad de Rafael Uribe</t>
  </si>
  <si>
    <t>https://community.secop.gov.co/Public/Tendering/OpportunityDetail/Index?noticeUID=CO1.NTC.6723070&amp;isFromPublicArea=True&amp;isModal=False</t>
  </si>
  <si>
    <t>CO1.PCCNTR.6776849</t>
  </si>
  <si>
    <t>https://community.secop.gov.co/Public/Tendering/OpportunityDetail/Index?noticeUID=CO1.NTC.6756525&amp;isFromPublicArea=True&amp;isModal=False</t>
  </si>
  <si>
    <t>CO1.PCCNTR.6797518</t>
  </si>
  <si>
    <t xml:space="preserve">NINI JOHANNA HERNANDEZ HERNANDEZ </t>
  </si>
  <si>
    <t>https://community.secop.gov.co/Public/Tendering/OpportunityDetail/Index?noticeUID=CO1.NTC.6742619&amp;isFromPublicArea=True&amp;isModal=False</t>
  </si>
  <si>
    <t>CO1.PCCNTR.6786735</t>
  </si>
  <si>
    <t xml:space="preserve">MARIA ANGELICA VINCHIRA SANCHEZ </t>
  </si>
  <si>
    <t>https://community.secop.gov.co/Public/Tendering/OpportunityDetail/Index?noticeUID=CO1.NTC.6737955&amp;isFromPublicArea=True&amp;isModal=False</t>
  </si>
  <si>
    <t>CO1.PCCNTR.6798110</t>
  </si>
  <si>
    <t>FRANCISCO JAVIER CAMARGO RAMOS</t>
  </si>
  <si>
    <t>HUMBERTO RAFAEL MENDEZ ROJAS</t>
  </si>
  <si>
    <t>https://community.secop.gov.co/Public/Tendering/OpportunityDetail/Index?noticeUID=CO1.NTC.6755169&amp;isFromPublicArea=True&amp;isModal=False</t>
  </si>
  <si>
    <t>CO1.PCCNTR.6796757</t>
  </si>
  <si>
    <t xml:space="preserve">ANDRES FELIPE BEDOYA RAMIREZ </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</si>
  <si>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</si>
  <si>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https://community.secop.gov.co/Public/Tendering/OpportunityDetail/Index?noticeUID=CO1.NTC.6742425&amp;isFromPublicArea=True&amp;isModal=False</t>
  </si>
  <si>
    <t>CO1.PCCNTR.6786370</t>
  </si>
  <si>
    <t xml:space="preserve">NANCY BEATRIZ MONTAÑEZ GOMEZ </t>
  </si>
  <si>
    <t>https://community.secop.gov.co/Public/Tendering/OpportunityDetail/Index?noticeUID=CO1.NTC.6759066&amp;isFromPublicArea=True&amp;isModal=False</t>
  </si>
  <si>
    <t>CO1.PCCNTR.6799539</t>
  </si>
  <si>
    <t xml:space="preserve">FREDDY  BELNER CIFUENTES ROBLES </t>
  </si>
  <si>
    <t>https://community.secop.gov.co/Public/Tendering/OpportunityDetail/Index?noticeUID=CO1.NTC.6611646&amp;isFromPublicArea=True&amp;isModal=False</t>
  </si>
  <si>
    <t>CO1.PCCNTR.6778642</t>
  </si>
  <si>
    <t>COMPAÑÍA MUNDIAL DE SEGUROS S.A</t>
  </si>
  <si>
    <t>ADQUIRIR LA PÓLIZA DE VIDA GRUPO EDILES DEL FONDO DE DESARROLLO LOCAL DE RAFAEL URIBE URIBE</t>
  </si>
  <si>
    <t>Servicios de seguros de vida individual</t>
  </si>
  <si>
    <t>O212020200701030102713
11</t>
  </si>
  <si>
    <t>https://community.secop.gov.co/Public/Tendering/OpportunityDetail/Index?noticeUID=CO1.NTC.6734980&amp;isFromPublicArea=True&amp;isModal=False</t>
  </si>
  <si>
    <t>CO1.PCCNTR.6780991</t>
  </si>
  <si>
    <t xml:space="preserve">HERNAN CRISTOBAL  MORENO HERNANDEZ </t>
  </si>
  <si>
    <t>PRESTAR SERVICIOS TECNICOS AL AREA DE GESTION DE DESARROLLO LOCAL EN EL SOPORTE TECNOLOGICO E INFORMATICO QUE SE REQUIERA EN LA ALCALDÍA LOCAL DE RAFAEL URIBE URIBE</t>
  </si>
  <si>
    <t>https://community.secop.gov.co/Public/Tendering/OpportunityDetail/Index?noticeUID=CO1.NTC.6744175&amp;isFromPublicArea=True&amp;isModal=False</t>
  </si>
  <si>
    <t>CO1.PCCNTR.6788206</t>
  </si>
  <si>
    <t>PRESTAR LOS SERVICIOS PROFESIONALES ESPECIALIZADOS EN LOS ASUNTOS Y ACTIVIDADES RELACIONADOS CON SEGURIDAD CIUDADANA, RESOLUCIÓN DE CONFLICTOS, VIOLENCIAS Y DELITOS EN LA LOCALIDAD DE RAFAEL URIBE URIBE, DE CONFORMIDAD CON EL MARCO NORMATIVO APLICABLE EN LA MATERIA, Y LAS ESTRATEGIAS QUE SE ENCUENTRAN DENTRO DEL PLAN DE DESARROLLO</t>
  </si>
  <si>
    <t>https://community.secop.gov.co/Public/Tendering/OpportunityDetail/Index?noticeUID=CO1.NTC.6738214&amp;isFromPublicArea=True&amp;isModal=False</t>
  </si>
  <si>
    <t>CO1.PCCNTR.6798351</t>
  </si>
  <si>
    <t>ERIKA JOHANA ARDILA CUBILLOS</t>
  </si>
  <si>
    <t>APOYAR AL ALCALDE LOCAL EN LA FORMULACIÓN, SEGUIMIENTO E IMPLEMENTACIÓN DE LA ESTRATEGIA LOCAL PARA LA TERMINACIÓN JURÍDICA O INACTIVACIÓN DE LAS ACTUACIONES ADMINISTRATIVAS QUE CURSAN EN LA ALCALDÍA LOCA</t>
  </si>
  <si>
    <t>https://community.secop.gov.co/Public/Tendering/OpportunityDetail/Index?noticeUID=CO1.NTC.6736670&amp;isFromPublicArea=True&amp;isModal=False</t>
  </si>
  <si>
    <t>CO1.PCCNTR.6805618</t>
  </si>
  <si>
    <t>EDERSON OLAYA MENDEZ</t>
  </si>
  <si>
    <t>https://community.secop.gov.co/Public/Tendering/OpportunityDetail/Index?noticeUID=CO1.NTC.6737797&amp;isFromPublicArea=True&amp;isModal=False</t>
  </si>
  <si>
    <t>CO1.PCCNTR.6792542</t>
  </si>
  <si>
    <t>LEIDY BIBIANA NIETO AVILA</t>
  </si>
  <si>
    <t>PRESTAR SERVICIOS DE APOYO EN EL TRÁMITE Y DESARROLLO DE LOS DESPACHOS COMISORIOS QUE POR COM PETENCIA CORRESPONDEN A LA ALCALDÍA LOCAL DE RAFAEL URIBE URIBE</t>
  </si>
  <si>
    <t>https://community.secop.gov.co/Public/Tendering/OpportunityDetail/Index?noticeUID=CO1.NTC.6767013&amp;isFromPublicArea=True&amp;isModal=False</t>
  </si>
  <si>
    <t>CO1.PCCNTR.6805593</t>
  </si>
  <si>
    <t>JOSE ALEJANDRO ABRIL CLAVIJO</t>
  </si>
  <si>
    <t>https://community.secop.gov.co/Public/Tendering/OpportunityDetail/Index?noticeUID=CO1.NTC.6779087&amp;isFromPublicArea=True&amp;isModal=False</t>
  </si>
  <si>
    <t>CO1.PCCNTR.6816107</t>
  </si>
  <si>
    <t>ENVER JULIAN LOPEZ ANGEL</t>
  </si>
  <si>
    <t>https://community.secop.gov.co/Public/Tendering/OpportunityDetail/Index?noticeUID=CO1.NTC.6749846&amp;isFromPublicArea=True&amp;isModal=False</t>
  </si>
  <si>
    <t>CO1.PCCNTR.6791684</t>
  </si>
  <si>
    <t>https://community.secop.gov.co/Public/Tendering/OpportunityDetail/Index?noticeUID=CO1.NTC.6758049&amp;isFromPublicArea=True&amp;isModal=False</t>
  </si>
  <si>
    <t>CO1.PCCNTR.6798605</t>
  </si>
  <si>
    <t>KAREN ALEJANDRA
ROJAS SILVA</t>
  </si>
  <si>
    <t>JORGE ANDRES TAMAYO CASTAÑEDA</t>
  </si>
  <si>
    <t>https://community.secop.gov.co/Public/Tendering/OpportunityDetail/Index?noticeUID=CO1.NTC.6792029&amp;isFromPublicArea=True&amp;isModal=False</t>
  </si>
  <si>
    <t>CO1.PCCNTR.6824990</t>
  </si>
  <si>
    <t xml:space="preserve">LUIS GABRIEL TUPAC AMARU MAYUY AGREDA </t>
  </si>
  <si>
    <t>PRESTAR SUS SERVICIOS PROFESIONALES PARA APOYAR AL (A) ALCALDE (SA) LOCAL EN EL FORTALECIMIENTO E INCLUSIÓN DE LAS COMUNIDADES ETNICAS DE RAFAEL URIBE URIBE EN EL MARCO DE LA POLÍTICA PÚBLICA DISTRITAL ÉTNICA Y LOS ESPACIOS DE PARTICIPACIÓN</t>
  </si>
  <si>
    <t>https://community.secop.gov.co/Public/Tendering/OpportunityDetail/Index?noticeUID=CO1.NTC.6778062&amp;isFromPublicArea=True&amp;isModal=False</t>
  </si>
  <si>
    <t>CO1.PCCNTR.6815321</t>
  </si>
  <si>
    <t xml:space="preserve">MARIA ALEJANDRA TENJO AVILA </t>
  </si>
  <si>
    <t>https://community.secop.gov.co/Public/Tendering/OpportunityDetail/Index?noticeUID=CO1.NTC.6757461&amp;isFromPublicArea=True&amp;isModal=False</t>
  </si>
  <si>
    <t>CO1.PCCNTR.6798141</t>
  </si>
  <si>
    <t>https://community.secop.gov.co/Public/Tendering/OpportunityDetail/Index?noticeUID=CO1.NTC.6768286&amp;isFromPublicArea=True&amp;isModal=False</t>
  </si>
  <si>
    <t xml:space="preserve">	CO1.PCCNTR.6807198</t>
  </si>
  <si>
    <t>RONALD JOAN AVILA  MANIOS</t>
  </si>
  <si>
    <t>https://community.secop.gov.co/Public/Tendering/OpportunityDetail/Index?noticeUID=CO1.NTC.6775403&amp;isFromPublicArea=True&amp;isModal=False</t>
  </si>
  <si>
    <t>CO1.PCCNTR.6813116</t>
  </si>
  <si>
    <t>ALVARO DE JESUS  APARICIO CELY</t>
  </si>
  <si>
    <t>PRESTAR SERVICIOS PROFESIONALES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</si>
  <si>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https://community.secop.gov.co/Public/Tendering/OpportunityDetail/Index?noticeUID=CO1.NTC.6788658&amp;isFromPublicArea=True&amp;isModal=False</t>
  </si>
  <si>
    <t>CO1.PCCNTR.6822852</t>
  </si>
  <si>
    <t>NUBIA PATRICIA BETANCOURT PINTO</t>
  </si>
  <si>
    <t>PRESTAR LOS SERVICIOS PROFESIONALES EN EL SEGUIMIENTO DE PAGOS,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</si>
  <si>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https://community.secop.gov.co/Public/Tendering/OpportunityDetail/Index?noticeUID=CO1.NTC.6766085&amp;isFromPublicArea=True&amp;isModal=False</t>
  </si>
  <si>
    <t>CO1.PCCNTR.6805528</t>
  </si>
  <si>
    <t>https://community.secop.gov.co/Public/Tendering/OpportunityDetail/Index?noticeUID=CO1.NTC.6800783&amp;isFromPublicArea=True&amp;isModal=False</t>
  </si>
  <si>
    <t>CO1.PCCNTR.6832181</t>
  </si>
  <si>
    <t>PRESTAR LOS SERVICIOS PROFESIONALES EN EL AREA DE GESTION DE DESARROLLO LOCAL PARA APOYAR LA FORMULACION, EJECUCIÓN Y SEGUIMIENTO DE LOS PROYECTOS DE INVERSIÓN EN EL MARCO DEL CUMPLIMIENTO DEL PLAN DE DESARROLLO LOCAL DE LA ALCALDÍA LOCAL DE RAFAEL URIBE URIBE 2021-2024.</t>
  </si>
  <si>
    <t>https://community.secop.gov.co/Public/Tendering/OpportunityDetail/Index?noticeUID=CO1.NTC.6765838&amp;isFromPublicArea=True&amp;isModal=False</t>
  </si>
  <si>
    <t>CO1.PCCNTR.6805716</t>
  </si>
  <si>
    <t>DIEGO MARIO ACOSTA TORRES</t>
  </si>
  <si>
    <t>https://community.secop.gov.co/Public/Tendering/OpportunityDetail/Index?noticeUID=CO1.NTC.6792967&amp;isFromPublicArea=True&amp;isModal=False</t>
  </si>
  <si>
    <t>CO1.PCCNTR.6826313</t>
  </si>
  <si>
    <t xml:space="preserve">CARLOS ALBERTO VARGAS PUENTES </t>
  </si>
  <si>
    <t>https://community.secop.gov.co/Public/Tendering/OpportunityDetail/Index?noticeUID=CO1.NTC.6788505&amp;isFromPublicArea=True&amp;isModal=False</t>
  </si>
  <si>
    <t>CO1.PCCNTR.6822715</t>
  </si>
  <si>
    <t xml:space="preserve">ANA  IRIS BLANDON CORDOBA </t>
  </si>
  <si>
    <t>https://community.secop.gov.co/Public/Tendering/OpportunityDetail/Index?noticeUID=CO1.NTC.6801309&amp;isFromPublicArea=True&amp;isModal=False</t>
  </si>
  <si>
    <t>CO1.PCCNTR.6832361</t>
  </si>
  <si>
    <t>MARIA CATALIANA ALVAREZ RAMIREZ</t>
  </si>
  <si>
    <t>PRESTAR LOS SERVICIOS PROFESIONALES DE APOYO JURIDICO AL AREA DE GESTION POLICIVA NORMATIVA Y JURIDICA DE LA ALCALDIA LOCAL DE RAFAEL URIBE URIBE EN EL DESEMPEÑO DE LAS FUNCIONES ASIGNADAS A LA ALCALDÍA LOCAL DE RAFAEL URIBE URIBE</t>
  </si>
  <si>
    <t>https://community.secop.gov.co/Public/Tendering/OpportunityDetail/Index?noticeUID=CO1.NTC.6796550&amp;isFromPublicArea=True&amp;isModal=False</t>
  </si>
  <si>
    <t>CO1.PCCNTR.6828467</t>
  </si>
  <si>
    <t>DIEGO ARMANDO MELDIVENSO MENDIVELSO</t>
  </si>
  <si>
    <t>https://community.secop.gov.co/Public/Tendering/OpportunityDetail/Index?noticeUID=CO1.NTC.6800482&amp;isFromPublicArea=True&amp;isModal=False</t>
  </si>
  <si>
    <t>CO1.PCCNTR.6831669</t>
  </si>
  <si>
    <t>LORENA CAMACHO SOLANO</t>
  </si>
  <si>
    <t>https://community.secop.gov.co/Public/Tendering/OpportunityDetail/Index?noticeUID=CO1.NTC.6707854&amp;isFromPublicArea=True&amp;isModal=False</t>
  </si>
  <si>
    <t>CO1.PCCNTR.6800330</t>
  </si>
  <si>
    <t>INFRALOGISTIC S.A.S</t>
  </si>
  <si>
    <t>CONTRATAR LA PRESTACION DE SERVICIOS DE APOYO LOGÍSTICO PARA EL DESARROLLO DE LOS DIALOGOS CIUDADANOS Y LA IMPLEMENTACIÓN DE LOS PRESUPUESTOS PARTICIPATIVOS DE LA VIGENCIA 2024 EN LA LOCALIDAD DE RAFAEL URIBE URIBE</t>
  </si>
  <si>
    <t>https://community.secop.gov.co/Public/Tendering/OpportunityDetail/Index?noticeUID=CO1.NTC.6796929&amp;isFromPublicArea=True&amp;isModal=False</t>
  </si>
  <si>
    <t>CO1.PCCNTR.6828790</t>
  </si>
  <si>
    <t>https://community.secop.gov.co/Public/Tendering/OpportunityDetail/Index?noticeUID=CO1.NTC.6801135&amp;isFromPublicArea=True&amp;isModal=False</t>
  </si>
  <si>
    <t>CO1.PCCNTR.6831882</t>
  </si>
  <si>
    <t>MATILDE DEL PILAR CAMARGO PINTO</t>
  </si>
  <si>
    <t>https://community.secop.gov.co/Public/Tendering/OpportunityDetail/Index?noticeUID=CO1.NTC.6795000&amp;isFromPublicArea=True&amp;isModal=False</t>
  </si>
  <si>
    <t>CO1.PCCNTR.6827557</t>
  </si>
  <si>
    <t>EDIZON DAVID SANCHEZ SUAREZ</t>
  </si>
  <si>
    <t>https://community.secop.gov.co/Public/Tendering/OpportunityDetail/Index?noticeUID=CO1.NTC.6809692&amp;isFromPublicArea=True&amp;isModal=False</t>
  </si>
  <si>
    <t>CO1.PCCNTR.6838881</t>
  </si>
  <si>
    <t xml:space="preserve">LADY LORENA ROMANO GARCIA </t>
  </si>
  <si>
    <t>https://community.secop.gov.co/Public/Tendering/OpportunityDetail/Index?noticeUID=CO1.NTC.6775583&amp;isFromPublicArea=True&amp;isModal=False</t>
  </si>
  <si>
    <t>CO1.PCCNTR.6813428</t>
  </si>
  <si>
    <t>PRESTAR LOS SERVICIOS PROFESIONALES EN EL SEGUIMIENTO A LOS INDICADORES Y HERRAMIENTAS DE CONTROL PARA LOGRAR EL CUMPLIMIENTO DE LA EJECUCION Y METAS DEL PLAN DE DESARROLLO LOCAL DE LA LOCALIDAD DE RAFAEL URIBE URIBE 2021 - 2024. EN EL AREA DE GESTION DEL DESARROLLO LOCAL DE LA ALCALDIA RAFAEL URIBE URIBE</t>
  </si>
  <si>
    <t>https://community.secop.gov.co/Public/Tendering/OpportunityDetail/Index?noticeUID=CO1.NTC.6782365&amp;isFromPublicArea=True&amp;isModal=False</t>
  </si>
  <si>
    <t xml:space="preserve">	CO1.PCCNTR.6818087</t>
  </si>
  <si>
    <t>https://community.secop.gov.co/Public/Tendering/OpportunityDetail/Index?noticeUID=CO1.NTC.6778547&amp;isFromPublicArea=True&amp;isModal=False</t>
  </si>
  <si>
    <t>CO1.PCCNTR.6815446</t>
  </si>
  <si>
    <t>STIVEN CAMILO ORTEGA CORZO</t>
  </si>
  <si>
    <t>https://community.secop.gov.co/Public/Tendering/OpportunityDetail/Index?noticeUID=CO1.NTC.6778558&amp;isFromPublicArea=True&amp;isModal=False</t>
  </si>
  <si>
    <t>CO1.PCCNTR.6815631</t>
  </si>
  <si>
    <t xml:space="preserve">GLORIA EMILSE SANABRIA SANCHEZ </t>
  </si>
  <si>
    <t>https://community.secop.gov.co/Public/Tendering/OpportunityDetail/Index?noticeUID=CO1.NTC.6809471&amp;isFromPublicArea=True&amp;isModal=False</t>
  </si>
  <si>
    <t>CO1.PCCNTR.6838684</t>
  </si>
  <si>
    <t>SANDRA MILENA MUÑOZ NAVARRO</t>
  </si>
  <si>
    <t>https://community.secop.gov.co/Public/Tendering/OpportunityDetail/Index?noticeUID=CO1.NTC.6808829&amp;isFromPublicArea=True&amp;isModal=False</t>
  </si>
  <si>
    <t>CO1.PCCNTR.6838110</t>
  </si>
  <si>
    <t>PRESTAR LOS SERVICIOS PROFESIONALES EN EL ÁREA DE GESTIÓN DE DESARROLLO LOCAL PARA EL SEGUIMIENTO, ANÁLISIS Y PRESENTACIÓN DE LA INFORMACIÓN FINANCIERA Y CONTABLE EN CUMPLIMIENTO DEL MARCO NORMATIVO CONTABLE</t>
  </si>
  <si>
    <t>https://community.secop.gov.co/Public/Tendering/OpportunityDetail/Index?noticeUID=CO1.NTC.6778863&amp;isFromPublicArea=True&amp;isModal=False</t>
  </si>
  <si>
    <t>CO1.PCCNTR.6816301</t>
  </si>
  <si>
    <t>HUMBERTO VILLAMIL ACEVEDO</t>
  </si>
  <si>
    <t>https://community.secop.gov.co/Public/Tendering/OpportunityDetail/Index?noticeUID=CO1.NTC.6778871&amp;isFromPublicArea=True&amp;isModal=False</t>
  </si>
  <si>
    <t>CO1.PCCNTR.6815858</t>
  </si>
  <si>
    <t>https://community.secop.gov.co/Public/Tendering/OpportunityDetail/Index?noticeUID=CO1.NTC.6825532&amp;isFromPublicArea=True&amp;isModal=False</t>
  </si>
  <si>
    <t>CO1.PCCNTR.6851389</t>
  </si>
  <si>
    <t>LUIS ANTONIO ALDANA DIAZ</t>
  </si>
  <si>
    <t>https://community.secop.gov.co/Public/Tendering/OpportunityDetail/Index?noticeUID=CO1.NTC.6851943&amp;isFromPublicArea=True&amp;isModal=False</t>
  </si>
  <si>
    <t>CO1.PCCNTR.6870347</t>
  </si>
  <si>
    <t>APOYAR JURÍDICAMENTE A LA JUNTA ADMINISTRADORA LOCAL CON EL FIN DE CONTRIBUIR AL ADECUADO CUMPLIMIENTO DE LAS ATRIBUCIONES A SU CARGO</t>
  </si>
  <si>
    <t xml:space="preserve">https://community.secop.gov.co/Public/Tendering/OpportunityDetail/Index?noticeUID=CO1.NTC.6798908&amp;isFromPublicArea=True&amp;isModal=False
</t>
  </si>
  <si>
    <t>CO1.PCCNTR.6830090</t>
  </si>
  <si>
    <t xml:space="preserve">DANIEL FERNANDO AMADOR CARVAJAL </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</si>
  <si>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</si>
  <si>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https://community.secop.gov.co/Public/Tendering/OpportunityDetail/Index?noticeUID=CO1.NTC.6824070&amp;isFromPublicArea=True&amp;isModal=False</t>
  </si>
  <si>
    <t>CO1.PCCNTR.6850496</t>
  </si>
  <si>
    <t>PRESTAR LOS SERVICIOS PROFESIONALES AL FONDO DE DESARROLLO LOCAL DE RAFAEL URIBE URIBE EN LOS ASUNTOS CONSTITUCIONALES, LEGALES Y REGLAMENTARIOS DE SU COMPETENCIA PARA LA VIGENCIA 2024</t>
  </si>
  <si>
    <t>https://community.secop.gov.co/Public/Tendering/OpportunityDetail/Index?noticeUID=CO1.NTC.6786250&amp;isFromPublicArea=True&amp;isModal=False</t>
  </si>
  <si>
    <t>CO1.PCCNTR.6820886</t>
  </si>
  <si>
    <t>YESSICA LORENY CELY AREVALO</t>
  </si>
  <si>
    <t>https://community.secop.gov.co/Public/Tendering/OpportunityDetail/Index?noticeUID=CO1.NTC.6810357&amp;isFromPublicArea=True&amp;isModal=False</t>
  </si>
  <si>
    <t>CO1.PCCNTR.6839829</t>
  </si>
  <si>
    <t>YESSICA LORENA RIVERA TERAN</t>
  </si>
  <si>
    <t>https://community.secop.gov.co/Public/Tendering/OpportunityDetail/Index?noticeUID=CO1.NTC.6800974&amp;isFromPublicArea=True&amp;isModal=False</t>
  </si>
  <si>
    <t>CO1.PCCNTR.6832334</t>
  </si>
  <si>
    <t>MAILY ESPERANZA DEL PILAR BOTELLO MARTINEZ</t>
  </si>
  <si>
    <t>PRESTAR SUS SERVICIOS PROFESIONALES EN EL APOYO, SEGUIMIENTO Y CONTROL A LOS PROCEDIMIENTOS DE LA LEY 1801 DE 2016 COMO DE LOS SISTEMAS DE INFORMACIÓN VIGENTES DISPUESTOS PARA LAS ACTUACIONES DE POLICÍA</t>
  </si>
  <si>
    <t>https://community.secop.gov.co/Public/Tendering/OpportunityDetail/Index?noticeUID=CO1.NTC.6800766&amp;isFromPublicArea=True&amp;isModal=False</t>
  </si>
  <si>
    <t>CO1.PCCNTR.6832130</t>
  </si>
  <si>
    <t>ANDRES YEZID FONSECA RAMOS</t>
  </si>
  <si>
    <t>https://community.secop.gov.co/Public/Tendering/OpportunityDetail/Index?noticeUID=CO1.NTC.6832254&amp;isFromPublicArea=True&amp;isModal=False</t>
  </si>
  <si>
    <t>CO1.PCCNTR.6856575</t>
  </si>
  <si>
    <t>CRISTIAN CAMILO ZABALA TRUJILLO</t>
  </si>
  <si>
    <t>https://community.secop.gov.co/Public/Tendering/OpportunityDetail/Index?noticeUID=CO1.NTC.6817386&amp;isFromPublicArea=True&amp;isModal=False</t>
  </si>
  <si>
    <t>CO1.PCCNTR.6845933</t>
  </si>
  <si>
    <t>LINA FERNANDA JIMENEZ FORERO</t>
  </si>
  <si>
    <t>https://community.secop.gov.co/Public/Tendering/OpportunityDetail/Index?noticeUID=CO1.NTC.6801318&amp;isFromPublicArea=True&amp;isModal=False</t>
  </si>
  <si>
    <t>CO1.PCCNTR.6832372</t>
  </si>
  <si>
    <t>BRAYAN ANDREY PEÑA USAQUEN</t>
  </si>
  <si>
    <t>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</si>
  <si>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https://community.secop.gov.co/Public/Tendering/OpportunityDetail/Index?noticeUID=CO1.NTC.6817079&amp;isFromPublicArea=True&amp;isModal=False</t>
  </si>
  <si>
    <t>CO1.PCCNTR.6845084</t>
  </si>
  <si>
    <t>CARLOS ANDRES  CHIA PINTO</t>
  </si>
  <si>
    <t>https://community.secop.gov.co/Public/Tendering/OpportunityDetail/Index?noticeUID=CO1.NTC.6807997&amp;isFromPublicArea=True&amp;isModal=False</t>
  </si>
  <si>
    <t>CO1.PCCNTR.6837501</t>
  </si>
  <si>
    <t>EDWIN UMAÑA LLANOS</t>
  </si>
  <si>
    <t>PRESTAR LOS SERVICIOS PERSONALES DE APOYO A LA GESTIÓN EN LA CONDUCCIÓN DE LOS VEHÍCULOS LIVIANOS A CARGO DEL FONDO DE DESARROLLO LOCAL DE RAFAEL URIBE URIBE.</t>
  </si>
  <si>
    <t>https://community.secop.gov.co/Public/Tendering/OpportunityDetail/Index?noticeUID=CO1.NTC.6813014&amp;isFromPublicArea=True&amp;isModal=False</t>
  </si>
  <si>
    <t>CO1.PCCNTR.6841455</t>
  </si>
  <si>
    <t xml:space="preserve">ARQUIMEDES CETINA PANQUEVA </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</si>
  <si>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</si>
  <si>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https://community.secop.gov.co/Public/Tendering/OpportunityDetail/Index?noticeUID=CO1.NTC.6867321&amp;isFromPublicArea=True&amp;isModal=False</t>
  </si>
  <si>
    <t>CO1.PCCNTR.6882524</t>
  </si>
  <si>
    <t>CLAUDIA STELLA GUEVARA RUIZ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</si>
  <si>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NVEJECIMIENTO Y LA VEJEZ EN EL DISTRITO CAPITAL A CARGO DE LA ALCALDÍA LOCAL</t>
  </si>
  <si>
    <t>https://community.secop.gov.co/Public/Tendering/OpportunityDetail/Index?noticeUID=CO1.NTC.6823167&amp;isFromPublicArea=True&amp;isModal=False</t>
  </si>
  <si>
    <t>CO1.PCCNTR.6850078</t>
  </si>
  <si>
    <t>JORGE ANDRES  MONCALEANO FLORIANO</t>
  </si>
  <si>
    <t>https://community.secop.gov.co/Public/Tendering/OpportunityDetail/Index?noticeUID=CO1.NTC.6817267&amp;isFromPublicArea=True&amp;isModal=False</t>
  </si>
  <si>
    <t>CO1.PCCNTR.6845467</t>
  </si>
  <si>
    <t>CARLOS ANDRES SEMA ACERO</t>
  </si>
  <si>
    <t>PRESTAR SERVICIOS PROFESIONALES AL ÁREA DE GESTIÓN DE DESARROLLO LOCAL DE LA ALCALDIA LOCAL DE RAFAEL URIBE URIBE EN EL SEGUIMIENTO, PLANEACIÓN Y EJECUCIÓN DEL PROYECTO DE INVERSIÓN 1697 EN LO RELACIONADO CON EL MANTENIMIENTO Y CONSERVACION DE LA SEDE ADMINISTRATIVA</t>
  </si>
  <si>
    <t>https://community.secop.gov.co/Public/Tendering/OpportunityDetail/Index?noticeUID=CO1.NTC.6817690&amp;isFromPublicArea=True&amp;isModal=False</t>
  </si>
  <si>
    <t>CO1.PCCNTR.6846228</t>
  </si>
  <si>
    <t xml:space="preserve">JUAN SEBASTIAN GOMEZ MORALES </t>
  </si>
  <si>
    <t>https://community.secop.gov.co/Public/Tendering/OpportunityDetail/Index?noticeUID=CO1.NTC.6860501&amp;isFromPublicArea=True&amp;isModal=False</t>
  </si>
  <si>
    <t>CO1.PCCNTR.6877322</t>
  </si>
  <si>
    <t>JHOAN NICOLAS SARMIENTO RODRIGUEZ</t>
  </si>
  <si>
    <t>https://community.secop.gov.co/Public/Tendering/OpportunityDetail/Index?noticeUID=CO1.NTC.6818066&amp;isFromPublicArea=True&amp;isModal=False</t>
  </si>
  <si>
    <t>CO1.PCCNTR.6846522</t>
  </si>
  <si>
    <t>PRESTAR LOS SERVICIOS PERSONALES DE APOYO A LA GESTIÓN EN LA CONDUCCIÓN DE LOS VEHÍCULOS LIVIANOS A CARGO DEL FONDO DE
DESARROLLO LOCAL DE RAFAEL URIBE URIBE</t>
  </si>
  <si>
    <t>https://community.secop.gov.co/Public/Tendering/OpportunityDetail/Index?noticeUID=CO1.NTC.6833069&amp;isFromPublicArea=True&amp;isModal=False</t>
  </si>
  <si>
    <t>CO1.PCCNTR.6857625</t>
  </si>
  <si>
    <t>https://community.secop.gov.co/Public/Tendering/OpportunityDetail/Index?noticeUID=CO1.NTC.6824033&amp;isFromPublicArea=True&amp;isModal=False</t>
  </si>
  <si>
    <t>CO1.PCCNTR.6850485</t>
  </si>
  <si>
    <t>https://community.secop.gov.co/Public/Tendering/OpportunityDetail/Index?noticeUID=CO1.NTC.6826117&amp;isFromPublicArea=True&amp;isModal=False</t>
  </si>
  <si>
    <t>CO1.PCCNTR.6852162</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</si>
  <si>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</si>
  <si>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https://community.secop.gov.co/Public/Tendering/OpportunityDetail/Index?noticeUID=CO1.NTC.6831295&amp;isFromPublicArea=True&amp;isModal=False</t>
  </si>
  <si>
    <t>CO1.PCCNTR.6856403</t>
  </si>
  <si>
    <t xml:space="preserve">ALEJANDRA TORRES QUINTANA </t>
  </si>
  <si>
    <t>https://community.secop.gov.co/Public/Tendering/OpportunityDetail/Index?noticeUID=CO1.NTC.6824885&amp;isFromPublicArea=True&amp;isModal=False</t>
  </si>
  <si>
    <t xml:space="preserve">	CO1.PCCNTR.6851831</t>
  </si>
  <si>
    <t>RIGOBERTO VILLARIAGA MORENO</t>
  </si>
  <si>
    <t>https://community.secop.gov.co/Public/Tendering/OpportunityDetail/Index?noticeUID=CO1.NTC.6824369&amp;isFromPublicArea=True&amp;isModal=False</t>
  </si>
  <si>
    <t>CO1.PCCNTR.6850944</t>
  </si>
  <si>
    <t>LUIS JONNY CARRILLO BOMBIELA</t>
  </si>
  <si>
    <t>"PRESTAR LOS SERVICIOS PROFESIONALES EN EL  ÁREA DE GESTIÓN DE DESARROLLO LOCAL APOYANDO LA GESTION, ANALISIS Y  SEGUIMIENTO DE LA INFORMACIÓN FINANCIERA, CONTABLE Y PRESUPUESTAL EN  CUMPLIMIENTO AL MARCO NORMATIVO APLICABLE.</t>
  </si>
  <si>
    <t>https://community.secop.gov.co/Public/Tendering/OpportunityDetail/Index?noticeUID=CO1.NTC.6832364&amp;isFromPublicArea=True&amp;isModal=False</t>
  </si>
  <si>
    <t>CO1.PCCNTR.6857101</t>
  </si>
  <si>
    <t>DIANA CATALINA ROMERO PAZ</t>
  </si>
  <si>
    <t xml:space="preserve">	APOYAR TÉCNICAMENTE LAS DISTINTAS ETAPAS DE LOS PROCESOS DE COMPETENCIA DE LAS INSPECCIONES DE POLICÍA DE LA LOCALIDAD, SEGÚN REPARTO.</t>
  </si>
  <si>
    <t>https://community.secop.gov.co/Public/Tendering/OpportunityDetail/Index?noticeUID=CO1.NTC.6854598&amp;isFromPublicArea=True&amp;isModal=False</t>
  </si>
  <si>
    <t>CO1.PCCNTR.6872757</t>
  </si>
  <si>
    <t>https://community.secop.gov.co/Public/Tendering/OpportunityDetail/Index?noticeUID=CO1.NTC.6832984&amp;isFromPublicArea=True&amp;isModal=False</t>
  </si>
  <si>
    <t>CO1.PCCNTR.6857421</t>
  </si>
  <si>
    <t>ANDREA TATIANA OSORIO VANEGAS</t>
  </si>
  <si>
    <t>RUBEN DARIO GALVEZ FIGUEREDO</t>
  </si>
  <si>
    <t>https://community.secop.gov.co/Public/Tendering/OpportunityDetail/Index?noticeUID=CO1.NTC.6875907&amp;isFromPublicArea=True&amp;isModal=False</t>
  </si>
  <si>
    <t>CO1.PCCNTR.6889045</t>
  </si>
  <si>
    <t>https://community.secop.gov.co/Public/Tendering/OpportunityDetail/Index?noticeUID=CO1.NTC.6833597&amp;isFromPublicArea=True&amp;isModal=False</t>
  </si>
  <si>
    <t xml:space="preserve">	CO1.PCCNTR.6857856</t>
  </si>
  <si>
    <t>NIDIA CONSUELO MARROQUIN RODRIGUEZ</t>
  </si>
  <si>
    <t xml:space="preserve">	PRESTAR SERVICIOS DE APOYO AL ÁREA DE DESARROLLO LOCAL EN EL CENTRO DE DOCUMENTACIÓN E INFORMACIÓN (CDI) EN EL MANEJO DE LAS COMUNICACIONES DE ENTRADA, INTERNAS Y EXTERNAS Y EN LA ATENCIÓN A LOS CIUDADANOS EN LOS DIFERENTES CANALES ESTABLECIDOS POR LA ENTIDAD</t>
  </si>
  <si>
    <t>https://community.secop.gov.co/Public/Tendering/OpportunityDetail/Index?noticeUID=CO1.NTC.6833218&amp;isFromPublicArea=True&amp;isModal=False</t>
  </si>
  <si>
    <t>CO1.PCCNTR.6857258</t>
  </si>
  <si>
    <t xml:space="preserve">LINA SUSANNY LARA PEÑALOZA </t>
  </si>
  <si>
    <t>https://community.secop.gov.co/Public/Tendering/OpportunityDetail/Index?noticeUID=CO1.NTC.6833832&amp;isFromPublicArea=True&amp;isModal=False</t>
  </si>
  <si>
    <t>CO1.PCCNTR.6858045</t>
  </si>
  <si>
    <t>https://community.secop.gov.co/Public/Tendering/OpportunityDetail/Index?noticeUID=CO1.NTC.6833044&amp;isFromPublicArea=True&amp;isModal=False</t>
  </si>
  <si>
    <t>CO1.PCCNTR.6857348</t>
  </si>
  <si>
    <t>GUILLERMO ANTONIO PERILLA NOVOA</t>
  </si>
  <si>
    <t>https://community.secop.gov.co/Public/Tendering/OpportunityDetail/Index?noticeUID=CO1.NTC.6833204&amp;isFromPublicArea=True&amp;isModal=False</t>
  </si>
  <si>
    <t>CO1.PCCNTR.6857192</t>
  </si>
  <si>
    <t>https://community.secop.gov.co/Public/Tendering/OpportunityDetail/Index?noticeUID=CO1.NTC.6841706&amp;isFromPublicArea=True&amp;isModal=False</t>
  </si>
  <si>
    <t>CO1.PCCNTR.6862848</t>
  </si>
  <si>
    <t xml:space="preserve">RODRIGO EMILIO GONZALEZ </t>
  </si>
  <si>
    <t>https://community.secop.gov.co/Public/Tendering/OpportunityDetail/Index?noticeUID=CO1.NTC.6833704&amp;isFromPublicArea=True&amp;isModal=False</t>
  </si>
  <si>
    <t xml:space="preserve">	CO1.PCCNTR.6857813</t>
  </si>
  <si>
    <t xml:space="preserve">ALEXIS PARRA RIVERA </t>
  </si>
  <si>
    <t>APOYAR AL (LA) ALCALDE (SA) LOCAL EN LA PROMOCIÓN, ARTICULACIÓN, ACOMPAÑAMIENTO Y SEGUIMIENTO PARA LA ATENCIÓN Y
PROTECCIÓN DE LOS ANIMALES DOMÉSTICOS Y SILVESTRES DE LA LOCALIDAD"</t>
  </si>
  <si>
    <t>https://community.secop.gov.co/Public/Tendering/OpportunityDetail/Index?noticeUID=CO1.NTC.6833904&amp;isFromPublicArea=True&amp;isModal=False</t>
  </si>
  <si>
    <t>CO1.PCCNTR.6857940</t>
  </si>
  <si>
    <t>CINDY JOHANA MOJICA ALVARADO</t>
  </si>
  <si>
    <t>https://community.secop.gov.co/Public/Tendering/OpportunityDetail/Index?noticeUID=CO1.NTC.6839563&amp;isFromPublicArea=True&amp;isModal=False</t>
  </si>
  <si>
    <t>CO1.PCCNTR.6861657</t>
  </si>
  <si>
    <t>https://community.secop.gov.co/Public/Tendering/OpportunityDetail/Index?noticeUID=CO1.NTC.6858119&amp;isFromPublicArea=True&amp;isModal=False</t>
  </si>
  <si>
    <t>CO1.PCCNTR.6875328</t>
  </si>
  <si>
    <t>LUIS FERNANDO OVALLE FERNANDEZ</t>
  </si>
  <si>
    <t>https://community.secop.gov.co/Public/Tendering/OpportunityDetail/Index?noticeUID=CO1.NTC.6858502&amp;isFromPublicArea=True&amp;isModal=False</t>
  </si>
  <si>
    <t>CO1.PCCNTR.6875198</t>
  </si>
  <si>
    <t>LEIDY VIVIANA DIAZ CASTELBLANCO</t>
  </si>
  <si>
    <t>https://community.secop.gov.co/Public/Tendering/OpportunityDetail/Index?noticeUID=CO1.NTC.6876287&amp;isFromPublicArea=True&amp;isModal=False</t>
  </si>
  <si>
    <t xml:space="preserve">	CO1.PCCNTR.6889595</t>
  </si>
  <si>
    <t>https://community.secop.gov.co/Public/Tendering/OpportunityDetail/Index?noticeUID=CO1.NTC.6876801&amp;isFromPublicArea=True&amp;isModal=False</t>
  </si>
  <si>
    <t>CO1.PCCNTR.6889697</t>
  </si>
  <si>
    <t>https://community.secop.gov.co/Public/Tendering/OpportunityDetail/Index?noticeUID=CO1.NTC.6872548&amp;isFromPublicArea=True&amp;isModal=False</t>
  </si>
  <si>
    <t>CO1.PCCNTR.6886540</t>
  </si>
  <si>
    <t>WEHIMAR MARTINEZ ARIAS</t>
  </si>
  <si>
    <t>https://community.secop.gov.co/Public/Tendering/OpportunityDetail/Index?noticeUID=CO1.NTC.6876762&amp;isFromPublicArea=True&amp;isModal=False</t>
  </si>
  <si>
    <t>CO1.PCCNTR.6889870</t>
  </si>
  <si>
    <t>ANGIE KATERINE FORERO ESLAVA</t>
  </si>
  <si>
    <t>https://community.secop.gov.co/Public/Tendering/OpportunityDetail/Index?noticeUID=CO1.NTC.6859243&amp;isFromPublicArea=True&amp;isModal=False</t>
  </si>
  <si>
    <t>CO1.PCCNTR.6875995</t>
  </si>
  <si>
    <t>https://community.secop.gov.co/Public/Tendering/OpportunityDetail/Index?noticeUID=CO1.NTC.6858555&amp;isFromPublicArea=True&amp;isModal=False</t>
  </si>
  <si>
    <t>CO1.PCCNTR.6875469</t>
  </si>
  <si>
    <t>https://community.secop.gov.co/Public/Tendering/OpportunityDetail/Index?noticeUID=CO1.NTC.6883092&amp;isFromPublicArea=True&amp;isModal=False</t>
  </si>
  <si>
    <t>CO1.PCCNTR.6895520</t>
  </si>
  <si>
    <t>DAILY JASBLEIDY ALBARRACIN BENITEZ</t>
  </si>
  <si>
    <t>CIA-690-2024</t>
  </si>
  <si>
    <t>ESDOP No. 124-2024</t>
  </si>
  <si>
    <t>690-2024</t>
  </si>
  <si>
    <t>https://www.contratos.gov.co/consultas/detalleProceso.do?numConstancia=24-22-98100</t>
  </si>
  <si>
    <t>SECRETARIA DISTRITAL DE CULTURA RECREACION Y DEPORTES-SCRD-FUNDACION GILBERTO ALZATE AVENDAÑO-FUGA-INSTITUTO DISTRITAL DE ARTES IDARTES</t>
  </si>
  <si>
    <t>AUNAR ESFUERZOS TÉCNICOS Y ADMINISTRATIVOS CON EL FIN DE DESARROLLAR ACCIONES ARTICULADAS PARA FOMENTAR, GESTIONAR Y DESARROLLAR PROYECTOS PARA LA TRANSFORMACIÓN SOCIAL Y ECONÓMICA DE LOS TERRITORIOS A TRAVÉS DE LA CREACIÓN Y CIRCULACIÓN DE BIENES Y SERVICIOS ARTÍSTICOS, CULTURALES, PATRIMONIALES Y CREATIVOS, ASÍ COMO AL FORTALECIMIENTO DE LOS AGENTES DE ESTE SECTOR EN LAS LOCALIDADES DEL DISTRITO CAPITAL.</t>
  </si>
  <si>
    <t>https://community.secop.gov.co/Public/Tendering/OpportunityDetail/Index?noticeUID=CO1.NTC.6872535&amp;isFromPublicArea=True&amp;isModal=False</t>
  </si>
  <si>
    <t xml:space="preserve">	CO1.PCCNTR.6886527</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</si>
  <si>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</si>
  <si>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https://community.secop.gov.co/Public/Tendering/OpportunityDetail/Index?noticeUID=CO1.NTC.6872399&amp;isFromPublicArea=True&amp;isModal=False</t>
  </si>
  <si>
    <t>CO1.PCCNTR.6886184</t>
  </si>
  <si>
    <t>https://community.secop.gov.co/Public/Tendering/OpportunityDetail/Index?noticeUID=CO1.NTC.6872393&amp;isFromPublicArea=True&amp;isModal=False</t>
  </si>
  <si>
    <t>CO1.PCCNTR.6886433</t>
  </si>
  <si>
    <t>PRESTAR LOS SERVICIOS DE APOYO TECNICO EN LA GESTIÓN EN LAS LABORES ADMINISTRATIVAS, OPERATIVAS Y LOGÍSTICAS QUE SE REQUIERAN EN EL ÁREA DE GESTIÓN DEL DESARROLLO DE LA ALCALDÍA LOCAL DE RAFAEL URIBE URIBE.</t>
  </si>
  <si>
    <t>https://community.secop.gov.co/Public/Tendering/OpportunityDetail/Index?noticeUID=CO1.NTC.6881880&amp;isFromPublicArea=True&amp;isModal=False</t>
  </si>
  <si>
    <t>CO1.PCCNTR.6894509</t>
  </si>
  <si>
    <t>https://community.secop.gov.co/Public/Tendering/OpportunityDetail/Index?noticeUID=CO1.NTC.6870402&amp;isFromPublicArea=True&amp;isModal=False</t>
  </si>
  <si>
    <t>CO1.PCCNTR.6884656</t>
  </si>
  <si>
    <t>MIGUEL ALFONSO CONTRERAS ROBLES</t>
  </si>
  <si>
    <t xml:space="preserve">EDGAR RODRIGO SUAREZ RUEDA </t>
  </si>
  <si>
    <t>https://community.secop.gov.co/Public/Tendering/OpportunityDetail/Index?noticeUID=CO1.NTC.6876553&amp;isFromPublicArea=True&amp;isModal=False</t>
  </si>
  <si>
    <t>CO1.PCCNTR.6889901</t>
  </si>
  <si>
    <t>BRAYAN ANDRES CASTILLA RINCON</t>
  </si>
  <si>
    <t>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t>
  </si>
  <si>
    <t>https://community.secop.gov.co/Public/Tendering/OpportunityDetail/Index?noticeUID=CO1.NTC.6913748&amp;isFromPublicArea=True&amp;isModal=False</t>
  </si>
  <si>
    <t>CO1.PCCNTR.6920249</t>
  </si>
  <si>
    <t>FLOR DE MARIA HERNANDEZ JIMENEZ</t>
  </si>
  <si>
    <t>https://community.secop.gov.co/Public/Tendering/OpportunityDetail/Index?noticeUID=CO1.NTC.6881050&amp;isFromPublicArea=True&amp;isModal=False</t>
  </si>
  <si>
    <t>CO1.PCCNTR.6893378</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</si>
  <si>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</si>
  <si>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https://community.secop.gov.co/Public/Tendering/OpportunityDetail/Index?noticeUID=CO1.NTC.6880041&amp;isFromPublicArea=True&amp;isModal=False</t>
  </si>
  <si>
    <t>CO1.PCCNTR.6891796</t>
  </si>
  <si>
    <t>https://community.secop.gov.co/Public/Tendering/OpportunityDetail/Index?noticeUID=CO1.NTC.6884186&amp;isFromPublicArea=True&amp;isModal=False</t>
  </si>
  <si>
    <t xml:space="preserve">	CO1.PCCNTR.6896602</t>
  </si>
  <si>
    <t>https://community.secop.gov.co/Public/Tendering/OpportunityDetail/Index?noticeUID=CO1.NTC.6899522&amp;isFromPublicArea=True&amp;isModal=False</t>
  </si>
  <si>
    <t>CO1.PCCNTR.6908257</t>
  </si>
  <si>
    <t>FABIAN DAVID PRIETO OLARTE</t>
  </si>
  <si>
    <t>PRESTAR SUS SERVICIOS ASISTENCIALES COMO AYUDANTE DE OBRA COMPLEMENTARIA A LAS ACCIÓNES DE MOVILIDAD Y MANTENIMIENTO VIAL CON MATERIAL FRESADO Y EMULSIÓN ASFÁLTICA REALIZADAS CON LA MAQUINARIA PESADA Y SUS OPERARIOS EN LA LOCALIDAD DE RAFAEL URIBE URIBE.</t>
  </si>
  <si>
    <t>https://community.secop.gov.co/Public/Tendering/OpportunityDetail/Index?noticeUID=CO1.NTC.6907375&amp;isFromPublicArea=True&amp;isModal=False</t>
  </si>
  <si>
    <t>CO1.PCCNTR.6914743</t>
  </si>
  <si>
    <t>DANIEL ENRIQUE MONTILLA HERRERA</t>
  </si>
  <si>
    <t>APOYA EL CUBRIMIENTO DE LAS ACTIVIDADES, CRONOGRAMAS Y AGENDA DE LA ALCALDÍA LOCAL A NIVEL INTERNO Y EXTERNO, ASÍ COMO LA GENERACIÓN DE CONTENIDOS PERIODÍSTICOS.</t>
  </si>
  <si>
    <t>https://community.secop.gov.co/Public/Tendering/OpportunityDetail/Index?noticeUID=CO1.NTC.6881761&amp;isFromPublicArea=True&amp;isModal=False</t>
  </si>
  <si>
    <t>CO1.PCCNTR.6894402</t>
  </si>
  <si>
    <t xml:space="preserve">	PRESTAR LOS SERVICIOS COMO OPERADOR DE MAQUINARIA AMARILLA, AL SERVICIO DE LA ADMINISTRACION LOCAL DE RAFAEL URIBE URIBE EN LA REALIZACIÓN DE LA EJECUCION DE LOS PROYECTO DEL PLAN DE DESARROLLO LOCAL ASOCIADOS A LA MOVILIDAD MULTIMODAL, INCLUYENTE Y SOSTENIBLE EN RAFAEL URIBE URIBE, ASÍ COMO APOYAR LAS DEMÁS ACTIVIDADES QUE SE GENEREN EN EL ÁREA DE GESTIÓN DEL DESARROLLO</t>
  </si>
  <si>
    <t>https://community.secop.gov.co/Public/Tendering/OpportunityDetail/Index?noticeUID=CO1.NTC.6882612&amp;isFromPublicArea=True&amp;isModal=False</t>
  </si>
  <si>
    <t>CO1.PCCNTR.6894396</t>
  </si>
  <si>
    <t xml:space="preserve">RAFAEL HERNAN PEREZ GRANADOS </t>
  </si>
  <si>
    <t>https://community.secop.gov.co/Public/Tendering/OpportunityDetail/Index?noticeUID=CO1.NTC.6881535&amp;isFromPublicArea=True&amp;isModal=False</t>
  </si>
  <si>
    <t xml:space="preserve">	CO1.PCCNTR.6894103</t>
  </si>
  <si>
    <t>BIBIANA ANDREA BOCANEGRAS ORTIZ</t>
  </si>
  <si>
    <t>https://community.secop.gov.co/Public/Tendering/OpportunityDetail/Index?noticeUID=CO1.NTC.6945037&amp;isFromPublicArea=True&amp;isModal=False</t>
  </si>
  <si>
    <t xml:space="preserve">	CO1.PCCNTR.6946291</t>
  </si>
  <si>
    <t xml:space="preserve"> SARA NATALIA LOPEZ MOSQUERA</t>
  </si>
  <si>
    <t>BRIAN LEONARDO AVELLANEDA OROZCO</t>
  </si>
  <si>
    <t xml:space="preserve">	APOYAR TÉCNICAMENTE LAS ACCIONES DE INSPECCION VIGILANCIA Y CONTROL RELACIONADAS CON LAS DISTINTAS ETAPAS DE LA DEPURACIÓN DE LAS ACTUACIONES ADMINISTRATIVAS A CARGO DE LA ALCALDIA LOCAL DE RAFAEL URIBE URIBE</t>
  </si>
  <si>
    <t>https://community.secop.gov.co/Public/Tendering/OpportunityDetail/Index?noticeUID=CO1.NTC.6883369&amp;isFromPublicArea=True&amp;isModal=False</t>
  </si>
  <si>
    <t>CO1.PCCNTR.6895155</t>
  </si>
  <si>
    <t>https://community.secop.gov.co/Public/Tendering/OpportunityDetail/Index?noticeUID=CO1.NTC.6883991&amp;isFromPublicArea=True&amp;isModal=False</t>
  </si>
  <si>
    <t>CO1.PCCNTR.6895960</t>
  </si>
  <si>
    <t>https://community.secop.gov.co/Public/Tendering/OpportunityDetail/Index?noticeUID=CO1.NTC.6883265&amp;isFromPublicArea=True&amp;isModal=False</t>
  </si>
  <si>
    <t>CO1.PCCNTR.6894979</t>
  </si>
  <si>
    <t xml:space="preserve">JORGE ENRIQUE CASTRO RODRÍGUEZ </t>
  </si>
  <si>
    <t>PRESTAR SUS SERVICIOS PROFESIONALES AL AREA DE GESTION DE DESAROLLO LOCAL DE LA ALCALDÍA LOCAL EN LA REALIZACIÓN DE PRODUCTOS Y PIEZAS DIGITALES, DE ANIMACION, PUBLICITARIAS Y DE IMAGEN INSTITUCIONAL EN GRAN FORMATO</t>
  </si>
  <si>
    <t>https://community.secop.gov.co/Public/Tendering/OpportunityDetail/Index?noticeUID=CO1.NTC.6898164&amp;isFromPublicArea=True&amp;isModal=False</t>
  </si>
  <si>
    <t>CO1.PCCNTR.6907451</t>
  </si>
  <si>
    <t>PRESTAR LOS SERVICIOS PROFESIONALES A LA ALCALDÍA LOCAL DE RAFAEL URIBE URIBE, PARA LA EJECUCIÓN Y DIVULGACIÓN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</si>
  <si>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https://community.secop.gov.co/Public/Tendering/OpportunityDetail/Index?noticeUID=CO1.NTC.6902845&amp;isFromPublicArea=True&amp;isModal=False</t>
  </si>
  <si>
    <t>CO1.PCCNTR.6917217</t>
  </si>
  <si>
    <t>https://community.secop.gov.co/Public/Tendering/OpportunityDetail/Index?noticeUID=CO1.NTC.6901169&amp;isFromPublicArea=True&amp;isModal=False</t>
  </si>
  <si>
    <t xml:space="preserve">	CO1.PCCNTR.6910291</t>
  </si>
  <si>
    <t>PRESTAR SERVICIOS PROFESIONALES EN LA CONSOLIDACION DE LA INFORMACION EN LAS ETAPAS PRECONTRACTUAL, CONTRACTUAL Y POSTCONTRACTUAL DEL AREA DE GESTION DE DESARROLLO LOCAL PARA LOS PROCESOS DE ADQUISICIÓN DE BIENES Y SERVICIOS POR PARTE DEL FONDO DE DESARROLLO LOCAL DE RAFAEL URIBE URIBE.</t>
  </si>
  <si>
    <t>https://community.secop.gov.co/Public/Tendering/OpportunityDetail/Index?noticeUID=CO1.NTC.6921546&amp;isFromPublicArea=True&amp;isModal=False</t>
  </si>
  <si>
    <t>CO1.PCCNTR.6931996</t>
  </si>
  <si>
    <t>https://community.secop.gov.co/Public/Tendering/OpportunityDetail/Index?noticeUID=CO1.NTC.6891153&amp;isFromPublicArea=True&amp;isModal=False</t>
  </si>
  <si>
    <t xml:space="preserve">	CO1.PCCNTR.6902526</t>
  </si>
  <si>
    <t>https://community.secop.gov.co/Public/Tendering/OpportunityDetail/Index?noticeUID=CO1.NTC.6895640&amp;isFromPublicArea=True&amp;isModal=False</t>
  </si>
  <si>
    <t>CO1.PCCNTR.6905533</t>
  </si>
  <si>
    <t xml:space="preserve">JAIME HERNANDO RIVERA PINZON  </t>
  </si>
  <si>
    <t>https://community.secop.gov.co/Public/Tendering/OpportunityDetail/Index?noticeUID=CO1.NTC.6896376&amp;isFromPublicArea=True&amp;isModal=False</t>
  </si>
  <si>
    <t>CO1.PCCNTR.6906184</t>
  </si>
  <si>
    <t>https://community.secop.gov.co/Public/Tendering/OpportunityDetail/Index?noticeUID=CO1.NTC.6899196&amp;isFromPublicArea=True&amp;isModal=False</t>
  </si>
  <si>
    <t xml:space="preserve">	CO1.PCCNTR.6908175</t>
  </si>
  <si>
    <t>PRESTAR LOS SERVICIOS PROFESIONALES PARA EL ANÁLISIS, REVISIÓN, TRÁMITE Y GESTION DEL COBRO PERSUASIVO Y COACTIVO, ASI COMO SOLICITUDES DE ENTES DE CONTROL Y CORPORACIONES PÚBLICAS A CARGO DE LA ALCALDIA LOCAL DE RAFAEL URIBE URIBE</t>
  </si>
  <si>
    <t>https://community.secop.gov.co/Public/Tendering/OpportunityDetail/Index?noticeUID=CO1.NTC.6895841&amp;isFromPublicArea=True&amp;isModal=False</t>
  </si>
  <si>
    <t>CO1.PCCNTR.6905546</t>
  </si>
  <si>
    <t>PRESTAR SUS SERVICIOS PROFESIONALES PARA APOYAR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</si>
  <si>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https://community.secop.gov.co/Public/Tendering/OpportunityDetail/Index?noticeUID=CO1.NTC.6896922&amp;isFromPublicArea=True&amp;isModal=False</t>
  </si>
  <si>
    <t>CO1.PCCNTR.6906711</t>
  </si>
  <si>
    <t>https://community.secop.gov.co/Public/Tendering/OpportunityDetail/Index?noticeUID=CO1.NTC.6899688&amp;isFromPublicArea=True&amp;isModal=False</t>
  </si>
  <si>
    <t xml:space="preserve">	CO1.PCCNTR.6908197</t>
  </si>
  <si>
    <t>https://community.secop.gov.co/Public/Tendering/OpportunityDetail/Index?noticeUID=CO1.NTC.6902346&amp;isFromPublicArea=True&amp;isModal=False</t>
  </si>
  <si>
    <t>CO1.PCCNTR.6910564</t>
  </si>
  <si>
    <t>CAMILO ANDRES  CORREA LESMES</t>
  </si>
  <si>
    <t>PRESTAR LOS SERVICIOS PROFESIONALES PARA APOYAR LA FORMULACION, EVALUACIÓN Y SEGUIMIENTO DE PROYECTOS DE INFRAESTRUCTURA DEL PLAN DE DESARROLLO LOCAL DE RAFAEL URIBE URIBE</t>
  </si>
  <si>
    <t>https://community.secop.gov.co/Public/Tendering/OpportunityDetail/Index?noticeUID=CO1.NTC.6916223&amp;isFromPublicArea=True&amp;isModal=False</t>
  </si>
  <si>
    <t>CO1.PCCNTR.6921484</t>
  </si>
  <si>
    <t>https://community.secop.gov.co/Public/Tendering/OpportunityDetail/Index?noticeUID=CO1.NTC.6911743&amp;isFromPublicArea=True&amp;isModal=False</t>
  </si>
  <si>
    <t>CO1.PCCNTR.6918442</t>
  </si>
  <si>
    <t>JOHANNA PATRICIA SALINAS CASTAÑEDA</t>
  </si>
  <si>
    <t>PRESTAR LOS SERVICIOS DE APOYO ASISTENCIAL EN TEMAS DE INFRAESTRUCTURA COMO PARTE DE LA EJECUCION DEL PLAN DE DESARROLLO LOCAL EN EL ÁREA DE GESTIÓN DE DESARROLLO LOCAL DE LA ALCALDÍA LOCAL DE RAFAEL URIBE URIBE</t>
  </si>
  <si>
    <t>https://community.secop.gov.co/Public/Tendering/OpportunityDetail/Index?noticeUID=CO1.NTC.6916226&amp;isFromPublicArea=True&amp;isModal=False</t>
  </si>
  <si>
    <t>CO1.PCCNTR.6921760</t>
  </si>
  <si>
    <t>DAYSI JHANETH CUBILLOS SUAREZ</t>
  </si>
  <si>
    <t>https://community.secop.gov.co/Public/Tendering/OpportunityDetail/Index?noticeUID=CO1.NTC.6909637&amp;isFromPublicArea=True&amp;isModal=False</t>
  </si>
  <si>
    <t>CO1.PCCNTR.6917127</t>
  </si>
  <si>
    <t xml:space="preserve">SILVIA NORA GIRON </t>
  </si>
  <si>
    <t>https://community.secop.gov.co/Public/Tendering/OpportunityDetail/Index?noticeUID=CO1.NTC.6832119&amp;isFromPublicArea=True&amp;isModal=False</t>
  </si>
  <si>
    <t xml:space="preserve">	CO1.PCCNTR.6911535</t>
  </si>
  <si>
    <t>AXA COLPATRIA SEGUROS S.A</t>
  </si>
  <si>
    <t>CONTRATAR LOS SEGUROS QUE AMPAREN LOS INTERESES PATRIMONIALES ACTUALES Y FUTUROS, ASÍ COMO LOS BIENES DE PROPIEDAD DEL FONDO DE DESARROLLO LOCAL DE RAFAEL URIBE URIBE, QUE ESTÉN BAJO SU RESPONSABILIDAD Y CUSTODIA Y AQUELLOS QUE SEAN ADQUIRIDOS PARA DESARROLLAR LAS FUNCIONES INHERENTES A SU ACTIVIDAD, ASI COMO CUALQUIER OTRA PÓLIZA DE SEGUROS QUE REQUIERA LA ENTIDAD EN EL DESARROLLO DE SU ACTIVIDAD</t>
  </si>
  <si>
    <t>Servicios de seguros de vehículos-
automotores -21.604.350-Servicios de seguros contra
incendio, terremoto o sustracción-58.863.296- Servicios de seguros generales de
responsabilidad civil- 43.171.453-Otros servicios de seguros distintos-26.920.691
de los seguros de vida n.c.p</t>
  </si>
  <si>
    <t xml:space="preserve">O212020200701030571351 O212020200701030571354 O212020200701030571355 O212020200701030571359 </t>
  </si>
  <si>
    <t>https://community.secop.gov.co/Public/Tendering/OpportunityDetail/Index?noticeUID=CO1.NTC.6914123&amp;isFromPublicArea=True&amp;isModal=False</t>
  </si>
  <si>
    <t>CO1.PCCNTR.6920079</t>
  </si>
  <si>
    <t>ANGELA IBANA ROPERO PINEDA</t>
  </si>
  <si>
    <t>https://community.secop.gov.co/Public/Tendering/OpportunityDetail/Index?noticeUID=CO1.NTC.6914636&amp;isFromPublicArea=True&amp;isModal=False</t>
  </si>
  <si>
    <t xml:space="preserve">	CO1.PCCNTR.6920854</t>
  </si>
  <si>
    <t>CESAR CARDENAS ANGEL</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</si>
  <si>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</si>
  <si>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https://community.secop.gov.co/Public/Tendering/OpportunityDetail/Index?noticeUID=CO1.NTC.6931098&amp;isFromPublicArea=True&amp;isModal=False</t>
  </si>
  <si>
    <t>CO1.PCCNTR.6935350</t>
  </si>
  <si>
    <t>https://community.secop.gov.co/Public/Tendering/OpportunityDetail/Index?noticeUID=CO1.NTC.6914754&amp;isFromPublicArea=True&amp;isModal=False</t>
  </si>
  <si>
    <t>CO1.PCCNTR.6921102</t>
  </si>
  <si>
    <t xml:space="preserve">RAFAEL ANTONIO MACHUCA JIMENEZ </t>
  </si>
  <si>
    <t>https://community.secop.gov.co/Public/Tendering/OpportunityDetail/Index?noticeUID=CO1.NTC.6923557&amp;isFromPublicArea=True&amp;isModal=False</t>
  </si>
  <si>
    <t>CO1.PCCNTR.6928973</t>
  </si>
  <si>
    <t>INGRID CAMILA MARTIN AGUIRRE</t>
  </si>
  <si>
    <t>PRESTAR SERVICIOS DE APOYO TECNICO AL AREA DE GESTION DE DESARROLLO LOCAL EN LA FORMULACION, EJECUCION Y SEGUIMIENTO DE LOS PROYECTOS DE INVERSION QUE FORMAN PARTE DEL PLAN DE DESARROLLO LOCAL 2021-2024 DE LA LOCALIDAD DE RAFAEL URIBE URIBE.</t>
  </si>
  <si>
    <t>https://community.secop.gov.co/Public/Tendering/OpportunityDetail/Index?noticeUID=CO1.NTC.6917427&amp;isFromPublicArea=True&amp;isModal=False</t>
  </si>
  <si>
    <t>CO1.PCCNTR.6922857</t>
  </si>
  <si>
    <t xml:space="preserve">CATALINA TERESA BAHOQUEZ FERNANDEZ </t>
  </si>
  <si>
    <t>https://community.secop.gov.co/Public/Tendering/OpportunityDetail/Index?noticeUID=CO1.NTC.6938249&amp;isFromPublicArea=True&amp;isModal=False</t>
  </si>
  <si>
    <t xml:space="preserve">	CO1.PCCNTR.6940979</t>
  </si>
  <si>
    <t>LILIANA RAMIEZ OME</t>
  </si>
  <si>
    <t>https://community.secop.gov.co/Public/Tendering/OpportunityDetail/Index?noticeUID=CO1.NTC.6913207&amp;isFromPublicArea=True&amp;isModal=False</t>
  </si>
  <si>
    <t xml:space="preserve">	CO1.PCCNTR.6919548</t>
  </si>
  <si>
    <t xml:space="preserve">HAYDUK RODRIGUEZ UBAQUE </t>
  </si>
  <si>
    <t>https://community.secop.gov.co/Public/Tendering/OpportunityDetail/Index?noticeUID=CO1.NTC.6914198&amp;isFromPublicArea=True&amp;isModal=False</t>
  </si>
  <si>
    <t>CO1.PCCNTR.6920822</t>
  </si>
  <si>
    <t>HECTOR DUARTE MENDEZ</t>
  </si>
  <si>
    <t>KATERIN PAOLA OTALORA JIMENEZ</t>
  </si>
  <si>
    <t>https://community.secop.gov.co/Public/Tendering/OpportunityDetail/Index?noticeUID=CO1.NTC.6950511&amp;isFromPublicArea=True&amp;isModal=False</t>
  </si>
  <si>
    <t xml:space="preserve">	CO1.PCCNTR.6951536</t>
  </si>
  <si>
    <t>ISABEL CASTRO HEREDIA</t>
  </si>
  <si>
    <t>https://community.secop.gov.co/Public/Tendering/OpportunityDetail/Index?noticeUID=CO1.NTC.6917645&amp;isFromPublicArea=True&amp;isModal=False</t>
  </si>
  <si>
    <t xml:space="preserve">	CO1.PCCNTR.6923688</t>
  </si>
  <si>
    <t xml:space="preserve">ZULAY MERLYN GARCIA  FARIETA </t>
  </si>
  <si>
    <t>PRESTAR SUS SERVICIOS PROFESIONALES, AL ÁREA DE GESTIÓN JURIDICA Y POLICIVA DE LA ALCALDIA LOCAL DE RAFAEL URIBE URIBE EN TODAS LAS ACTUACIONES TECNICAS Y ADMINISTRATIVAS ADELANTADAS EN LAS VISITAS, ACOMPAÑAMIENTO, CAPACITACIÓN Y/O SOCIALIZACIÓN PARA EL CONTROL Y VERIFICACIÓN DE REGLAMENTOS TÉCNICOS Y METROLOGÍA LEGAL</t>
  </si>
  <si>
    <t>https://community.secop.gov.co/Public/Tendering/OpportunityDetail/Index?noticeUID=CO1.NTC.6917292&amp;isFromPublicArea=True&amp;isModal=False</t>
  </si>
  <si>
    <t xml:space="preserve">	CO1.PCCNTR.6923616</t>
  </si>
  <si>
    <t>https://community.secop.gov.co/Public/Tendering/OpportunityDetail/Index?noticeUID=CO1.NTC.6925781&amp;isFromPublicArea=True&amp;isModal=False</t>
  </si>
  <si>
    <t>CO1.PCCNTR.6930970</t>
  </si>
  <si>
    <t>LEADY KATALINA PIÑEROS GONZALEZ</t>
  </si>
  <si>
    <t>https://community.secop.gov.co/Public/Tendering/OpportunityDetail/Index?noticeUID=CO1.NTC.6924272&amp;isFromPublicArea=True&amp;isModal=False</t>
  </si>
  <si>
    <t>CO1.PCCNTR.6929539</t>
  </si>
  <si>
    <t xml:space="preserve">DIANA PATRICIA NOGUERA SIMIJACA </t>
  </si>
  <si>
    <t>https://community.secop.gov.co/Public/Tendering/OpportunityDetail/Index?noticeUID=CO1.NTC.6916748&amp;isFromPublicArea=True&amp;isModal=False</t>
  </si>
  <si>
    <t>CO1.PCCNTR.6922448</t>
  </si>
  <si>
    <t>https://community.secop.gov.co/Public/Tendering/OpportunityDetail/Index?noticeUID=CO1.NTC.6914911&amp;isFromPublicArea=True&amp;isModal=False</t>
  </si>
  <si>
    <t>CO1.PCCNTR.6920749</t>
  </si>
  <si>
    <t>https://community.secop.gov.co/Public/Tendering/OpportunityDetail/Index?noticeUID=CO1.NTC.6917551&amp;isFromPublicArea=True&amp;isModal=False</t>
  </si>
  <si>
    <t>CO1.PCCNTR.6923458</t>
  </si>
  <si>
    <t>YANDRY PATRICIA AMAYA CULMA</t>
  </si>
  <si>
    <t>PRESTAR LOS SERVICIOS PROFESIONALES EN EL AREA DE GESTION DEL DESARROLLO LOCAL DE LA ALCALDIA RAFAEL URIBE URIBE EN TEMAS DE PLANEACION PARA LOGRAR EL CUMPLIMIENTO DE LA EJECUCION Y METAS DEL PLAN DE DESARROLLO LOCAL DE LA LOCALIDAD DE RAFAEL URIBE URIBE 2021 - 2024.</t>
  </si>
  <si>
    <t>https://community.secop.gov.co/Public/Tendering/OpportunityDetail/Index?noticeUID=CO1.NTC.6915828&amp;isFromPublicArea=True&amp;isModal=False</t>
  </si>
  <si>
    <t>CO1.PCCNTR.6921428</t>
  </si>
  <si>
    <t>OSCAR JAVIER BEJARANO MENDEZ</t>
  </si>
  <si>
    <t>https://community.secop.gov.co/Public/Tendering/OpportunityDetail/Index?noticeUID=CO1.NTC.6976551&amp;isFromPublicArea=True&amp;isModal=False</t>
  </si>
  <si>
    <t>CO1.PCCNTR.6972119</t>
  </si>
  <si>
    <t xml:space="preserve">JOSE GUILLERMO PINILLA RODRIGUEZ </t>
  </si>
  <si>
    <t>https://community.secop.gov.co/Public/Tendering/OpportunityDetail/Index?noticeUID=CO1.NTC.6938809&amp;isFromPublicArea=True&amp;isModal=False</t>
  </si>
  <si>
    <t>CO1.PCCNTR.6941732</t>
  </si>
  <si>
    <t>https://community.secop.gov.co/Public/Tendering/OpportunityDetail/Index?noticeUID=CO1.NTC.6916900&amp;isFromPublicArea=True&amp;isModal=False</t>
  </si>
  <si>
    <t xml:space="preserve">	CO1.PCCNTR.6922487</t>
  </si>
  <si>
    <t xml:space="preserve">LUISA FERNANDA CAMELO RODRIGUEZ </t>
  </si>
  <si>
    <t>https://community.secop.gov.co/Public/Tendering/OpportunityDetail/Index?noticeUID=CO1.NTC.6925932&amp;isFromPublicArea=True&amp;isModal=False</t>
  </si>
  <si>
    <t>CO1.PCCNTR.6930951</t>
  </si>
  <si>
    <t>https://community.secop.gov.co/Public/Tendering/OpportunityDetail/Index?noticeUID=CO1.NTC.6917429&amp;isFromPublicArea=True&amp;isModal=False</t>
  </si>
  <si>
    <t>CO1.PCCNTR.6923331</t>
  </si>
  <si>
    <t>https://community.secop.gov.co/Public/Tendering/OpportunityDetail/Index?noticeUID=CO1.NTC.6926642&amp;isFromPublicArea=True&amp;isModal=False</t>
  </si>
  <si>
    <t xml:space="preserve">	CO1.PCCNTR.6931731</t>
  </si>
  <si>
    <t>JENNIFER ARIAS TAVERA</t>
  </si>
  <si>
    <t>https://community.secop.gov.co/Public/Tendering/OpportunityDetail/Index?noticeUID=CO1.NTC.6950177&amp;isFromPublicArea=True&amp;isModal=False</t>
  </si>
  <si>
    <t>CO1.PCCNTR.6951811</t>
  </si>
  <si>
    <t xml:space="preserve">ASHTON OLIVOS ALBARRACIN </t>
  </si>
  <si>
    <t>https://community.secop.gov.co/Public/Tendering/OpportunityDetail/Index?noticeUID=CO1.NTC.6926725&amp;isFromPublicArea=True&amp;isModal=False</t>
  </si>
  <si>
    <t>CO1.PCCNTR.6931462</t>
  </si>
  <si>
    <t>KANDY LORENA PATARROYO GOMEZ</t>
  </si>
  <si>
    <t>https://community.secop.gov.co/Public/Tendering/OpportunityDetail/Index?noticeUID=CO1.NTC.6925105&amp;isFromPublicArea=True&amp;isModal=False</t>
  </si>
  <si>
    <t>CO1.PCCNTR.6930026</t>
  </si>
  <si>
    <t>PRESTAR SERVICIOS PROFESIONALES EN EL ÁREA DE GESTIÓN POLICIVA JURIDICA DE LA ALCALDÍA LOCAL DE RAFAEL URIBE URIBE, PARA VIGILANCIA Y CONTROL DE LAS ZONAS DE PROTECCION AMBIENTAL, REASENTAMIENTOS, RESERVAS AMBIENTALES, HUMEDALES Y ECOSISTEMAS Y CONTROL</t>
  </si>
  <si>
    <t>https://community.secop.gov.co/Public/Tendering/OpportunityDetail/Index?noticeUID=CO1.NTC.6925899&amp;isFromPublicArea=True&amp;isModal=False</t>
  </si>
  <si>
    <t xml:space="preserve">	CO1.PCCNTR.6931092</t>
  </si>
  <si>
    <t>PRESTAR LOS SERVICIOS PROFESIONALES COMO ABOGADO PARA APOYAR AL FONDO DE DESARROLLO LOCAL EN EL ANÁLISIS, REVISIÓN, TRÁMITE PARA COBRO PERSUASIVO Y COACTIVO, SOLICITUDES DE ENTES DE CONTROL, CORPORACIONES PÚBLICAS Y LOS CONCEPTOS JURÍDICOS QUE SE LE SOLICITEN.</t>
  </si>
  <si>
    <t>https://community.secop.gov.co/Public/Tendering/OpportunityDetail/Index?noticeUID=CO1.NTC.6937838&amp;isFromPublicArea=True&amp;isModal=False</t>
  </si>
  <si>
    <t xml:space="preserve">	CO1.PCCNTR.6940436</t>
  </si>
  <si>
    <t>https://community.secop.gov.co/Public/Tendering/OpportunityDetail/Index?noticeUID=CO1.NTC.6936315&amp;isFromPublicArea=True&amp;isModal=False</t>
  </si>
  <si>
    <t>CO1.PCCNTR.6943640</t>
  </si>
  <si>
    <t>MARTHA CECILIA PRIETO LOZANO</t>
  </si>
  <si>
    <t>https://community.secop.gov.co/Public/Tendering/OpportunityDetail/Index?noticeUID=CO1.NTC.6938391&amp;isFromPublicArea=True&amp;isModal=False</t>
  </si>
  <si>
    <t>CO1.PCCNTR.6941726</t>
  </si>
  <si>
    <t>CO1.PCCNTR.6930658</t>
  </si>
  <si>
    <t xml:space="preserve">JAIR ANDRES  ACEVEDO RINCON </t>
  </si>
  <si>
    <t>https://community.secop.gov.co/Public/Tendering/OpportunityDetail/Index?noticeUID=CO1.NTC.6937580&amp;isFromPublicArea=True&amp;isModal=False</t>
  </si>
  <si>
    <t>CO1.PCCNTR.6940449</t>
  </si>
  <si>
    <t>YEIMI VIVIANA MARTINEZ CUEVAS</t>
  </si>
  <si>
    <t>https://community.secop.gov.co/Public/Tendering/OpportunityDetail/Index?noticeUID=CO1.NTC.6963454&amp;isFromPublicArea=True&amp;isModal=False</t>
  </si>
  <si>
    <t>CO1.PCCNTR.6961573</t>
  </si>
  <si>
    <t xml:space="preserve">DORIS JULIETH MORA DAZA </t>
  </si>
  <si>
    <t>PRESTAR LOS SERVICIOS PROFESIONALES ESPECIALIZADOS PARA APOYAR EL SEGUIMIENTO Y LA SUPERVISION DE LA EJECUCIÓN DE LOS PROYECTOS DE INVERSIÓN DESTINADOS A LA INTERVENCIÓN DE INFRAESTRUCTURA DE LA LOCALIDAD DE RAFAEL URIBE URIBE</t>
  </si>
  <si>
    <t>https://community.secop.gov.co/Public/Tendering/OpportunityDetail/Index?noticeUID=CO1.NTC.6933582&amp;isFromPublicArea=True&amp;isModal=False</t>
  </si>
  <si>
    <t>CO1.PCCNTR.6937247</t>
  </si>
  <si>
    <t>CHRISTIAN DAVID GUTIERREZ MEDINA</t>
  </si>
  <si>
    <t>https://community.secop.gov.co/Public/Tendering/OpportunityDetail/Index?noticeUID=CO1.NTC.6932984&amp;isFromPublicArea=True&amp;isModal=False</t>
  </si>
  <si>
    <t>CO1.PCCNTR.6936935</t>
  </si>
  <si>
    <t>PRESTAR LOS SERVICIOS PROFESIONALES ESPECIALIZADOS PARA APOYAR EL SEGUIMIENTO Y LA SUPERVISION DE LA EJECUCIÓN DE
LOS PROYECTOS DE INVERSIÓN DESTINADOS A LA INTERVENCIÓN DE INFRAESTRUCTURA DE LA LOCALIDAD DE RAFAEL URIBE URIBE</t>
  </si>
  <si>
    <t>https://community.secop.gov.co/Public/Tendering/OpportunityDetail/Index?noticeUID=CO1.NTC.6944989&amp;isFromPublicArea=True&amp;isModal=False</t>
  </si>
  <si>
    <t>CO1.PCCNTR.6946939</t>
  </si>
  <si>
    <t>https://community.secop.gov.co/Public/Tendering/OpportunityDetail/Index?noticeUID=CO1.NTC.6969729&amp;isFromPublicArea=True&amp;isModal=False</t>
  </si>
  <si>
    <t>CO1.PCCNTR.6965990</t>
  </si>
  <si>
    <t>https://community.secop.gov.co/Public/Tendering/OpportunityDetail/Index?noticeUID=CO1.NTC.6958129&amp;isFromPublicArea=True&amp;isModal=False</t>
  </si>
  <si>
    <t>CO1.PCCNTR.6956959</t>
  </si>
  <si>
    <t>https://community.secop.gov.co/Public/Tendering/OpportunityDetail/Index?noticeUID=CO1.NTC.6962758&amp;isFromPublicArea=True&amp;isModal=False</t>
  </si>
  <si>
    <t>CO1.PCCNTR.6960596</t>
  </si>
  <si>
    <t>DANNA FERNANDA
RESTREPO CASTAÑEDA</t>
  </si>
  <si>
    <t>https://community.secop.gov.co/Public/Tendering/OpportunityDetail/Index?noticeUID=CO1.NTC.7010377&amp;isFromPublicArea=True&amp;isModal=False</t>
  </si>
  <si>
    <t>CO1.PCCNTR.6997916</t>
  </si>
  <si>
    <t>JORGE ELIECER GAITAN SERRANO</t>
  </si>
  <si>
    <t>https://community.secop.gov.co/Public/Tendering/OpportunityDetail/Index?noticeUID=CO1.NTC.6945929&amp;isFromPublicArea=True&amp;isModal=False</t>
  </si>
  <si>
    <t>CO1.PCCNTR.6947475</t>
  </si>
  <si>
    <t>https://community.secop.gov.co/Public/Tendering/OpportunityDetail/Index?noticeUID=CO1.NTC.6948561&amp;isFromPublicArea=True&amp;isModal=False</t>
  </si>
  <si>
    <t>CO1.PCCNTR.6949951</t>
  </si>
  <si>
    <t>JENNIFER MENDEZ TICORA</t>
  </si>
  <si>
    <t>https://community.secop.gov.co/Public/Tendering/OpportunityDetail/Index?noticeUID=CO1.NTC.6937934&amp;isFromPublicArea=True&amp;isModal=False</t>
  </si>
  <si>
    <t>CO1.PCCNTR.6940511</t>
  </si>
  <si>
    <t>JORGE ALBEIRO CONTRERAS ROJAS</t>
  </si>
  <si>
    <t>PRESTAR LOS SERVICIOS PROFESIONALES ESPECIALIZADOS PARA APOYAR LA REVISIÓN Y/O ELABORACIÓN DE LOS DOCUMENTOS Y GESTIONES PROVENIENTES DE LAS DIFERENTES ÁREAS RELACIONADAS CON TEMAS ADMINISTRATIVOS CONTABLES Y FINANCIEROS DE LOS PROCESOS Y CONTRATOS DEL FONDO DE DESARROLLO LOCAL DE RAFAEL URIBE URIBE.</t>
  </si>
  <si>
    <t>https://community.secop.gov.co/Public/Tendering/OpportunityDetail/Index?noticeUID=CO1.NTC.6960434&amp;isFromPublicArea=True&amp;isModal=False</t>
  </si>
  <si>
    <t>CO1.PCCNTR.6959411</t>
  </si>
  <si>
    <t>https://community.secop.gov.co/Public/Tendering/OpportunityDetail/Index?noticeUID=CO1.NTC.6970530&amp;isFromPublicArea=True&amp;isModal=False</t>
  </si>
  <si>
    <t xml:space="preserve">	CO1.PCCNTR.6966583</t>
  </si>
  <si>
    <t>PRESTAR LOS SERVICIOS PROFESIONALES EN EL AREA DE GESTION DE DESARROLLO LOCAL PARA APOYAR LA FORMULACION, EJECUCIÓN Y SEGUIMIENTO DE LOS PROYECTOS DE INVERSIÓN EN EL MARCO DEL DEL PLAN DE DESARROLLO LOCAL DE LA ALCALDÍA LOCAL DE RAFAEL URIBE URIBE 2021-2024</t>
  </si>
  <si>
    <t>https://community.secop.gov.co/Public/Tendering/OpportunityDetail/Index?noticeUID=CO1.NTC.6969830&amp;isFromPublicArea=True&amp;isModal=False</t>
  </si>
  <si>
    <t>CO1.PCCNTR.6965999</t>
  </si>
  <si>
    <t>ERICK GARCIA LOPEZ</t>
  </si>
  <si>
    <t>https://community.secop.gov.co/Public/Tendering/OpportunityDetail/Index?noticeUID=CO1.NTC.6963234&amp;isFromPublicArea=True&amp;isModal=False</t>
  </si>
  <si>
    <t>CO1.PCCNTR.6961607</t>
  </si>
  <si>
    <t>LENNIN LEANDRO TRIGOS SILVA</t>
  </si>
  <si>
    <t>https://community.secop.gov.co/Public/Tendering/OpportunityDetail/Index?noticeUID=CO1.NTC.6962785&amp;isFromPublicArea=True&amp;isModal=False</t>
  </si>
  <si>
    <t xml:space="preserve">	CO1.PCCNTR.6961508</t>
  </si>
  <si>
    <t>DIEGO ANDRES PUENTES ROMERO</t>
  </si>
  <si>
    <t xml:space="preserve">	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</si>
  <si>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https://community.secop.gov.co/Public/Tendering/OpportunityDetail/Index?noticeUID=CO1.NTC.6974213&amp;isFromPublicArea=True&amp;isModal=False</t>
  </si>
  <si>
    <t>CO1.PCCNTR.6969934</t>
  </si>
  <si>
    <t xml:space="preserve">GERMAN ALVAREZ VALVUENA </t>
  </si>
  <si>
    <t>https://community.secop.gov.co/Public/Tendering/OpportunityDetail/Index?noticeUID=CO1.NTC.6966855&amp;isFromPublicArea=True&amp;isModal=False</t>
  </si>
  <si>
    <t>CO1.PCCNTR.6964090</t>
  </si>
  <si>
    <t>MARIO SANCHEZ MORA</t>
  </si>
  <si>
    <t>https://community.secop.gov.co/Public/Tendering/OpportunityDetail/Index?noticeUID=CO1.NTC.6969731&amp;isFromPublicArea=True&amp;isModal=False</t>
  </si>
  <si>
    <t xml:space="preserve">	CO1.PCCNTR.6965890</t>
  </si>
  <si>
    <t>https://community.secop.gov.co/Public/Tendering/OpportunityDetail/Index?noticeUID=CO1.NTC.6970188&amp;isFromPublicArea=True&amp;isModal=False</t>
  </si>
  <si>
    <t xml:space="preserve">	CO1.PCCNTR.6966274</t>
  </si>
  <si>
    <t>https://community.secop.gov.co/Public/Tendering/OpportunityDetail/Index?noticeUID=CO1.NTC.6958230&amp;isFromPublicArea=True&amp;isModal=False</t>
  </si>
  <si>
    <t>CO1.PCCNTR.6958101</t>
  </si>
  <si>
    <t>https://community.secop.gov.co/Public/Tendering/OpportunityDetail/Index?noticeUID=CO1.NTC.7090916&amp;isFromPublicArea=True&amp;isModal=False</t>
  </si>
  <si>
    <t>CO1.PCCNTR.7056842</t>
  </si>
  <si>
    <t>SANDRA MILENA SUAREZ CRUZ</t>
  </si>
  <si>
    <t>https://community.secop.gov.co/Public/Tendering/OpportunityDetail/Index?noticeUID=CO1.NTC.6999598&amp;isFromPublicArea=True&amp;isModal=False</t>
  </si>
  <si>
    <t>CO1.PCCNTR.6990238</t>
  </si>
  <si>
    <t xml:space="preserve">ERICK DAVID MONTES ARAGON </t>
  </si>
  <si>
    <t>https://community.secop.gov.co/Public/Tendering/OpportunityDetail/Index?noticeUID=CO1.NTC.6973176&amp;isFromPublicArea=True&amp;isModal=False</t>
  </si>
  <si>
    <t xml:space="preserve">	CO1.PCCNTR.6968948</t>
  </si>
  <si>
    <t>PRESTAR LOS SERVICIOS PROFESIONALES ESPECIALIZADOS DE APOYO AL AREA DE GESTION POLICIVA JURIDICA DE LA ALCALDIA LOCAL DE RAFAEL URIBE URIBE</t>
  </si>
  <si>
    <t>https://community.secop.gov.co/Public/Tendering/OpportunityDetail/Index?noticeUID=CO1.NTC.6976014&amp;isFromPublicArea=True&amp;isModal=False</t>
  </si>
  <si>
    <t xml:space="preserve">	CO1.PCCNTR.6971083</t>
  </si>
  <si>
    <t>CRISTIAN CAMILO SUA LOPEZ</t>
  </si>
  <si>
    <t>https://community.secop.gov.co/Public/Tendering/OpportunityDetail/Index?noticeUID=CO1.NTC.6970004&amp;isFromPublicArea=True&amp;isModal=False</t>
  </si>
  <si>
    <t>CO1.PCCNTR.6966218</t>
  </si>
  <si>
    <t>PRESTAR SERVICIOS DE APOYO EN LAS ACTIVIDADES ADMINISTRATIVAS Y OPERATIVAS REQUERIDAS DENTRO DE LOS PROCESOS DE
CONTRATACIÓN Y SOPORTE EN LA PLATAFORMA SECOP II EN EL AREA DE GESTIÓN DEL DESARROLLO LOCAL DE LA ALCALDÍA LOCAL DE
RAFAEL URIBE URIBE</t>
  </si>
  <si>
    <t>https://community.secop.gov.co/Public/Tendering/OpportunityDetail/Index?noticeUID=CO1.NTC.6974094&amp;isFromPublicArea=True&amp;isModal=False</t>
  </si>
  <si>
    <t xml:space="preserve">	CO1.PCCNTR.6969781</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</si>
  <si>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</si>
  <si>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https://community.secop.gov.co/Public/Tendering/OpportunityDetail/Index?noticeUID=CO1.NTC.6976130&amp;isFromPublicArea=True&amp;isModal=False</t>
  </si>
  <si>
    <t>CO1.PCCNTR.6971759</t>
  </si>
  <si>
    <t>https://community.secop.gov.co/Public/Tendering/OpportunityDetail/Index?noticeUID=CO1.NTC.6963775&amp;isFromPublicArea=True&amp;isModal=False</t>
  </si>
  <si>
    <t>CO1.PCCNTR.6961859</t>
  </si>
  <si>
    <t>https://community.secop.gov.co/Public/Tendering/OpportunityDetail/Index?noticeUID=CO1.NTC.7002412&amp;isFromPublicArea=True&amp;isModal=False</t>
  </si>
  <si>
    <t>CO1.PCCNTR.6992510</t>
  </si>
  <si>
    <t>https://community.secop.gov.co/Public/Tendering/OpportunityDetail/Index?noticeUID=CO1.NTC.6963442&amp;isFromPublicArea=True&amp;isModal=False</t>
  </si>
  <si>
    <t>CO1.PCCNTR.6961750</t>
  </si>
  <si>
    <t>https://community.secop.gov.co/Public/Tendering/OpportunityDetail/Index?noticeUID=CO1.NTC.6974267&amp;isFromPublicArea=True&amp;isModal=False</t>
  </si>
  <si>
    <t>CO1.PCCNTR.6969980</t>
  </si>
  <si>
    <t xml:space="preserve">LUISA FERNANDA CORONADO CORONADO
</t>
  </si>
  <si>
    <t>PRESTAR SERVICIOS PROFESIONALES EN EL ÁREA DE GESTIÓN POLICIVA JURIDICA DE LA ALCALDÍA LOCAL DE RAFAEL URIBE URIBE, PARA VIGILANCIA Y CONTROL DE LAS ZONAS DE PROTECCION AMBIENTAL, REASENTAMIENTOS, RESERVAS AMBIENTALES, HUMEDALES Y ECOSISTEMAS Y CONTROl</t>
  </si>
  <si>
    <t>https://community.secop.gov.co/Public/Tendering/OpportunityDetail/Index?noticeUID=CO1.NTC.7018911&amp;isFromPublicArea=True&amp;isModal=False</t>
  </si>
  <si>
    <t>CO1.PCCNTR.7002783</t>
  </si>
  <si>
    <t xml:space="preserve">EDGAR ARTURO RINCON WALTEROS </t>
  </si>
  <si>
    <t>https://community.secop.gov.co/Public/Tendering/OpportunityDetail/Index?noticeUID=CO1.NTC.6981532&amp;isFromPublicArea=True&amp;isModal=False</t>
  </si>
  <si>
    <t>CO1.PCCNTR.6975450</t>
  </si>
  <si>
    <t>https://community.secop.gov.co/Public/Tendering/OpportunityDetail/Index?noticeUID=CO1.NTC.6970394&amp;isFromPublicArea=True&amp;isModal=False</t>
  </si>
  <si>
    <t>CO1.PCCNTR.6966389</t>
  </si>
  <si>
    <t>https://community.secop.gov.co/Public/Tendering/OpportunityDetail/Index?noticeUID=CO1.NTC.7007745&amp;isFromPublicArea=True&amp;isModal=False</t>
  </si>
  <si>
    <t xml:space="preserve">	CO1.PCCNTR.6996217</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</si>
  <si>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</si>
  <si>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https://community.secop.gov.co/Public/Tendering/OpportunityDetail/Index?noticeUID=CO1.NTC.6975907&amp;isFromPublicArea=True&amp;isModal=False</t>
  </si>
  <si>
    <t xml:space="preserve">	CO1.PCCNTR.6971000</t>
  </si>
  <si>
    <t>PRESTAR SERVICIOS TECNICOS EN EL ÁREA DE GESTIÓN DEL DESARROLLO LOCAL, COMO APOYO EN LOS PROCESOS Y PROCEDIMIENTOS ASOCIADOS CON EL PRESUPUESTO Y LA CONTABILIDAD DE LA ALCALDÍA LOCAL DE RAFAEL URIBE URIBE</t>
  </si>
  <si>
    <t>https://community.secop.gov.co/Public/Tendering/OpportunityDetail/Index?noticeUID=CO1.NTC.7025348&amp;isFromPublicArea=True&amp;isModal=False</t>
  </si>
  <si>
    <t>CO1.PCCNTR.7008316</t>
  </si>
  <si>
    <t>https://community.secop.gov.co/Public/Tendering/OpportunityDetail/Index?noticeUID=CO1.NTC.6978361&amp;isFromPublicArea=True&amp;isModal=False</t>
  </si>
  <si>
    <t>CO1.PCCNTR.6973135</t>
  </si>
  <si>
    <t>ZULAY MERLIN GARCIA FARIETA</t>
  </si>
  <si>
    <t>PRESTAR SERVICIOS PROFESIONALES PARA APOYAR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</si>
  <si>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https://community.secop.gov.co/Public/Tendering/OpportunityDetail/Index?noticeUID=CO1.NTC.6973307&amp;isFromPublicArea=True&amp;isModal=False</t>
  </si>
  <si>
    <t>CO1.PCCNTR.6974465</t>
  </si>
  <si>
    <t>NELSY XIMENA RODRIGUEZ CASTILLO</t>
  </si>
  <si>
    <t>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t>
  </si>
  <si>
    <t>https://community.secop.gov.co/Public/Tendering/OpportunityDetail/Index?noticeUID=CO1.NTC.7001047&amp;isFromPublicArea=True&amp;isModal=False</t>
  </si>
  <si>
    <t xml:space="preserve">	CO1.PCCNTR.6991333</t>
  </si>
  <si>
    <t>https://community.secop.gov.co/Public/Tendering/OpportunityDetail/Index?noticeUID=CO1.NTC.6972535&amp;isFromPublicArea=True&amp;isModal=False</t>
  </si>
  <si>
    <t xml:space="preserve">	CO1.PCCNTR.6968569</t>
  </si>
  <si>
    <t>MONICA ANDREA BAUTISTA VEGA</t>
  </si>
  <si>
    <t>APOYAR TÉCNICAMENTE LAS ACCIONES DE INSPECCION VIGILANCIA Y CONTROL RELACIONADAS CON LAS DISTINTAS ETAPAS DE LA DEPURACIÓN DE LAS ACTUACIONES ADMINISTRATIVAS A CARGO DE LA ALCALDIA LOCAL DE RAFAEL URIBE URIBE</t>
  </si>
  <si>
    <t>https://community.secop.gov.co/Public/Tendering/OpportunityDetail/Index?noticeUID=CO1.NTC.7015221&amp;isFromPublicArea=True&amp;isModal=False</t>
  </si>
  <si>
    <t>CO1.PCCNTR.7000650</t>
  </si>
  <si>
    <t>https://community.secop.gov.co/Public/Tendering/OpportunityDetail/Index?noticeUID=CO1.NTC.6992512&amp;isFromPublicArea=True&amp;isModal=False</t>
  </si>
  <si>
    <t>CO1.PCCNTR.6984911</t>
  </si>
  <si>
    <t>RUXLAN ENRIQUE PALACIO</t>
  </si>
  <si>
    <t>https://community.secop.gov.co/Public/Tendering/OpportunityDetail/Index?noticeUID=CO1.NTC.7010460&amp;isFromPublicArea=True&amp;isModal=False</t>
  </si>
  <si>
    <t xml:space="preserve">	CO1.PCCNTR.6997697</t>
  </si>
  <si>
    <t>https://community.secop.gov.co/Public/Tendering/OpportunityDetail/Index?noticeUID=CO1.NTC.6988949&amp;isFromPublicArea=True&amp;isModal=False</t>
  </si>
  <si>
    <t>CO1.PCCNTR.6982232</t>
  </si>
  <si>
    <t>JHON HENRY HERRERA COLMENARES</t>
  </si>
  <si>
    <t>PRESTAR SERVICIOS PROFESIONALES PARA APOYAR LA GESTIÓN CONTRATACTUAL EN SUS DIFERENTES ETAPAS AL ÁREA DE GESTIÓN DEL DESARROLLO DE LA ALCALDÍA LOCAL DE RAFAEL URIBE URIBE.</t>
  </si>
  <si>
    <t>https://community.secop.gov.co/Public/Tendering/OpportunityDetail/Index?noticeUID=CO1.NTC.7007621&amp;isFromPublicArea=True&amp;isModal=False</t>
  </si>
  <si>
    <t>CO1.PCCNTR.6995937</t>
  </si>
  <si>
    <t>JUVER ORLANDO GARCÍA VARGA</t>
  </si>
  <si>
    <t>PRESTAR SERVICIOS PROFESIONALES ESPECIALIZADOS AL DESPACHO LA ALCALDÍA LOCAL DE RAFAEL URIBE URIBE EN LA PLANEACIÓN, PROGRAMACIÓN Y SEGUIMIENTO DE LOS TEMAS RELACIONADOS CON AMBIENTE, ZONAS DE PROTECCION AMBIENTAL, REASENTAMIENTOS, RESERVAS AMBIENTALES, HUMEDALES Y ECOSISTEMAS DE LA LOCALIDAD</t>
  </si>
  <si>
    <t>https://community.secop.gov.co/Public/Tendering/OpportunityDetail/Index?noticeUID=CO1.NTC.6992562&amp;isFromPublicArea=True&amp;isModal=False</t>
  </si>
  <si>
    <t>CO1.PCCNTR.6984948</t>
  </si>
  <si>
    <t>RAUL ERNESTO BARRERA ROJAS</t>
  </si>
  <si>
    <t>https://community.secop.gov.co/Public/Tendering/OpportunityDetail/Index?noticeUID=CO1.NTC.6992566&amp;isFromPublicArea=True&amp;isModal=False</t>
  </si>
  <si>
    <t xml:space="preserve">	CO1.PCCNTR.6985111</t>
  </si>
  <si>
    <t>PRESTAR LOS
SERVICIOS PROFESIONALES PARA APOYAR EN TEMAS ECONÓMICOS Y ADMINISTRATIVOS
PROPIOS DE LA GESTIÓN DEL DESPACHO DE LA ALCALDÍA LOCAL DE RAFAEL URIBE URIBE,
ASÍ COMO, EN EL ANÁLISIS DE LOS DOCUMENTOS QUE SE LE ENCOMIENDEN, SEGUIMIENTO
DE ESTRATEGIAS Y EMISIÓN DE LINEAMIENTOS QUE COADYUVEN AL FORTALECIMIENTO
INSTITUCIONAL DE LA ALCALDÍA LOCAL</t>
  </si>
  <si>
    <t>https://community.secop.gov.co/Public/Tendering/OpportunityDetail/Index?noticeUID=CO1.NTC.6992570&amp;isFromPublicArea=True&amp;isModal=False</t>
  </si>
  <si>
    <t>CO1.PCCNTR.6984954</t>
  </si>
  <si>
    <t>GISELA CONSTANZA TORRES TORRES</t>
  </si>
  <si>
    <t>https://community.secop.gov.co/Public/Tendering/OpportunityDetail/Index?noticeUID=CO1.NTC.7012317&amp;isFromPublicArea=True&amp;isModal=False</t>
  </si>
  <si>
    <t>CO1.PCCNTR.7003625</t>
  </si>
  <si>
    <t xml:space="preserve">GINA PAOLA GONZALEZ LOPEZ </t>
  </si>
  <si>
    <t>PRESTAR LOS SERVICIOS DE APOYO A LA GESTIÓN EN LAS LABORES
ADMINISTRATIVAS, OPERATIVAS Y LOGISTICAS QUE SE REQUIERAN EN EL ÁREA DE GESTIÓN
DEL DESARROLLO DE LA ALCALDÍA LOCAL DE RAFAEL URIBE URIBE.</t>
  </si>
  <si>
    <t>https://community.secop.gov.co/Public/Tendering/OpportunityDetail/Index?noticeUID=CO1.NTC.6992401&amp;isFromPublicArea=True&amp;isModal=False</t>
  </si>
  <si>
    <t>CO1.PCCNTR.6984812</t>
  </si>
  <si>
    <t xml:space="preserve">LUZ DANIA SOSA RODRIGUEZ  </t>
  </si>
  <si>
    <t>PRESTAR SERVICIOS DE APOYO EN LAS ACTIVIDADES ADMINISTRATIVAS Y OPERATIVAS REQUERIDAS DENTRO DE LOS PROCESOS DE CONTRATACIÓN Y SOPORTE EN LA PLATAFORMA SECOP II EN EL AREA DE GESTIÓN DEL DESARROLLO LOCAL DE LA ALCALDÍA LOCAL DE RAFAEL URIBE URIBE</t>
  </si>
  <si>
    <t>https://community.secop.gov.co/Public/Tendering/OpportunityDetail/Index?noticeUID=CO1.NTC.6992737&amp;isFromPublicArea=True&amp;isModal=False</t>
  </si>
  <si>
    <t xml:space="preserve">	CO1.PCCNTR.6985249</t>
  </si>
  <si>
    <t xml:space="preserve"> JESUS DAVID DIAZ CAMPOS</t>
  </si>
  <si>
    <t>PRESTAR SUS SERVICIOS PROFESIONALES PARA  APOYAR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</si>
  <si>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https://community.secop.gov.co/Public/Tendering/OpportunityDetail/Index?noticeUID=CO1.NTC.7016664&amp;isFromPublicArea=True&amp;isModal=False</t>
  </si>
  <si>
    <t>CO1.PCCNTR.7001736</t>
  </si>
  <si>
    <t>PRESTAR SERVICIOS PROFESIONALES PARA REALIZAR EL ACOMPAÑAMIENTO ADMINISTRATIVO, OPERATIVO Y COMUNITARIO A LOS DIFERENTES SECTORES POBLACIONALES Y SU INTERLOCUCIÓN CON LA ADMINISTRACION LOCAL EN CUMPLIIENTO DEL PLAN DE DESARROLLO LOCAL.</t>
  </si>
  <si>
    <t>https://community.secop.gov.co/Public/Tendering/OpportunityDetail/Index?noticeUID=CO1.NTC.6992382&amp;isFromPublicArea=True&amp;isModal=False</t>
  </si>
  <si>
    <t>CO1.PCCNTR.6985118</t>
  </si>
  <si>
    <t xml:space="preserve"> SHAMIR ALEJANDRA
HERNANDEZ MARTINEZ </t>
  </si>
  <si>
    <t>CRISTIAN CAMILO GARAVITO MARTINEZ</t>
  </si>
  <si>
    <t>cc</t>
  </si>
  <si>
    <t>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t>
  </si>
  <si>
    <t>https://community.secop.gov.co/Public/Tendering/OpportunityDetail/Index?noticeUID=CO1.NTC.7015291&amp;isFromPublicArea=True&amp;isModal=False</t>
  </si>
  <si>
    <t>CO1.PCCNTR.7001018</t>
  </si>
  <si>
    <t>https://community.secop.gov.co/Public/Tendering/OpportunityDetail/Index?noticeUID=CO1.NTC.7016377&amp;isFromPublicArea=True&amp;isModal=False</t>
  </si>
  <si>
    <t>CO1.PCCNTR.7001568</t>
  </si>
  <si>
    <t>https://community.secop.gov.co/Public/Tendering/OpportunityDetail/Index?noticeUID=CO1.NTC.6992680&amp;isFromPublicArea=True&amp;isModal=False</t>
  </si>
  <si>
    <t>CO1.PCCNTR.6984795</t>
  </si>
  <si>
    <t>DIANA DEL PILAR GONZALEZ DIAZ</t>
  </si>
  <si>
    <t>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</si>
  <si>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https://community.secop.gov.co/Public/Tendering/OpportunityDetail/Index?noticeUID=CO1.NTC.7016319&amp;isFromPublicArea=True&amp;isModal=False</t>
  </si>
  <si>
    <t>CO1.PCCNTR.7001425</t>
  </si>
  <si>
    <t>GLORIA ASTRID RODRIGUEZ BAQUERO</t>
  </si>
  <si>
    <t>PRESTAR LOS SERVICIOS PROFESIONALES PARA LA OPERACIÓN, PRESTACIÓN, SEGUIMIENTO Y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</si>
  <si>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https://community.secop.gov.co/Public/Tendering/OpportunityDetail/Index?noticeUID=CO1.NTC.7011108&amp;isFromPublicArea=True&amp;isModal=False</t>
  </si>
  <si>
    <t xml:space="preserve">	CO1.PCCNTR.6997981</t>
  </si>
  <si>
    <t>https://community.secop.gov.co/Public/Tendering/OpportunityDetail/Index?noticeUID=CO1.NTC.7011012&amp;isFromPublicArea=True&amp;isModal=False</t>
  </si>
  <si>
    <t>CO1.PCCNTR.6998303</t>
  </si>
  <si>
    <t xml:space="preserve">NAUDI ARIAS ARENAS </t>
  </si>
  <si>
    <t>https://community.secop.gov.co/Public/Tendering/OpportunityDetail/Index?noticeUID=CO1.NTC.7011398&amp;isFromPublicArea=True&amp;isModal=False</t>
  </si>
  <si>
    <t>CO1.PCCNTR.6998443</t>
  </si>
  <si>
    <t>OLGA MILENA OSPINA MONSALVE</t>
  </si>
  <si>
    <t>https://community.secop.gov.co/Public/Tendering/OpportunityDetail/Index?noticeUID=CO1.NTC.7014443&amp;isFromPublicArea=True&amp;isModal=False</t>
  </si>
  <si>
    <t>CO1.PCCNTR.7001634</t>
  </si>
  <si>
    <t xml:space="preserve">SANTIAGO CESPEDES HUERTAS </t>
  </si>
  <si>
    <t> PRESTAR SERVICIOS DE APOYO A LA 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</si>
  <si>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https://community.secop.gov.co/Public/Tendering/OpportunityDetail/Index?noticeUID=CO1.NTC.7026472&amp;isFromPublicArea=True&amp;isModal=False</t>
  </si>
  <si>
    <t xml:space="preserve">	CO1.PCCNTR.7009186</t>
  </si>
  <si>
    <t>DANIELA ALEJANDRA JIMENEZ ABRIL</t>
  </si>
  <si>
    <t>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t>
  </si>
  <si>
    <t>https://community.secop.gov.co/Public/Tendering/OpportunityDetail/Index?noticeUID=CO1.NTC.7014686&amp;isFromPublicArea=True&amp;isModal=False</t>
  </si>
  <si>
    <t>CO1.PCCNTR.6999879</t>
  </si>
  <si>
    <t>BLANCA ALICIA CARDENAS DE MIER</t>
  </si>
  <si>
    <t>PRESTAR SUS SERVICIOS ASISTENCIALES PARA LA GESTIÓN DEL RIESGO, EN EL MARCO DEL PROYECTO 1665 VIGÍAS DEL RIESGO DE LA LOCALIDAD DE RAFAEL URIBE URIBE, EN EL MARCO DEL PLAN DE DESARROLLO 2021- 2024 'UN NUEVO CONTRATO SOCIAL Y AMBIENTAL"</t>
  </si>
  <si>
    <t>https://community.secop.gov.co/Public/Tendering/OpportunityDetail/Index?noticeUID=CO1.NTC.7040573&amp;isFromPublicArea=True&amp;isModal=False</t>
  </si>
  <si>
    <t>CO1.PCCNTR.7019862</t>
  </si>
  <si>
    <t>JONATHAN ZACHARY PLAZAS PEÑA</t>
  </si>
  <si>
    <t> PRESTAR SERVICIOS DE APOYO A LA GESTIÓN DOCUMENTAL DE LA ALCALDÍA LOCAL, ACOMPAÑANDO LA DEPURACIÓN EN LAS LABORES OPERATIVAS QUE GENERA EL PROCESO DE IMPULSO DE LAS ACTUACIONES ADMINISTRATIVAS EXISTENTES EN LA ALCALDÍA LOCAL DE RAFAEL URIBE URIBE</t>
  </si>
  <si>
    <t>https://community.secop.gov.co/Public/Tendering/OpportunityDetail/Index?noticeUID=CO1.NTC.7018809&amp;isFromPublicArea=True&amp;isModal=False</t>
  </si>
  <si>
    <t>CO1.PCCNTR.7002467</t>
  </si>
  <si>
    <t xml:space="preserve">WILSON CAPERA RODRIGUEZ </t>
  </si>
  <si>
    <t xml:space="preserve">ALEYRA CAPERA RODRIGUEZ </t>
  </si>
  <si>
    <t>https://community.secop.gov.co/Public/Tendering/OpportunityDetail/Index?noticeUID=CO1.NTC.7016066&amp;isFromPublicArea=True&amp;isModal=False</t>
  </si>
  <si>
    <t>CO1.PCCNTR.7001280</t>
  </si>
  <si>
    <t xml:space="preserve">DAVID FERNANDO REYES ROZO </t>
  </si>
  <si>
    <t>https://community.secop.gov.co/Public/Tendering/OpportunityDetail/Index?noticeUID=CO1.NTC.7011450&amp;isFromPublicArea=True&amp;isModal=False</t>
  </si>
  <si>
    <t xml:space="preserve">	CO1.PCCNTR.6998704</t>
  </si>
  <si>
    <t>https://community.secop.gov.co/Public/Tendering/OpportunityDetail/Index?noticeUID=CO1.NTC.7073017&amp;isFromPublicArea=True&amp;isModal=False</t>
  </si>
  <si>
    <t>CO1.PCCNTR.7043161</t>
  </si>
  <si>
    <t>FABIOLA ROCIO CAÑON VELASQUEZ</t>
  </si>
  <si>
    <t>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t>
  </si>
  <si>
    <t>https://community.secop.gov.co/Public/Tendering/OpportunityDetail/Index?noticeUID=CO1.NTC.7022062&amp;isFromPublicArea=True&amp;isModal=False</t>
  </si>
  <si>
    <t xml:space="preserve">	CO1.PCCNTR.7005193</t>
  </si>
  <si>
    <t>PRESTAR SERVICIOS PROFESIONAL PARA APOYAR JURIDICAMENTE EN EL ACOMPAÑAMIENTO A LOS OPERATIVOS Y JORNADAS RELACIONADAS CON ASUNTOS DE SEGURIDAD CIUDADANA, CONVIVENCIA Y PREVENCIÓN DE CONFLICTIVIDADES PARA EL AREA DE GESTION POLICIVA DE LA ALCALDIA LOCAL DE RAFAEL URIBE URIBE</t>
  </si>
  <si>
    <t>https://community.secop.gov.co/Public/Tendering/OpportunityDetail/Index?noticeUID=CO1.NTC.7024893&amp;isFromPublicArea=True&amp;isModal=False</t>
  </si>
  <si>
    <t>CO1.PCCNTR.7008305</t>
  </si>
  <si>
    <t>https://community.secop.gov.co/Public/Tendering/OpportunityDetail/Index?noticeUID=CO1.NTC.7019513&amp;isFromPublicArea=True&amp;isModal=False</t>
  </si>
  <si>
    <t>CO1.PCCNTR.7003277</t>
  </si>
  <si>
    <t>YANETH PATRICIA BARON OSORIO</t>
  </si>
  <si>
    <t>https://community.secop.gov.co/Public/Tendering/OpportunityDetail/Index?noticeUID=CO1.NTC.7019907&amp;isFromPublicArea=True&amp;isModal=False</t>
  </si>
  <si>
    <t>CO1.PCCNTR.7003676</t>
  </si>
  <si>
    <t>MARIBEL PEÑA PRIETO</t>
  </si>
  <si>
    <t>APOYAR LA FORMULACIÓN, GESTIÓN Y SEGUIMIENTO DE ACTIVIDADES ENFOCADAS A LA GESTIÓN AMBIENTAL EXTERNA, ENCAMINADAS A LA MITIGACIÓN DE LOS DIFERENTES IMPACTOS AMBIENTALES Y LA CONSERVACIÓN DE LOS RECURSOS NATURALES DE LA LOCALIDAD.</t>
  </si>
  <si>
    <t>https://community.secop.gov.co/Public/Tendering/OpportunityDetail/Index?noticeUID=CO1.NTC.7019280&amp;isFromPublicArea=True&amp;isModal=False</t>
  </si>
  <si>
    <t>CO1.PCCNTR.7003716</t>
  </si>
  <si>
    <t>YESID ALEJANDRO MORENO MARTÍNEZ</t>
  </si>
  <si>
    <t>https://community.secop.gov.co/Public/Tendering/OpportunityDetail/Index?noticeUID=CO1.NTC.7016078&amp;isFromPublicArea=True&amp;isModal=False</t>
  </si>
  <si>
    <t>CO1.PCCNTR.7001553</t>
  </si>
  <si>
    <t>https://community.secop.gov.co/Public/Tendering/OpportunityDetail/Index?noticeUID=CO1.NTC.7049738&amp;isFromPublicArea=True&amp;isModal=False</t>
  </si>
  <si>
    <t>CO1.PCCNTR.7028985</t>
  </si>
  <si>
    <t> APOYAR ADMINISTRATIVA Y ASISTENCIALMENTE A LAS INSPECCIONES DE POLICÍA DE LA LOCALIDAD DE RAFAEL URIBE URIBE</t>
  </si>
  <si>
    <t>https://community.secop.gov.co/Public/Tendering/OpportunityDetail/Index?noticeUID=CO1.NTC.7064648&amp;isFromPublicArea=True&amp;isModal=False</t>
  </si>
  <si>
    <t>CO1.PCCNTR.7036921</t>
  </si>
  <si>
    <t>SANDRA MILENA MURCIA DURAN</t>
  </si>
  <si>
    <t> PRESTAR SERVICIOS PROFESIONALES EN EL APOYO JURÍDICO EN EL DESARROLLO DE LOS PROCESOS Y PROCEDIMIENTOS A CARGO DEL ÁREA DE GESTIÓN POLICIVA DE LA ALCALDÍA LOCAL DE RAFAEL URIBE URIBE, CON OCASIÓN DE LA INSPECCION VIGILANCIA Y CONTROL A LOS POLIGONOS DE MONITOREO Y SUELOS DE PROTECION</t>
  </si>
  <si>
    <t>https://community.secop.gov.co/Public/Tendering/OpportunityDetail/Index?noticeUID=CO1.NTC.7079544&amp;isFromPublicArea=True&amp;isModal=False</t>
  </si>
  <si>
    <t>CO1.PCCNTR.7048808</t>
  </si>
  <si>
    <t>DIEGO ANDRES REYES RODRIGUEZ</t>
  </si>
  <si>
    <t> PRESTAR SERVICIOS DE APOYO A LAGESTIÓN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</si>
  <si>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https://community.secop.gov.co/Public/Tendering/OpportunityDetail/Index?noticeUID=CO1.NTC.7043460&amp;isFromPublicArea=True&amp;isModal=False</t>
  </si>
  <si>
    <t>CO1.PCCNTR.7021813</t>
  </si>
  <si>
    <t>ANYI PATRICIA BARON SALAMANCA</t>
  </si>
  <si>
    <t> APOYAR JURÍDICAMENTE LA EJECUCIÓN DE LAS ACCIONES REQUERIDAS PARA EL TRÁMITE E IMPULSO PROCESAL DE LAS ACTUACIONES CONTRAVENCIONALES Y/O QUERELLAS QUE CURSEN EN LAS INSPECCIONES DE POLICÍA DE LA LOCALIDAD "</t>
  </si>
  <si>
    <t>https://community.secop.gov.co/Public/Tendering/OpportunityDetail/Index?noticeUID=CO1.NTC.7018827&amp;isFromPublicArea=True&amp;isModal=False</t>
  </si>
  <si>
    <t xml:space="preserve">	CO1.PCCNTR.7002474</t>
  </si>
  <si>
    <t>https://community.secop.gov.co/Public/Tendering/OpportunityDetail/Index?noticeUID=CO1.NTC.7051074&amp;isFromPublicArea=True&amp;isModal=False</t>
  </si>
  <si>
    <t>CO1.PCCNTR.7027291</t>
  </si>
  <si>
    <t>WILLIAN ERNESTO MUÑOZ SANCHEZ</t>
  </si>
  <si>
    <t> "PRESTAR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</si>
  <si>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https://community.secop.gov.co/Public/Tendering/OpportunityDetail/Index?noticeUID=CO1.NTC.7026731&amp;isFromPublicArea=True&amp;isModal=False</t>
  </si>
  <si>
    <t>CO1.PCCNTR.7009809</t>
  </si>
  <si>
    <t>ALBEIRO MARTINEZ ROMERO</t>
  </si>
  <si>
    <t>https://community.secop.gov.co/Public/Tendering/OpportunityDetail/Index?noticeUID=CO1.NTC.7026342&amp;isFromPublicArea=True&amp;isModal=False</t>
  </si>
  <si>
    <t xml:space="preserve">	CO1.PCCNTR.7008675</t>
  </si>
  <si>
    <t>KAREN ALEJANDRA MOGOLLON RUBIANO</t>
  </si>
  <si>
    <t>https://community.secop.gov.co/Public/Tendering/OpportunityDetail/Index?noticeUID=CO1.NTC.7026524&amp;isFromPublicArea=True&amp;isModal=False</t>
  </si>
  <si>
    <t xml:space="preserve">	CO1.PCCNTR.7009288</t>
  </si>
  <si>
    <t xml:space="preserve">CAROLINA PAEZ SANCHEZ </t>
  </si>
  <si>
    <t>https://community.secop.gov.co/Public/Tendering/OpportunityDetail/Index?noticeUID=CO1.NTC.7097879&amp;isFromPublicArea=True&amp;isModal=False</t>
  </si>
  <si>
    <t xml:space="preserve">	CO1.PCCNTR.7062237</t>
  </si>
  <si>
    <t>LUIS FERNANDO URREGO FONSECA</t>
  </si>
  <si>
    <t> PRESTAR SERVICIOS DE APOYO A LA 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</si>
  <si>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https://community.secop.gov.co/Public/Tendering/OpportunityDetail/Index?noticeUID=CO1.NTC.7025481&amp;isFromPublicArea=True&amp;isModal=False</t>
  </si>
  <si>
    <t>CO1.PCCNTR.7008728</t>
  </si>
  <si>
    <t>JAVIER ARDILA BUITRAGO</t>
  </si>
  <si>
    <t>https://community.secop.gov.co/Public/Tendering/OpportunityDetail/Index?noticeUID=CO1.NTC.7025950&amp;isFromPublicArea=True&amp;isModal=False</t>
  </si>
  <si>
    <t>CO1.PCCNTR.7008397</t>
  </si>
  <si>
    <t>HERCILIA RAMIREZ MENESES</t>
  </si>
  <si>
    <t>https://community.secop.gov.co/Public/Tendering/OpportunityDetail/Index?noticeUID=CO1.NTC.7040653&amp;isFromPublicArea=True&amp;isModal=False</t>
  </si>
  <si>
    <t>CO1.PCCNTR.7019661</t>
  </si>
  <si>
    <t>DAVID GUSTAVO  ALVAREZ  LOPEZ</t>
  </si>
  <si>
    <t>https://community.secop.gov.co/Public/Tendering/OpportunityDetail/Index?noticeUID=CO1.NTC.7038510&amp;isFromPublicArea=True&amp;isModal=False</t>
  </si>
  <si>
    <t>CO1.PCCNTR.7018408</t>
  </si>
  <si>
    <t>DAYANA CAROLINA RODRIGUEZ SANCHEZ</t>
  </si>
  <si>
    <t> PRESTAR LOS SERVICIOS TECNICOS PARA DESARROLLAR ACTIVIDADES TENDIENTES A GARANTIZAR LA SALUD Y LA ATENCIÓN DE LAS EMERGENCIAS Y DESASTRES QUE SE PRESENTEN EN LA LOCALIDAD RAFAEL URIBE URIBE EN MARCO DEL PROYECTO 1665.</t>
  </si>
  <si>
    <t>https://community.secop.gov.co/Public/Tendering/OpportunityDetail/Index?noticeUID=CO1.NTC.7023508&amp;isFromPublicArea=True&amp;isModal=False</t>
  </si>
  <si>
    <t>CO1.PCCNTR.7006936</t>
  </si>
  <si>
    <t xml:space="preserve">MIGUEL ARTURO MURCIA CUERVO </t>
  </si>
  <si>
    <t>https://community.secop.gov.co/Public/Tendering/OpportunityDetail/Index?noticeUID=CO1.NTC.7026733&amp;isFromPublicArea=True&amp;isModal=False</t>
  </si>
  <si>
    <t xml:space="preserve">	CO1.PCCNTR.7009722</t>
  </si>
  <si>
    <t>CARLOS ALFREDO HERNÁNDEZ NOVOA</t>
  </si>
  <si>
    <t xml:space="preserve"> PRESTAR LOS SERVICIOS PROFESIONALES PARA LA REVISIÓN Y/O ELABORACIÓN DE LOS DOCUMENTOS Y GESTIONES PROVENIENTES DE LAS DIFERENTES ÁREAS RELACIONADAS CON TEMAS ADMINISTRATIVOS CONTABLES Y FINANCIEROS DEL FONDO DE DESARROLLO LOCAL DE RAFAEL URIBE URIBE. </t>
  </si>
  <si>
    <t>https://community.secop.gov.co/Public/Tendering/OpportunityDetail/Index?noticeUID=CO1.NTC.7026818&amp;isFromPublicArea=True&amp;isModal=False</t>
  </si>
  <si>
    <t xml:space="preserve">	CO1.PCCNTR.7009811</t>
  </si>
  <si>
    <t xml:space="preserve">MIGUEL ANGEL MOYA CASTAÑEDA </t>
  </si>
  <si>
    <t>CIA-626-2024</t>
  </si>
  <si>
    <t>https://community.secop.gov.co/Public/Tendering/OpportunityDetail/Index?noticeUID=CO1.NTC.7035634&amp;isFromPublicArea=True&amp;isModal=False</t>
  </si>
  <si>
    <t>CO1.PCCNTR.7016182</t>
  </si>
  <si>
    <t>CORPORACION PARA EL DESARROLLO DE LAS MICROEMPRESAS-PROPAIS</t>
  </si>
  <si>
    <t> AUNAR ESFUERZOS ADMINISTRATIVOS, TÉCNICOS, FINANCIEROS Y LOGÍSTICOS ENTRE PROPAIS Y EL FONDO DE DESARROLLO LOCAL DE RAFAEL URIBE URIBE PARA LA CONSOLIDACIÓN Y FORTALECIMIENTO ECONÓMICO DE LOS EMPRENDIMIENTOS LOCALES A TRAVÉS DEL PROGRAMA IMPULSO LOCAL 4.0.</t>
  </si>
  <si>
    <t>CIA-627-2024</t>
  </si>
  <si>
    <t>https://community.secop.gov.co/Public/Tendering/OpportunityDetail/Index?noticeUID=CO1.NTC.7035635&amp;isFromPublicArea=True&amp;isModal=False</t>
  </si>
  <si>
    <t>CO1.PCCNTR.7016290</t>
  </si>
  <si>
    <t> AUNAR ESFUERZOS ADMINISTRATIVOS, TECNICOS, FINANCIEROS Y LOGISTICOS ENTRE PROPAIS Y EL FONDO DE DESARROLLO LOCAL DE RAFAEL URIBE URIBE PARA LA CONSOLIDACION Y FORTALECIMIENTO ECONOMICO DE LAS MICROMPRESAS LOCALES A TRAVES DEL PROGRAMA MICROEMPRESA LOCAL 5.0</t>
  </si>
  <si>
    <t>https://community.secop.gov.co/Public/Tendering/OpportunityDetail/Index?noticeUID=CO1.NTC.7042799&amp;isFromPublicArea=True&amp;isModal=False</t>
  </si>
  <si>
    <t>CO1.PCCNTR.7021614</t>
  </si>
  <si>
    <t>ROSA ISABEL MENDEZ GARZON</t>
  </si>
  <si>
    <t>https://community.secop.gov.co/Public/Tendering/OpportunityDetail/Index?noticeUID=CO1.NTC.7026576&amp;isFromPublicArea=True&amp;isModal=False</t>
  </si>
  <si>
    <t>CO1.PCCNTR.7009188</t>
  </si>
  <si>
    <t>SANDRA LILIANA HERNANDEZ ARAGON</t>
  </si>
  <si>
    <t>https://community.secop.gov.co/Public/Tendering/OpportunityDetail/Index?noticeUID=CO1.NTC.7026895&amp;isFromPublicArea=True&amp;isModal=False</t>
  </si>
  <si>
    <t>CO1.PCCNTR.7009832</t>
  </si>
  <si>
    <t>YAZMIN ENITH CASTRO MORA</t>
  </si>
  <si>
    <t> 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</si>
  <si>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https://community.secop.gov.co/Public/Tendering/OpportunityDetail/Index?noticeUID=CO1.NTC.7026580&amp;isFromPublicArea=True&amp;isModal=False</t>
  </si>
  <si>
    <t xml:space="preserve">	CO1.PCCNTR.7009595</t>
  </si>
  <si>
    <t xml:space="preserve">WILLIAN ALFREDO VARGAS ARDILLA </t>
  </si>
  <si>
    <t>https://community.secop.gov.co/Public/Tendering/OpportunityDetail/Index?noticeUID=CO1.NTC.7026898&amp;isFromPublicArea=True&amp;isModal=False</t>
  </si>
  <si>
    <t xml:space="preserve">	CO1.PCCNTR.7009735</t>
  </si>
  <si>
    <t>SILVIA MAYERLY JAIMES VACA</t>
  </si>
  <si>
    <t>CO1.PCCNTR.7010010</t>
  </si>
  <si>
    <t>https://community.secop.gov.co/Public/Tendering/OpportunityDetail/Index?noticeUID=CO1.NTC.7043244&amp;isFromPublicArea=True&amp;isModal=False</t>
  </si>
  <si>
    <t>CO1.PCCNTR.7021715</t>
  </si>
  <si>
    <t>PRESTAR SERVICIOS PROFESIONALES ESPECIALIZADOS EN EL FONDO DE DESARROLLO LOCAL DE RAFAEL URIBE URIBE EN LA REVISIÓN Y/O ELABORACIÓN DE LOS DOCUMENTOS Y GESTIONES PROVENIENTES DE LAS DIFERENTES ÁREAS RELACIONADAS CON TEMAS ADMINISTRATIVOS, CONTABLES Y FINANCIEROS DE LOS PROCESOS Y CONTRATOS DE LA ALCALDIA LOCAL</t>
  </si>
  <si>
    <t>https://community.secop.gov.co/Public/Tendering/OpportunityDetail/Index?noticeUID=CO1.NTC.7065511&amp;isFromPublicArea=True&amp;isModal=False</t>
  </si>
  <si>
    <t>CO1.PCCNTR.7036880</t>
  </si>
  <si>
    <t>https://community.secop.gov.co/Public/Tendering/OpportunityDetail/Index?noticeUID=CO1.NTC.7059770&amp;isFromPublicArea=True&amp;isModal=False</t>
  </si>
  <si>
    <t>CO1.PCCNTR.7033563</t>
  </si>
  <si>
    <t xml:space="preserve">GINA MAYERLY QUINTERO AROCA </t>
  </si>
  <si>
    <t>PRESTAR SERVICIOS DE APOYO COMO AGENTE COMUNITARIO A LA ADMINISTRACION LOCAL EN CUMPLIIENTO DEL PLAN DE DESARROLLO LOCAL EN LA ALCALDIA LOCAL DE RAFAEL URIBE URIBE</t>
  </si>
  <si>
    <t>https://community.secop.gov.co/Public/Tendering/OpportunityDetail/Index?noticeUID=CO1.NTC.7059775&amp;isFromPublicArea=True&amp;isModal=False</t>
  </si>
  <si>
    <t>CO1.PCCNTR.7033570</t>
  </si>
  <si>
    <t>HERNAN FELIPE ACEVEDO LEON</t>
  </si>
  <si>
    <t>https://community.secop.gov.co/Public/Tendering/OpportunityDetail/Index?noticeUID=CO1.NTC.7051379&amp;isFromPublicArea=True&amp;isModal=False</t>
  </si>
  <si>
    <t xml:space="preserve">	CO1.PCCNTR.7027440</t>
  </si>
  <si>
    <t>JULIETH KATERINE ECHEVERRI LONDOÑO</t>
  </si>
  <si>
    <t>https://community.secop.gov.co/Public/Tendering/OpportunityDetail/Index?noticeUID=CO1.NTC.7051468&amp;isFromPublicArea=True&amp;isModal=False</t>
  </si>
  <si>
    <t xml:space="preserve">	CO1.PCCNTR.7027297</t>
  </si>
  <si>
    <t xml:space="preserve">JULIAN DAVID BUENO LARA </t>
  </si>
  <si>
    <t>https://community.secop.gov.co/Public/Tendering/OpportunityDetail/Index?noticeUID=CO1.NTC.7068517&amp;isFromPublicArea=True&amp;isModal=False</t>
  </si>
  <si>
    <t>CO1.PCCNTR.7039293</t>
  </si>
  <si>
    <t>WALTER ORLANDO RIOS GONZALEZ</t>
  </si>
  <si>
    <t>https://community.secop.gov.co/Public/Tendering/OpportunityDetail/Index?noticeUID=CO1.NTC.7079990&amp;isFromPublicArea=True&amp;isModal=False</t>
  </si>
  <si>
    <t>CO1.PCCNTR.7048166</t>
  </si>
  <si>
    <t>https://community.secop.gov.co/Public/Tendering/OpportunityDetail/Index?noticeUID=CO1.NTC.7050895&amp;isFromPublicArea=True&amp;isModal=False</t>
  </si>
  <si>
    <t>CO1.PCCNTR.7026790</t>
  </si>
  <si>
    <t>DAVID LEONARDO CUERVO CARDOZA</t>
  </si>
  <si>
    <t xml:space="preserve">	PRESTAR SERVICIOS TECNICOS EN EL SEGUIMIENTO Y REPORTE DE LAS ACTUACIONES ADMINISTRATIVAS VIGENTES EN EL AREA DE GESTION JURIDICO POLICIVO DE LA ALCALDÍA LOCAL DE RAFAEL URIBE URIBE</t>
  </si>
  <si>
    <t>https://community.secop.gov.co/Public/Tendering/OpportunityDetail/Index?noticeUID=CO1.NTC.7051614&amp;isFromPublicArea=True&amp;isModal=False</t>
  </si>
  <si>
    <t>CO1.PCCNTR.7027508</t>
  </si>
  <si>
    <t xml:space="preserve">ALFONSO GARZON </t>
  </si>
  <si>
    <t>https://community.secop.gov.co/Public/Tendering/OpportunityDetail/Index?noticeUID=CO1.NTC.6842354&amp;isFromPublicArea=True&amp;isModal=False</t>
  </si>
  <si>
    <t>CO1.PCCNTR.6978190</t>
  </si>
  <si>
    <t>U.T. NIMBUGOV</t>
  </si>
  <si>
    <t xml:space="preserve">
NIMBU.GOV (84.00%) 
NIMBUTECH S.A.S. (16.00%)</t>
  </si>
  <si>
    <t>901.799.612-5 900.672.953-1</t>
  </si>
  <si>
    <t>84%- 16%</t>
  </si>
  <si>
    <t>ADQUISICIÓN DE LICENCIAS MICROSOFT 365 E1Y E3, PARA EL FONDO DE DESARROLLO LOCAL RAFAEL URIBE URIBE</t>
  </si>
  <si>
    <t>https://community.secop.gov.co/Public/Tendering/OpportunityDetail/Index?noticeUID=CO1.NTC.7068876&amp;isFromPublicArea=True&amp;isModal=False</t>
  </si>
  <si>
    <t>CO1.PCCNTR.7039799</t>
  </si>
  <si>
    <t xml:space="preserve">SANDRA BIBIANA ROMERO CALDERON </t>
  </si>
  <si>
    <t>https://community.secop.gov.co/Public/Tendering/OpportunityDetail/Index?noticeUID=CO1.NTC.7069307&amp;isFromPublicArea=True&amp;isModal=False</t>
  </si>
  <si>
    <t>CO1.PCCNTR.7040179</t>
  </si>
  <si>
    <t>WILSON HERNANDO ALFONSO ROMERO</t>
  </si>
  <si>
    <t>https://community.secop.gov.co/Public/Tendering/OpportunityDetail/Index?noticeUID=CO1.NTC.7090988&amp;isFromPublicArea=True&amp;isModal=False</t>
  </si>
  <si>
    <t>CO1.PCCNTR.7056883</t>
  </si>
  <si>
    <t>CRISTHIAN RICARDO BELTRAN HERRERA</t>
  </si>
  <si>
    <t>https://community.secop.gov.co/Public/Tendering/OpportunityDetail/Index?noticeUID=CO1.NTC.7095715&amp;isFromPublicArea=True&amp;isModal=False</t>
  </si>
  <si>
    <t>CO1.PCCNTR.7060449</t>
  </si>
  <si>
    <t xml:space="preserve">MAIRA FERNANDA CORRALES FIGUEROA </t>
  </si>
  <si>
    <t>https://community.secop.gov.co/Public/Tendering/OpportunityDetail/Index?noticeUID=CO1.NTC.7080817&amp;isFromPublicArea=True&amp;isModal=False</t>
  </si>
  <si>
    <t>CO1.PCCNTR.7049095</t>
  </si>
  <si>
    <t xml:space="preserve">JHONY ALEXANDER SANCHEZ </t>
  </si>
  <si>
    <t>PRESTAR SERVICIOS DE APOYO COMO AGENTE COMUNITARIO A LA ADMINISTRACION LOCAL EN CUMPLIIENTO DEL PLAN DE DESARROLLO LOCAL EN LA ALCALDIA LOCAL DE RAFAEL URIBE URIBE.</t>
  </si>
  <si>
    <t>https://community.secop.gov.co/Public/Tendering/OpportunityDetail/Index?noticeUID=CO1.NTC.7080982&amp;isFromPublicArea=True&amp;isModal=False</t>
  </si>
  <si>
    <t>CO1.PCCNTR.7049744</t>
  </si>
  <si>
    <t xml:space="preserve">ERIKA REALPE MOYA </t>
  </si>
  <si>
    <t xml:space="preserve">	PRESTAR SERVICIOS PROFESIONALES PARA APOYAR JURIDICAMENTE AL AREA DE GESTION POLICIVA JURIDICA EN LA EJECUCION Y SEGUIMIENTO DE LAS FUNCIONES ASIGNADAS A LA ALCALDIA LOCAL DE RAFAEL URIBE URIBE DE CONFORMIDAD CON LA NORMATIVIDAD APLICABLE</t>
  </si>
  <si>
    <t>https://community.secop.gov.co/Public/Tendering/OpportunityDetail/Index?noticeUID=CO1.NTC.7082454&amp;isFromPublicArea=True&amp;isModal=False</t>
  </si>
  <si>
    <t xml:space="preserve">	CO1.PCCNTR.7050446</t>
  </si>
  <si>
    <t>YULIMAR BARRERA MARTINEZ</t>
  </si>
  <si>
    <t>https://community.secop.gov.co/Public/Tendering/OpportunityDetail/Index?noticeUID=CO1.NTC.6945442&amp;isFromPublicArea=True&amp;isModal=False</t>
  </si>
  <si>
    <t>CO1.PCCNTR.703327</t>
  </si>
  <si>
    <t>GERENCIA PUBLICA Y PRIVADA SAS</t>
  </si>
  <si>
    <t>REALIZAR LA TOMA FÍSICA, VERIFICACIÓN Y MEDICIÓN POSTERIOR, DETERIORO, MODIFICACIÓN DE LA VIDA ÚTIL DE TODOS LOS BIENES DE PROPIEDAD PLANTA Y EQUIPO DE LA ALCALDÍA LOCAL DE RAFAEL URIBE URIBE, ASÍ COMO, LOS BIENES QUE TIENE A CARGO LA ALCALDÍA LOCAL DE RAFAEL URIBE URIBE</t>
  </si>
  <si>
    <t>https://community.secop.gov.co/Public/Tendering/OpportunityDetail/Index?noticeUID=CO1.NTC.7080822&amp;isFromPublicArea=True&amp;isModal=False</t>
  </si>
  <si>
    <t xml:space="preserve">	CO1.PCCNTR.7048899</t>
  </si>
  <si>
    <t xml:space="preserve">FABIOLA ROA GOMEZ </t>
  </si>
  <si>
    <t>PRESTAR SERVICIOS DE APOYO AL ÁREA DE DESARROLLO LOCAL EN EL CENTRO DE DOCUMENTACIÓN E INFORMACIÓN (CDI) EN EL MANEJO DE LAS COMUNICACIONES DE ENTRADA, INTERNAS Y EXTERNAS Y EN LA ATENCIÓN A LOS CIUDADANOS EN LOS DIFERENTES CANALES ESTABLECIDOS POR LA ENTIDAD.</t>
  </si>
  <si>
    <t>https://community.secop.gov.co/Public/Tendering/OpportunityDetail/Index?noticeUID=CO1.NTC.7107408&amp;isFromPublicArea=True&amp;isModal=False</t>
  </si>
  <si>
    <t>CO1.PCCNTR.7070022</t>
  </si>
  <si>
    <t>JOHANA PATRICIA ROMERO SANCHEZ</t>
  </si>
  <si>
    <t>PRESTAR SERVICIOS TECNICOS A LA ALCALDÍA LOCAL EN LAS LABORES ADMINISTRATIVAS Y OPERATIVAS QUE SE REQUIERAN EN EL ÁREA DE GESTION JURIDICO POLICIVO DE LA ALCALDIA LOCAL DE RAFAEL URIBE URIBE EN TEMAS DE SEGURIDAD Y CONVIVENCIA</t>
  </si>
  <si>
    <t>https://community.secop.gov.co/Public/Tendering/OpportunityDetail/Index?noticeUID=CO1.NTC.7096263&amp;isFromPublicArea=True&amp;isModal=False</t>
  </si>
  <si>
    <t>CO1.PCCNTR.7061042</t>
  </si>
  <si>
    <t>SEBASTIAN SNEYDER RUBIO MORALES</t>
  </si>
  <si>
    <t>https://community.secop.gov.co/Public/Tendering/OpportunityDetail/Index?noticeUID=CO1.NTC.7098914&amp;isFromPublicArea=True&amp;isModal=False</t>
  </si>
  <si>
    <t>CO1.PCCNTR.7062905</t>
  </si>
  <si>
    <t>ALBA MERIDA SEGURA GARCIA</t>
  </si>
  <si>
    <t>PRESTAR SERVICIOS TECNICOS EN EL ÁREA DE GESTIÓN DEL DESARROLLO LOCAL, COMO APOYO EN LOS PROCESOS Y PROCEDIMIENTOS ASOCIADOS CON EL PRESUPUESTO DE LA ALCALDÍA LOCAL DE RAFAEL URIBE URIBE</t>
  </si>
  <si>
    <t>https://community.secop.gov.co/Public/Tendering/OpportunityDetail/Index?noticeUID=CO1.NTC.7097870&amp;isFromPublicArea=True&amp;isModal=False</t>
  </si>
  <si>
    <t>CO1.PCCNTR.7061792</t>
  </si>
  <si>
    <t>https://community.secop.gov.co/Public/Tendering/OpportunityDetail/Index?noticeUID=CO1.NTC.7098707&amp;isFromPublicArea=True&amp;isModal=False</t>
  </si>
  <si>
    <t xml:space="preserve">	CO1.PCCNTR.7062717</t>
  </si>
  <si>
    <t>JOSELITO MONTERO REYES</t>
  </si>
  <si>
    <t>PRESTAR SERVICIOS DE APOYO A LA GESTIÓN LOCAL Y TERRITORIAL DE LOS TEMAS DE SEGURIDAD Y CONVIVENCIA CIUDADANA EN EL MARCO DEL PROYECTO DE INVERSION 1680 CIUDADANOS MÁS SEGUROS Y CON CONFIANZA EN LA JUSTICIA EN RAFAEL URIBE URIBE.</t>
  </si>
  <si>
    <t>https://community.secop.gov.co/Public/Tendering/OpportunityDetail/Index?noticeUID=CO1.NTC.7097791&amp;isFromPublicArea=True&amp;isModal=False</t>
  </si>
  <si>
    <t>CO1.PCCNTR.7062170</t>
  </si>
  <si>
    <t>NICOLAY HERNANDEZ CARREÑO</t>
  </si>
  <si>
    <t>https://community.secop.gov.co/Public/Tendering/OpportunityDetail/Index?noticeUID=CO1.NTC.7113682&amp;isFromPublicArea=True&amp;isModal=False</t>
  </si>
  <si>
    <t>CO1.PCCNTR.7074744</t>
  </si>
  <si>
    <t>https://community.secop.gov.co/Public/Tendering/OpportunityDetail/Index?noticeUID=CO1.NTC.7125650&amp;isFromPublicArea=True&amp;isModal=False</t>
  </si>
  <si>
    <t xml:space="preserve">	CO1.PCCNTR.7083139</t>
  </si>
  <si>
    <t>KAREN LORENA MARIN CALDERON</t>
  </si>
  <si>
    <t>PRESTAR LOS SERVICIOS JURIDICOS PARA LA EJECUCIÓN DE LAS ACCIONES REQUERIDAS PARA LA DEPURACIÓN Y ATENCION DE LAS DIFERENTES SOLICITUDES ¿ PQRSD ASIGNADAS AL ÁREA DE GESTIÓN JURIDICO POLICIVO ASI COMO EL TRÁMITE, IMPULSO Y NOTIFICACIÓN DE LAS ACTUACIONES ADMINISTRATIVAS QUE CURSAN EN LA ALCALDÍA LOCAL</t>
  </si>
  <si>
    <t>https://community.secop.gov.co/Public/Tendering/OpportunityDetail/Index?noticeUID=CO1.NTC.7126651&amp;isFromPublicArea=True&amp;isModal=False</t>
  </si>
  <si>
    <t>CO1.PCCNTR.7084133</t>
  </si>
  <si>
    <t>HITAIOCHARA ALVAREZ GUTIERREZ</t>
  </si>
  <si>
    <t xml:space="preserve">	PRESTAR LOS SERVICIOS PROFESIONALES EN EL AREA DE GESTION DE DESARROLLO LOCAL PARA APOYAR LA FORMULACION, EJECUCIÓN Y SEGUIMIENTO DE LOS PROYECTOS DE INVERSIÓN EN EL MARCO DEL CUMPLIMIENTO DEL PLAN DE DESARROLLO LOCAL DE LA ALCALDÍA LOCAL DE RAFAEL URIBE URIBE 2021-2024</t>
  </si>
  <si>
    <t>https://community.secop.gov.co/Public/Tendering/OpportunityDetail/Index?noticeUID=CO1.NTC.7098160&amp;isFromPublicArea=True&amp;isModal=False</t>
  </si>
  <si>
    <t>CO1.PCCNTR.7062354</t>
  </si>
  <si>
    <t xml:space="preserve">VALENTINA BEJARANO GONZALEZ </t>
  </si>
  <si>
    <t>https://community.secop.gov.co/Public/Tendering/OpportunityDetail/Index?noticeUID=CO1.NTC.7098101&amp;isFromPublicArea=True&amp;isModal=False</t>
  </si>
  <si>
    <t>CO1.PCCNTR.7062810</t>
  </si>
  <si>
    <t>JUAN FELIPE GALINDO NIÑO</t>
  </si>
  <si>
    <t xml:space="preserve">	PRESTAR SUS SERVICIOS PROFESIONALES PARA APOYAR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</si>
  <si>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https://community.secop.gov.co/Public/Tendering/OpportunityDetail/Index?noticeUID=CO1.NTC.7118910&amp;isFromPublicArea=True&amp;isModal=False</t>
  </si>
  <si>
    <t>CO1.PCCNTR.7078820</t>
  </si>
  <si>
    <t xml:space="preserve">LUISA FERNANDA RAVELO MOYA </t>
  </si>
  <si>
    <t>https://community.secop.gov.co/Public/Tendering/OpportunityDetail/Index?noticeUID=CO1.NTC.7118643&amp;isFromPublicArea=True&amp;isModal=False</t>
  </si>
  <si>
    <t>CO1.PCCNTR.7078351</t>
  </si>
  <si>
    <t xml:space="preserve">JIMMY SANTIAGO RAMOS ROJAS </t>
  </si>
  <si>
    <t>https://community.secop.gov.co/Public/Tendering/OpportunityDetail/Index?noticeUID=CO1.NTC.7097293&amp;isFromPublicArea=True&amp;isModal=False</t>
  </si>
  <si>
    <t>CO1.PCCNTR.7062102</t>
  </si>
  <si>
    <t>RAUL IVAN ARIAS RODRIGUEZ</t>
  </si>
  <si>
    <t>APOYAR TÉCNICAMENTE LAS DISTINTAS TAPAS DE LOS PROCESOS DE COMPETENCIA DE LAS INSPECCIONES DE POLICÍA DE LA LOCALIDAD, SEGÚN REPARTO</t>
  </si>
  <si>
    <t>https://community.secop.gov.co/Public/Tendering/OpportunityDetail/Index?noticeUID=CO1.NTC.7099425&amp;isFromPublicArea=True&amp;isModal=False</t>
  </si>
  <si>
    <t xml:space="preserve">	CO1.PCCNTR.7063213</t>
  </si>
  <si>
    <t xml:space="preserve">JUAN CAMILO CUESTA QUINTERO </t>
  </si>
  <si>
    <t>"PRESTAR SERVICIOS DE APOYO COMO AGENTE COMUNITARIO A LA ADMINISTRACION LOCAL EN CUMPLIIENTO DEL PLAN DE DESARROLLO LOCAL EN LA ALCALDIA LOCAL DE RAFAEL URIBE URIBE"</t>
  </si>
  <si>
    <t>https://community.secop.gov.co/Public/Tendering/OpportunityDetail/Index?noticeUID=CO1.NTC.7097741&amp;isFromPublicArea=True&amp;isModal=False</t>
  </si>
  <si>
    <t>CO1.PCCNTR.7062346</t>
  </si>
  <si>
    <t xml:space="preserve">HECTOR RAUL DORADO GARCIA </t>
  </si>
  <si>
    <t>https://community.secop.gov.co/Public/Tendering/OpportunityDetail/Index?noticeUID=CO1.NTC.7097629&amp;isFromPublicArea=True&amp;isModal=False</t>
  </si>
  <si>
    <t>CO1.PCCNTR.7062137</t>
  </si>
  <si>
    <t>AURORA PRADA ROJAS</t>
  </si>
  <si>
    <t>https://community.secop.gov.co/Public/Tendering/OpportunityDetail/Index?noticeUID=CO1.NTC.7098688&amp;isFromPublicArea=True&amp;isModal=False</t>
  </si>
  <si>
    <t>CO1.PCCNTR.7062575</t>
  </si>
  <si>
    <t>YESICA ALEJANDRA GUTIERREZ SANDOVAL</t>
  </si>
  <si>
    <t>https://community.secop.gov.co/Public/Tendering/OpportunityDetail/Index?noticeUID=CO1.NTC.7098709&amp;isFromPublicArea=True&amp;isModal=False</t>
  </si>
  <si>
    <t xml:space="preserve">	CO1.PCCNTR.7062719</t>
  </si>
  <si>
    <t>NATHALY RAMIREZ BAQUERO</t>
  </si>
  <si>
    <t>https://community.secop.gov.co/Public/Tendering/OpportunityDetail/Index?noticeUID=CO1.NTC.7098760&amp;isFromPublicArea=True&amp;isModal=False</t>
  </si>
  <si>
    <t>CO1.PCCNTR.7062745</t>
  </si>
  <si>
    <t>JUAN PABLO GUTIERREZ FIERRO</t>
  </si>
  <si>
    <t>https://community.secop.gov.co/Public/Tendering/OpportunityDetail/Index?noticeUID=CO1.NTC.7100162&amp;isFromPublicArea=True&amp;isModal=False</t>
  </si>
  <si>
    <t>CO1.PCCNTR.7063731</t>
  </si>
  <si>
    <t>JAVIER FERNADO CAICEDO GUZMAN</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</si>
  <si>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ALCALDIA LOCAL DE RAFAEL URIBE URIBE.</t>
  </si>
  <si>
    <t>https://community.secop.gov.co/Public/Tendering/OpportunityDetail/Index?noticeUID=CO1.NTC.7100464&amp;isFromPublicArea=True&amp;isModal=False</t>
  </si>
  <si>
    <t>CO1.PCCNTR.7063726</t>
  </si>
  <si>
    <t xml:space="preserve">LUIS MALAGON ALBA </t>
  </si>
  <si>
    <t>PRESTAR SERVICIOS TECNICOS Y ADMINISTRATIVOS DE APOYO A LOS GESTORES COMUNITARIOS DE LA ADMINISTRACION LOCAL EN CUMPLIIENTO DEL PLAN DE DESARROLLO LOCAL EN LA ALCALDIA LOCAL DE RAFAEL URIBE URIBE</t>
  </si>
  <si>
    <t>https://community.secop.gov.co/Public/Tendering/OpportunityDetail/Index?noticeUID=CO1.NTC.7119892&amp;isFromPublicArea=True&amp;isModal=False</t>
  </si>
  <si>
    <t xml:space="preserve">	CO1.PCCNTR.7079359</t>
  </si>
  <si>
    <t>LINA MARCELA TRIANA ROJAS</t>
  </si>
  <si>
    <t>https://community.secop.gov.co/Public/Tendering/OpportunityDetail/Index?noticeUID=CO1.NTC.7118114&amp;isFromPublicArea=True&amp;isModal=False</t>
  </si>
  <si>
    <t xml:space="preserve">	CO1.PCCNTR.7077622</t>
  </si>
  <si>
    <t>https://community.secop.gov.co/Public/Tendering/OpportunityDetail/Index?noticeUID=CO1.NTC.7107364&amp;isFromPublicArea=True&amp;isModal=False</t>
  </si>
  <si>
    <t>CO1.PCCNTR.7069558</t>
  </si>
  <si>
    <t>ANGELA MARIA ROMERO CALDERON</t>
  </si>
  <si>
    <t>PRESTAR SERVICIOS PROFESIONALES PARA EL SEGUIMIENTO Y CONTROL DE LAS ACTIVIDADES ADMINISTRATIVAS DE COMPETENCIA DEL AREA DE GESTION POLICIVA JURIDICA DE LA ALCALDIA LOCAL DE RAFAEL URIBE URIBE</t>
  </si>
  <si>
    <t>https://community.secop.gov.co/Public/Tendering/OpportunityDetail/Index?noticeUID=CO1.NTC.7123350&amp;isFromPublicArea=True&amp;isModal=False</t>
  </si>
  <si>
    <t xml:space="preserve">	CO1.PCCNTR.7081644</t>
  </si>
  <si>
    <t xml:space="preserve">JUAN SEBASTIAN ALDANA CARRILLO </t>
  </si>
  <si>
    <t>https://community.secop.gov.co/Public/Tendering/OpportunityDetail/Index?noticeUID=CO1.NTC.7128249&amp;isFromPublicArea=True&amp;isModal=False</t>
  </si>
  <si>
    <t>CO1.PCCNTR.7085440</t>
  </si>
  <si>
    <t>CRISTIAN DAVID HERRERA MANCILLA</t>
  </si>
  <si>
    <t>PRESTAR SERVICIOS PROFESIONALES EN EL ÁREA DE GESTIÓN DE DESARROLLO LOCAL PARA GESTIONAR LAS ACCIONES NECESARIAS PARA EL FORTALECIMIENTO INSTITUCIONAL DE LA ALCALDÍA LOCAL DE RAFAEL URIBE URIBE.</t>
  </si>
  <si>
    <t>https://community.secop.gov.co/Public/Tendering/OpportunityDetail/Index?noticeUID=CO1.NTC.7134519&amp;isFromPublicArea=True&amp;isModal=False</t>
  </si>
  <si>
    <t>CO1.PCCNTR.7089886</t>
  </si>
  <si>
    <t>https://community.secop.gov.co/Public/Tendering/OpportunityDetail/Index?noticeUID=CO1.NTC.7134232&amp;isFromPublicArea=True&amp;isModal=False</t>
  </si>
  <si>
    <t>CO1.PCCNTR.7089680</t>
  </si>
  <si>
    <t xml:space="preserve">ROBINSON SNEIDER FULA OCHOA	</t>
  </si>
  <si>
    <t>PRESTACION DE SERVICIOS PROFESIONALES PARA APOYAR LA GESTION JURIDICA Y CONTRACTUAL DEL DESPACHO DE LA ALCALDIA LOCAL DE RAFAEL URIBE 1697 --- GESTIÓN PÚBLICA TRANSPARENTE Y QUE RINDE CUENTAS A LA CIUDADANÍA EN RAFAEL URIBE URIBE</t>
  </si>
  <si>
    <t>https://community.secop.gov.co/Public/Tendering/OpportunityDetail/Index?noticeUID=CO1.NTC.7134060&amp;isFromPublicArea=True&amp;isModal=False</t>
  </si>
  <si>
    <t>CO1.PCCNTR.7089920</t>
  </si>
  <si>
    <t>JHONATHAN TELLEZ SANCHEZ</t>
  </si>
  <si>
    <t xml:space="preserve">	PRESTAR LOS SERVICIOS PROFESIONALES PARA APOYAR LAS ACTIVIDADES DE SOCIALIZACION E INTERCAMBIO DE LOS BENEFICIARIOS DEL SUBSIDIO ECONOMICO TIPO C COMO PARTE DE LA GARANTÍA DE LOS DERECHOS DE LA POBLACIÓN MAYOR EN EL MARCO DE LA POLÍTICA PÚBLICA SOCIAL PARA EL ENVEJECIMIENTO Y LA VEJEZ EN EL DISTRITO CAPITAL A CARGO DE LA ALCALDÍA LOCAL</t>
  </si>
  <si>
    <t>https://community.secop.gov.co/Public/Tendering/OpportunityDetail/Index?noticeUID=CO1.NTC.7144209&amp;isFromPublicArea=True&amp;isModal=False</t>
  </si>
  <si>
    <t xml:space="preserve">	CO1.PCCNTR.7096905</t>
  </si>
  <si>
    <t xml:space="preserve">JENIFER ALEJANDRA PARDO MORALES </t>
  </si>
  <si>
    <t>https://community.secop.gov.co/Public/Tendering/OpportunityDetail/Index?noticeUID=CO1.NTC.7151671&amp;isFromPublicArea=True&amp;isModal=False</t>
  </si>
  <si>
    <t xml:space="preserve">	CO1.PCCNTR.7102818</t>
  </si>
  <si>
    <t xml:space="preserve">KIMBERLY MENDOZA MORENO </t>
  </si>
  <si>
    <t>https://community.secop.gov.co/Public/Tendering/OpportunityDetail/Index?noticeUID=CO1.NTC.7151844&amp;isFromPublicArea=True&amp;isModal=False</t>
  </si>
  <si>
    <t>CO1.PCCNTR.7102377</t>
  </si>
  <si>
    <t xml:space="preserve">TATIANA VARGAS CORREA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</si>
  <si>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</si>
  <si>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https://community.secop.gov.co/Public/Tendering/OpportunityDetail/Index?noticeUID=CO1.NTC.7152464&amp;isFromPublicArea=True&amp;isModal=False</t>
  </si>
  <si>
    <t>CO1.PCCNTR.7102852</t>
  </si>
  <si>
    <t>CARLOS ANDRES MENDEZ MOJICA</t>
  </si>
  <si>
    <t>PRESTAR LOS SERVICIOS PROFESIONALES EN EL AREA DE GESTION DE DESARROLLO LOCAL PARA APOYAR LA FORMULACION, EJECUCIÓN, IMPLEMENTACIÓN y SEGUIMIENTO DEL PROYECTO DE INVERSIÓN 1681 CULTURA CIUDADANA Y USO ÓPTIMO DEL ESPACIO PÚBLICO EN EL MARCO DEL CUMPLIMIENTO DEL PLAN DE DESARROLLO LOCAL DE LA ALCALDÍA LOCAL DE RAFAEL URIBE URIBE 2021-2024.</t>
  </si>
  <si>
    <t>https://community.secop.gov.co/Public/Tendering/OpportunityDetail/Index?noticeUID=CO1.NTC.7183141&amp;isFromPublicArea=True&amp;isModal=False</t>
  </si>
  <si>
    <t xml:space="preserve">	CO1.PCCNTR.7126173</t>
  </si>
  <si>
    <t>ESTIVEN PIRACOCA CASTRO</t>
  </si>
  <si>
    <t>PRESTAR LOS SERVICIOS PROFESIONALES PARA APOYAR LAS ACTIVIDADES DE SOCIALIZACION E INTERCAMBIO DE LOS BENEFICIARIOS DEL SUBSIDIO ECONOMICO TIPO C COMO PARTE DE LA GARANTÍA DE LOS DERECHOS DE LA POBLACIÓN MAYOR EN EL MARCO DE LA POLÍTICA PÚBLICA SOCIAL PARA EL ENVEJECIMIENTO Y LA VEJEZ EN EL DISTRITO CAPITAL A CARGO DE LA ALCALDÍA LOCAL</t>
  </si>
  <si>
    <t>FDLRUU-MC-006-2024</t>
  </si>
  <si>
    <t>https://community.secop.gov.co/Public/Tendering/OpportunityDetail/Index?noticeUID=CO1.NTC.7059796&amp;isFromPublicArea=True&amp;isModal=False</t>
  </si>
  <si>
    <t xml:space="preserve">	CO1.PCCNTR.7081666</t>
  </si>
  <si>
    <t>OFICIAR SAS</t>
  </si>
  <si>
    <t xml:space="preserve">	ADQUIRIR A MONTO AGOTABLE LAS CARPETAS PARA EL ALMACENAMIENTO DE LA DOCUMENTACIÓN QUE GENERAN LAS DIFERENTES ÁREAS DE LA ALCALDIA LOCAL DE RAFAEL URIBE URIBE</t>
  </si>
  <si>
    <t>Artículos n.c.p. de cartón y papel</t>
  </si>
  <si>
    <t>O2120201003023219997</t>
  </si>
  <si>
    <t>https://community.secop.gov.co/Public/Tendering/OpportunityDetail/Index?noticeUID=CO1.NTC.7150641&amp;isFromPublicArea=True&amp;isModal=False</t>
  </si>
  <si>
    <t xml:space="preserve">	CO1.PCCNTR.7101264</t>
  </si>
  <si>
    <t xml:space="preserve">	PRESTAR SERVICIOS DE APOYO TECNICO AL AREA DE GESTION DE DESARROLLO LOCAL EN LA FORMULACION, EJECUCION Y SEGUIMIENTO DE LOS PROYECTOS DE INVERSION QUE FORMAN PARTE DEL PLAN DE DESARROLLO LOCAL 2021-2024 DE LA LOCALIDAD DE RAFAEL URIBE URIBE</t>
  </si>
  <si>
    <t>https://community.secop.gov.co/Public/Tendering/OpportunityDetail/Index?noticeUID=CO1.NTC.7167518&amp;isFromPublicArea=True&amp;isModal=False</t>
  </si>
  <si>
    <t xml:space="preserve">	CO1.PCCNTR.7114860</t>
  </si>
  <si>
    <t>CARLOS FERNANDO RICO ARÉVALO</t>
  </si>
  <si>
    <t xml:space="preserve">	PRESTAR SUS SERVICIOS PROFESIONALES EN EL APOYO, SEGUIMIENTO Y CONTROL A LOS PROCEDIMIENTOS DE LA LEY 1801 DE 2016 COMO DE LOS SISTEMAS DE INFORMACIÓN VIGENTES DISPUESTOS PARA LAS ACTUACIONES DE POLICÍA</t>
  </si>
  <si>
    <t>https://community.secop.gov.co/Public/Tendering/OpportunityDetail/Index?noticeUID=CO1.NTC.7140237&amp;isFromPublicArea=True&amp;isModal=False</t>
  </si>
  <si>
    <t xml:space="preserve">	CO1.PCCNTR.7093274</t>
  </si>
  <si>
    <t>JUAN CAMILO AVELLANEDA ARDILLA</t>
  </si>
  <si>
    <t>PRESTAR SERVICIOS PROFESIONALES PARA APOYAR TÉCNICAMENTE LAS ACCIONES DE INSPECCION VIGILANCIA Y CONTROL RELACIONADAS CON LAS DISTINTAS ETAPAS DE LA DEPURACIÓN DE LAS ACTUACIONES ADMINISTRATIVAS A CARGO DE LA ALCALDIA LOCAL DE RAFAEL URIBE URIBE</t>
  </si>
  <si>
    <t>CPS-693-2024,</t>
  </si>
  <si>
    <t>FDLRUU-CD-693-2024,</t>
  </si>
  <si>
    <t>https://community.secop.gov.co/Public/Tendering/OpportunityDetail/Index?noticeUID=CO1.NTC.7167201&amp;isFromPublicArea=True&amp;isModal=False</t>
  </si>
  <si>
    <t xml:space="preserve">	CO1.PCCNTR.7114538</t>
  </si>
  <si>
    <t>ANGIE JULIANA RAMIREZ MELO</t>
  </si>
  <si>
    <t>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</si>
  <si>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https://community.secop.gov.co/Public/Tendering/OpportunityDetail/Index?noticeUID=CO1.NTC.7168149&amp;isFromPublicArea=True&amp;isModal=False</t>
  </si>
  <si>
    <t>CO1.PCCNTR.7115235</t>
  </si>
  <si>
    <t>LAURA CAROLINA ORTIZ TORRES</t>
  </si>
  <si>
    <t>https://community.secop.gov.co/Public/Tendering/OpportunityDetail/Index?noticeUID=CO1.NTC.7229773&amp;isFromPublicArea=True&amp;isModal=False</t>
  </si>
  <si>
    <t xml:space="preserve">	CO1.PCCNTR.7161922</t>
  </si>
  <si>
    <t>https://community.secop.gov.co/Public/Tendering/OpportunityDetail/Index?noticeUID=CO1.NTC.7172121&amp;isFromPublicArea=True&amp;isModal=False</t>
  </si>
  <si>
    <t>CO1.PCCNTR.7118117</t>
  </si>
  <si>
    <t xml:space="preserve">  YICETH PAOLA PEÑALOZA CALDERON</t>
  </si>
  <si>
    <t>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</si>
  <si>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https://community.secop.gov.co/Public/Tendering/OpportunityDetail/Index?noticeUID=CO1.NTC.7181632&amp;isFromPublicArea=True&amp;isModal=False</t>
  </si>
  <si>
    <t>CO1.PCCNTR.7125167</t>
  </si>
  <si>
    <t>MILTON ALIRIO MORENO  RODRIGUEZ</t>
  </si>
  <si>
    <t>PRESTAR SUS SERVICIOS ASISTENCIALES PARA LA GESTIÓN DEL RIESGO, EN EL MARCO DEL PROYECTO 1665 VIGÍAS DEL RIESGO DE LA LOCALIDAD DE RAFAEL URIBE URIBE ,EN EL MARCO DEL PLAN DE DESARROLLO 2021-2024</t>
  </si>
  <si>
    <t>https://community.secop.gov.co/Public/Tendering/OpportunityDetail/Index?noticeUID=CO1.NTC.7192273&amp;isFromPublicArea=True&amp;isModal=False</t>
  </si>
  <si>
    <t>CO1.PCCNTR.7133006</t>
  </si>
  <si>
    <t>MIGUEL FEDERICO NOVOA REY</t>
  </si>
  <si>
    <t>PRESTAR SERVICIOS PROFESIONALES EN EL ÁREA DE GESTIÓN DE DESARROLLO LOCAL PARA GESTIONAR LAS ACCIONES NECESARIAS PARA EL FORTALECIMIENTO INSTITUCIONAL DE LA ALCALDÍA LOCAL DE RAFAEL URIBE URIBE</t>
  </si>
  <si>
    <t>https://community.secop.gov.co/Public/Tendering/OpportunityDetail/Index?noticeUID=CO1.NTC.7238885&amp;isFromPublicArea=True&amp;isModal=False</t>
  </si>
  <si>
    <t>CO1.PCCNTR.7170262</t>
  </si>
  <si>
    <t xml:space="preserve">PRESTAR LOS SERVICIOS PROFESIONALES PARA EL ÁREA DE GESTIÓN DE DESARROLLO LOCAL DE LA ALCALDÍA LOCAL DE RAFAEL URIBE EN TEMAS DE INFRAESTRUCTURA COMO PARTE DE LA EJECUCION DEL PLAN DE DESARROLLO LOCAL	 </t>
  </si>
  <si>
    <t>https://community.secop.gov.co/Public/Tendering/OpportunityDetail/Index?noticeUID=CO1.NTC.7182969&amp;isFromPublicArea=True&amp;isModal=False</t>
  </si>
  <si>
    <t>CO1.PCCNTR.7126620</t>
  </si>
  <si>
    <t>JAVIER EDUARDO BARRAGAN BRAVO</t>
  </si>
  <si>
    <t>"PRESTAR SERVICIOS DE APOYO TECNICO AL AREA DE GESTION DE DESARROLLO LOCAL EN LA FORMULACION, EJECUCION Y SEGUIMIENTO DE LOS PROYECTOS DE INVERSION QUE FORMAN PARTE DEL PLAN DE DESARROLLO LOCAL 2021-2024 DE LA LOCALIDAD DE RAFAEL URIBE URIBE"</t>
  </si>
  <si>
    <t>https://community.secop.gov.co/Public/Tendering/OpportunityDetail/Index?noticeUID=CO1.NTC.7201236&amp;isFromPublicArea=True&amp;isModal=False</t>
  </si>
  <si>
    <t>CO1.PCCNTR.7139573</t>
  </si>
  <si>
    <t>JENNIFER ESPERANZA LILCHYN FLOREZ</t>
  </si>
  <si>
    <t>https://community.secop.gov.co/Public/Tendering/OpportunityDetail/Index?noticeUID=CO1.NTC.7182411&amp;isFromPublicArea=True&amp;isModal=False</t>
  </si>
  <si>
    <t>CO1.PCCNTR.7125765</t>
  </si>
  <si>
    <t xml:space="preserve">VICKY JOHANA QUIRA HERNANDEZ </t>
  </si>
  <si>
    <t>https://community.secop.gov.co/Public/Tendering/OpportunityDetail/Index?noticeUID=CO1.NTC.7183631&amp;isFromPublicArea=True&amp;isModal=False</t>
  </si>
  <si>
    <t xml:space="preserve">	CO1.PCCNTR.7126497</t>
  </si>
  <si>
    <t>ANDREA CASALLAS RODRIGUEZ</t>
  </si>
  <si>
    <t>PRESTAR SERVICIOS JURÍDICOS PROFESIONALES PARA APOYAR LOS TRÁMITES DEL FONDO DE DESARROLLO LOCAL DE RAFAEL URIBE URIBE EN LAS DIFERENTES ETAPAS DE LOS PROCESOS DE CONTRATACIÓN Y LOS PROCESOS ADMINISTRATIVOS SANCIONATORIOS QUE LE SEAN ASIGNADOS.</t>
  </si>
  <si>
    <t>CIA-704-2024</t>
  </si>
  <si>
    <t>740-2024</t>
  </si>
  <si>
    <t>https://www.contratos.gov.co/consultas/detalleProceso.do?numConstancia=24-22-100509&amp;g-recaptcha-response=03AFcWeA4Cs2bop7Pr3OJ79NHcjFsuGU6dFIf6pgWDgEiDVk0hzZifpEfYUulQc0Z1l9iqiteVvd_dcl-O6bODaADInGod89w0i74wUIxSvemAX3Wgs2QF6J7OuO6pmywW8JUNN8oCCe542gPce9LSLNyKmVEmSZN65rsYmIu7knBq4M4Bj6uvmWQfyZ1LQn6-9tJfepNW-mee6kcyR-bC6yqmIzg3ThR1pFFlYXdhkfMyJSXABatHmrKCM4xSvhEtIJQZrmPi5KI7u5vQJEnW_iZrArYIMeJaacd4FAXB7sh04srEbpkfuWKUXjD8Tkj7zvfiogRNt5PpSQNmN99tNyhve6ADHLK44a-aQHSDOsou9dA9o-M17VYvIqeNpb-bcSPB7vMlkrv2Fvyf8VdKanyhcSyYc2f2oWf9RWL5Z65Ru1lGUUwNBx1N5EAoCS7e5pYW-2r6bi5CPKzg_jqON2OUFOhloLss34NdESg4OQXUVgh6OHCyPD9RcZuZOZU0k4LN0oWXnpLS8CaqF0hkauM2x7Icq62xbW3lutZjQCf7_h0A1-jSSX3LcG8isB6hk2o5mxJXCgI34IpG2Z3_iqxQyP-lodA2Y5H0PhOQ0R6jMzF1dtBNsM5tXhbKB6lpXSQihXYaMC_9V1BnKHaONj8Kkl_Df7UUqN0F_KdIvp0ynMDkSeornZEI8GSwxO-58LRoipCsjZV_ubF6CcBLnDAM3AaLELDBV09nOvsZxCQKgq078F9_yv5Usshpw78xJVel7AVH30Va_rWtOO05Y8lXkdrZmyIq5TuUPfZoRvSMbHaFtvy67mDVf1mR8CnFwUlvI7JcWc-kVYWNwIvy4Yrsm1bj_OU8vXgrmtTWFvZlVJMMtZvrLWE</t>
  </si>
  <si>
    <t>24-22-100509</t>
  </si>
  <si>
    <t>SECRETARIA DISTRITAL DE CULTURA, RECREACION Y DEPORTE, IDEARTES Y FDL</t>
  </si>
  <si>
    <t xml:space="preserve"> Aunar esfuerzos técnicos, administrativos y financieros con el fin de desarrollar acciones articuladas entre la SCRD, el IDARTES y los Fondos de Desarrollo Local, orientadas a la estructuración, planeación y ejecución del programa Más Cultura Local 2024, con el propósito de fortalecer a los agentes artísticos y culturales e impulsar los procesos de transformación social y económica en las localidades de Bogotá</t>
  </si>
  <si>
    <t>1647-1650</t>
  </si>
  <si>
    <t>7 Apropiación del arte, la cultura y el
patrimonio en Rafael Uribe Uribe-Cultura y emprendimiento con
igualdad de oportunidades</t>
  </si>
  <si>
    <t>O23011601210000001647- O23011601240000001650</t>
  </si>
  <si>
    <t>https://community.secop.gov.co/Public/Tendering/OpportunityDetail/Index?noticeUID=CO1.NTC.7174701&amp;isFromPublicArea=True&amp;isModal=False</t>
  </si>
  <si>
    <t xml:space="preserve">	CO1.PCCNTR.7119851</t>
  </si>
  <si>
    <t>https://community.secop.gov.co/Public/Tendering/OpportunityDetail/Index?noticeUID=CO1.NTC.7187385&amp;isFromPublicArea=True&amp;isModal=False</t>
  </si>
  <si>
    <t xml:space="preserve">	CO1.PCCNTR.7130015</t>
  </si>
  <si>
    <t xml:space="preserve">CLAUDIA NATALY LOZANO ACOSTA </t>
  </si>
  <si>
    <t>https://community.secop.gov.co/Public/Tendering/OpportunityDetail/Index?noticeUID=CO1.NTC.7206317&amp;isFromPublicArea=True&amp;isModal=False</t>
  </si>
  <si>
    <t>CO1.PCCNTR.7143453</t>
  </si>
  <si>
    <t xml:space="preserve">ISABELLA ROJAS NUÑEZ </t>
  </si>
  <si>
    <t>PRESTAR LOS SERVICIOS ASISTENCIALES COMO GESTOR COMUNITARIO EN LOS ESPACIOS DE PARTICIPACIÓN DE RAFAEL URIBE URIBE CON ENFOQUE EN LA COMUNIDAD</t>
  </si>
  <si>
    <t>https://community.secop.gov.co/Public/Tendering/OpportunityDetail/Index?noticeUID=CO1.NTC.7206278&amp;isFromPublicArea=True&amp;isModal=False</t>
  </si>
  <si>
    <t>CO1.PCCNTR.7143540</t>
  </si>
  <si>
    <t xml:space="preserve">JORGE ELIECER RODRIGUEZ RODRIGUEZ </t>
  </si>
  <si>
    <t>PRESTAR LOS SERVICIOS PROFESIONALES PARA APOYAR LAS ACTIVIDADES DE SOCIALIZACION E INTERCAMBIO DE LOS BENEFICIARIOS DEL SUBSIDIO ECONOMICO TIPO C COMO PARTE DE LA GARANTÍA DE LOS DERECHOS DE LA POBLACIÓN MAYOR EN EL MARCO DE LA POLÍTICA PÚBLICA SOCIAL PARA EL ENVEJECIMIENTO Y LA VEJEZ EN EL DISTRITO CAPITAL A CARGO DE LA ALCALDÍA LOCAL.</t>
  </si>
  <si>
    <t>https://community.secop.gov.co/Public/Tendering/OpportunityDetail/Index?noticeUID=CO1.NTC.7205674&amp;isFromPublicArea=True&amp;isModal=False</t>
  </si>
  <si>
    <t xml:space="preserve">	CO1.PCCNTR.7142724</t>
  </si>
  <si>
    <t xml:space="preserve">DAVID FERNANDO HERRERA RODRIGUEZ
</t>
  </si>
  <si>
    <t>https://community.secop.gov.co/Public/Tendering/OpportunityDetail/Index?noticeUID=CO1.NTC.7206614&amp;isFromPublicArea=True&amp;isModal=False</t>
  </si>
  <si>
    <t>CO1.PCCNTR.7143631</t>
  </si>
  <si>
    <t>CORPORACIÓN RED UNIVERSITARIA - REDU.</t>
  </si>
  <si>
    <t>AUNAR ESFUERZOS TÉCNICOS, ADMINISTRATIVOS Y FINANCIEROS PARA LA PRESTACIÓN DE SERVICIOS CON LA FINALIDAD DE LLEVAR A CABO LA EJECUCIÓN DE METAS RELACIONADAS CON LOS PROYECTOS DE INVERSIÓN 1646- CULTURA, DEPORTE Y RECREACIÓN PARA EL BIENESTAR DE LA CIUDADANÍA DE RAFAEL URIBE URIBE, 1647- APROPIACIÓN DEL ARTE, LA CULTURA Y EL PATRIMONIO EN RAFAEL URIBE URIBE, EN EL MARCO DEL PLAN DE DESARROLLO LOCAL UN NUEVO CONTRATO SOCIAL Y AMBIENTAL PARA RAFAEL URIBE URIBE VIGENCIA 2024</t>
  </si>
  <si>
    <t>1646-1647</t>
  </si>
  <si>
    <t xml:space="preserve">Cultura, deporte y recreación para el
bienestar de la ciudadanía de Rafael
Uribe Uribe-Apropiación del arte, la cultura y el
patrimonio en Rafael Uribe Uribe </t>
  </si>
  <si>
    <t xml:space="preserve">O23011601200000001646-(1.160.070.52) O23011601210000001647 (1.12.5974.373)
</t>
  </si>
  <si>
    <t>https://community.secop.gov.co/Public/Tendering/OpportunityDetail/Index?noticeUID=CO1.NTC.7213096&amp;isFromPublicArea=True&amp;isModal=False</t>
  </si>
  <si>
    <t>CO1.PCCNTR.7148844</t>
  </si>
  <si>
    <t>KEYLA YARITH TRUJILLO ALBOR</t>
  </si>
  <si>
    <t>https://community.secop.gov.co/Public/Tendering/OpportunityDetail/Index?noticeUID=CO1.NTC.7206106&amp;isFromPublicArea=True&amp;isModal=False</t>
  </si>
  <si>
    <t>CO1.PCCNTR.7142493</t>
  </si>
  <si>
    <t>PAULA ANDREA RIAÑO ACUÑA</t>
  </si>
  <si>
    <t>https://community.secop.gov.co/Public/Tendering/OpportunityDetail/Index?noticeUID=CO1.NTC.7218172&amp;isFromPublicArea=True&amp;isModal=False</t>
  </si>
  <si>
    <t>CO1.PCCNTR.7152250</t>
  </si>
  <si>
    <t>CARLOS FERNANDO SANCHEZ ARIAS</t>
  </si>
  <si>
    <t>PRESTAR LOS SERVICIOS DE APOYO TÉCNICO ADMINISTRATIVO PARA EL ÁREA DE GESTIÓN DE DESARROLLO LOCAL DE LA ALCALDÍA LOCAL DE RAFAEL URIBE URIBE EN TEMAS DE INFRAESTRUCTURA COMO PARTE DE LA EJECUCION DEL PLAN DE DESARROLLO LOCAL.</t>
  </si>
  <si>
    <t>CPS-714-2024.</t>
  </si>
  <si>
    <t>https://community.secop.gov.co/Public/Tendering/OpportunityDetail/Index?noticeUID=CO1.NTC.7231621&amp;isFromPublicArea=True&amp;isModal=False</t>
  </si>
  <si>
    <t>CO1.PCCNTR.7163336</t>
  </si>
  <si>
    <t>JEIMY ROCIO GIRAL VERGARA</t>
  </si>
  <si>
    <t>PRESTAR SERVICIOS TECNICOS PARA 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t>
  </si>
  <si>
    <t>https://community.secop.gov.co/Public/Tendering/OpportunityDetail/Index?noticeUID=CO1.NTC.7220127&amp;isFromPublicArea=True&amp;isModal=False</t>
  </si>
  <si>
    <t>CO1.PCCNTR.7153751</t>
  </si>
  <si>
    <t>PRESTAR SERVICIOS PROFESIONALES A LA ALCALDÍA LOCAL DE RAFAEL URIBE URIBE PARA LA IMPLEMENTACIÓN Y DIFUSIÓN DE ACTIVIDADES COMUNITARIAS, ASÍ COMO EL APOYO A LOS PROCESOS DE PARTICIPACIÓN DENTRO DEL SISTEMA LOCAL Y DISTRITAL DE PARTICIPACIÓN</t>
  </si>
  <si>
    <t>https://community.secop.gov.co/Public/Tendering/OpportunityDetail/Index?noticeUID=CO1.NTC.7228252&amp;isFromPublicArea=True&amp;isModal=False</t>
  </si>
  <si>
    <t>CO1.PCCNTR.7160644</t>
  </si>
  <si>
    <t xml:space="preserve">FRANCISCO ANTONIO TOORRES TORRES </t>
  </si>
  <si>
    <t>https://community.secop.gov.co/Public/Tendering/OpportunityDetail/Index?noticeUID=CO1.NTC.7227099&amp;isFromPublicArea=True&amp;isModal=False</t>
  </si>
  <si>
    <t xml:space="preserve">	CO1.PCCNTR.7159823</t>
  </si>
  <si>
    <t>LUISA FERNANDA VARGAS HINCAPIE</t>
  </si>
  <si>
    <t>https://community.secop.gov.co/Public/Tendering/OpportunityDetail/Index?noticeUID=CO1.NTC.7227639&amp;isFromPublicArea=True&amp;isModal=False</t>
  </si>
  <si>
    <t xml:space="preserve">	CO1.PCCNTR.7159585</t>
  </si>
  <si>
    <t>OSCAR ARBEY ORTIZ DIAZ</t>
  </si>
  <si>
    <t>CPS-719-2024.</t>
  </si>
  <si>
    <t>FDLRUU-CD-719-2024.</t>
  </si>
  <si>
    <t>https://community.secop.gov.co/Public/Tendering/OpportunityDetail/Index?noticeUID=CO1.NTC.7231550&amp;isFromPublicArea=True&amp;isModal=False</t>
  </si>
  <si>
    <t xml:space="preserve">	CO1.PCCNTR.7163431</t>
  </si>
  <si>
    <t>MONICA JOHANNA CHIPATECUA QUEVEDO</t>
  </si>
  <si>
    <t>PRESTAR SERVICIOS PROFESIONALES EN EL APOYO TECNICO EN EL DESARROLLO DE LOS PROCESOS Y PROCEDIMIENTOS A CARGO DEL ÁDE GESTIÓN POLICIVA DE LA ARLCALDÍA LOCAL DE RAFAEL UREIBE URIBE, CON OCASIÓN DE LAA INSPECCION VIGILANCIA Y CONTROL A LOS POLIGONOS DE MONITOREO Y SUELOS DE PROTECION</t>
  </si>
  <si>
    <t>https://community.secop.gov.co/Public/Tendering/OpportunityDetail/Index?noticeUID=CO1.NTC.7231387&amp;isFromPublicArea=True&amp;isModal=False</t>
  </si>
  <si>
    <t>CO1.PCCNTR.7162299</t>
  </si>
  <si>
    <t xml:space="preserve">JAIME ENRIQUE CASTIBLANCO MATIZ </t>
  </si>
  <si>
    <t xml:space="preserve">	PRESTAR SUS SERVICIOS ASISTENCIALES PARA LA GESTIÓN DEL RIESGO, EN EL MARCO DEL PROYECTO 1665 VIGÍAS DEL RIESGO DE LA LOCALIDAD DE RAFAEL URIBE URIBE ,EN EL MARCO DEL PLAN DE DESARROLLO 2021-2024 'UN NUEVO CONTRATO SOCIAL Y AMBIENTAL</t>
  </si>
  <si>
    <t>https://community.secop.gov.co/Public/Tendering/OpportunityDetail/Index?noticeUID=CO1.NTC.7231383&amp;isFromPublicArea=True&amp;isModal=False</t>
  </si>
  <si>
    <t xml:space="preserve">	CO1.PCCNTR.7162297</t>
  </si>
  <si>
    <t xml:space="preserve">ALVARO RAUL RAMOS SALGADO </t>
  </si>
  <si>
    <t>https://community.secop.gov.co/Public/Tendering/OpportunityDetail/Index?noticeUID=CO1.NTC.7231659&amp;isFromPublicArea=True&amp;isModal=False</t>
  </si>
  <si>
    <t xml:space="preserve">	CO1.PCCNTR.7163358</t>
  </si>
  <si>
    <t>PRESTAR SERVICIOS TECNICOS PARA 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t>
  </si>
  <si>
    <t>https://community.secop.gov.co/Public/Tendering/OpportunityDetail/Index?noticeUID=CO1.NTC.7231910&amp;isFromPublicArea=True&amp;isModal=False</t>
  </si>
  <si>
    <t xml:space="preserve">	CO1.PCCNTR.7163907</t>
  </si>
  <si>
    <t>JUAN MANUEL GOUZY AMORTEGUI</t>
  </si>
  <si>
    <t xml:space="preserve">	APOYAR JURÍDICAMENTE LAS ACCIONES REQUERIDAS PARA LA DEPURACIÓN DE LAS ACTUACIONES ADMINISTRATIVAS QUE CURSAN EN LA ALCALDÍA LOCAL DE RAFAEL URIBE URIBE.</t>
  </si>
  <si>
    <t>https://community.secop.gov.co/Public/Tendering/OpportunityDetail/Index?noticeUID=CO1.NTC.7194239&amp;isFromPublicArea=True&amp;isModal=False</t>
  </si>
  <si>
    <t>CO1.PCCNTR.7163476</t>
  </si>
  <si>
    <t>ANDRES MAURICIO CARDOZO ROA</t>
  </si>
  <si>
    <t>EJECUTAR A MONTO AGOTABLE POR EL SISTEMA DE PRECIOS UNITARIOS, LAS OBRAS DE INTERVENCIÓN Y/O ADECUACIÓN Y/O MANTENIMEINTO PREVENTIVO Y/O CORRECTIVO DE LOS SALONES COMUNALES EN LA LOCALIDAD DE RAFAEL URIBE URIBE EN BOGOTÁ D.C.</t>
  </si>
  <si>
    <t>https://community.secop.gov.co/Public/Tendering/OpportunityDetail/Index?noticeUID=CO1.NTC.7154133&amp;isFromPublicArea=True&amp;isModal=False</t>
  </si>
  <si>
    <t xml:space="preserve">	CO1.PCCNTR.7170555</t>
  </si>
  <si>
    <t>FUNDACION PARA EL DESARROLLO SOCIOCULTURAL, DEPORTIVO, COMUNITARIO, AGROPECUARIO Y/O AMBIENTAL - FUNDESCO</t>
  </si>
  <si>
    <t>CONTRATAR LA PRESTACIÓN DE SERVICIOS PARA LA EJECUCIÓN DE METAS RELACIONADAS CON LOS PROYECTOS DE INVERSIÓN 1656 "PREVENCIÓN DE LA VIOLENCIA INTRAFAMILIAR Y SEXUAL EN RAFAEL URIBE URIBE", 1658 "PROMOCIÓN Y PREVENCIÓN DE LA SALUD EN RAFAEL URIBE URIBE" ", 1679 "MUJERES CON UNA VIDA LIBRE DE VIOLENCIA Y CON CONFIANZA EN LA JUSTICIA EN RAFAEL URIBE URIBE" Y 1657 "AUTOCUIDADO Y BIENESTAR DE LA COMUNIDAD EN RAFAEL URIBE URIBE", EN EL MARCO DEL PLAN DE DESARROLLO LOCAL UN NUEVO CONTRATO SOCIAL Y AMBIENTAL</t>
  </si>
  <si>
    <t xml:space="preserve">varios </t>
  </si>
  <si>
    <t>Prevención de la violencia
intrafamiliar y sexual en Rafael Uribe
Uribe-Autocuidado y bienestar de la
comunidad en Rafael Uribe Uribe-Promoción y prevención de la salud
en Rafael Uribe Uribe-Mujeres con una vida libre de
violencia y con confianza en la
justicia en Rafael Uribe Uribe</t>
  </si>
  <si>
    <t>O23011601060000001656 O23011601060000001657 O23011601060000001658 O23011603400000001679</t>
  </si>
  <si>
    <t>https://community.secop.gov.co/Public/Tendering/OpportunityDetail/Index?noticeUID=CO1.NTC.7244024&amp;isFromPublicArea=True&amp;isModal=False</t>
  </si>
  <si>
    <t>CO1.PCCNTR.7174720</t>
  </si>
  <si>
    <t>CAMILO ANDRES GARZON NIÑO</t>
  </si>
  <si>
    <t>PRESTAR LOS SERVICIOS TECNICOS COMO GESTOR COMUNITARIO EN LOS ESPACIOS DE PARTICIPACIÓN DE RAFAEL URIBE URIBE CON ENFOQUE EN LA COMUNIDAD.</t>
  </si>
  <si>
    <t>OC-140272</t>
  </si>
  <si>
    <t>https://www.colombiacompra.gov.co/tienda-virtual-del-estado-colombiano/ordenes-compra/140272</t>
  </si>
  <si>
    <t>VENEPLAST LTDA</t>
  </si>
  <si>
    <t>ADQUISICION DE RESMAS PAPEL PARA EL FONDO DE DESARROLLO LOCAL DE RAFAEL URIBE URIBE</t>
  </si>
  <si>
    <t>papel bond</t>
  </si>
  <si>
    <t xml:space="preserve">O2120201003023212801 </t>
  </si>
  <si>
    <t>https://community.secop.gov.co/Public/Tendering/OpportunityDetail/Index?noticeUID=CO1.NTC.7173936&amp;isFromPublicArea=True&amp;isModal=False</t>
  </si>
  <si>
    <t>CO1.PCCNTR.7173601</t>
  </si>
  <si>
    <t xml:space="preserve">UT PRUDENCIA NO VIOLENCIA
</t>
  </si>
  <si>
    <t>FUNDACIÓN SOCIAL VIVE
COLOMBIA – FUNVIVE 2.0 (60%) CORPORACION PUNTOS
CARDINALES (30%) SER AUDAZ SAS BIC (10%)</t>
  </si>
  <si>
    <t xml:space="preserve">: 830095614-0 - 900.206.910-8-  1.012.358.605 </t>
  </si>
  <si>
    <t>60% 30% 10%</t>
  </si>
  <si>
    <t>CONTRATAR LA PRESTACIÓN DE SERVICIOS PARA LA EJECUCIÓN DE METAS RELACIONADAS CON LOS PROYECTOS DE INVERSIÓN: 1678 "TERRITORIO DE PAZ, MEMORIA Y RECONCILIACIÓN DE LAS VÍCTIMAS EN RAFAEL URIBE URIBE", 1680 "CIUDADANOS MÁS SEGUROS Y CON CONFIANZA EN LA JUSTICIA EN RAFAEL URIBE URIBE", Y 1682 "CIUDADANIA EN LA RED INSTITUCIONAL DE JUSTICIA Y CONFIANZA EN RAFAEL URIBE URIBE"</t>
  </si>
  <si>
    <t>1678-1680-1682</t>
  </si>
  <si>
    <t>Territorio de paz, memoria y
reconciliación de las víctimas en
Rafael Uribe Uribe (359.000.000)Ciudadanos más seguros y con
confianza en la justicia en Rafael
Uribe UribE (450.000.000)Confianza ciudadana en la red
institucional de justicia en Rafael
Uribe Uribe (600.000.000)</t>
  </si>
  <si>
    <t>https://community.secop.gov.co/Public/Tendering/OpportunityDetail/Index?noticeUID=CO1.NTC.7168526&amp;isFromPublicArea=True&amp;isModal=False</t>
  </si>
  <si>
    <t xml:space="preserve">	CO1.PCCNTR.7171714</t>
  </si>
  <si>
    <t>IRRIGACIONES M&amp;M COLOMBIA S.A.S.-(IRAMCOL SAS)</t>
  </si>
  <si>
    <t>REALIZAR EL SUMINISTRO DE EMULSION ASFALTICA CRL-1 POR EL SISTEMA DE PRECIOS FIJOS A MONTO AGOTABLE PARA LAS ACCIONES DE MOVILIDAD DE LA MALLA VIAL DE LA LOCALIDAD DE RAFAEL URIBE URIBE</t>
  </si>
  <si>
    <t>https://community.secop.gov.co/Public/Tendering/OpportunityDetail/Index?noticeUID=CO1.NTC.7107515&amp;isFromPublicArea=True&amp;isModal=False</t>
  </si>
  <si>
    <t xml:space="preserve">	CO1.PCCNTR.7163167</t>
  </si>
  <si>
    <t xml:space="preserve">CONSORCIO PROYECTOS AMBIENTALES </t>
  </si>
  <si>
    <t>CONTRATAR LA PRESTACIÓN DE SERVICIOS PARA LA EJECUCIÓN DE METAS RELACIONADAS CON LOS PROYECTOS DE INVERSIÓN 1649- AGRICULTURA URBANA PRODUCTIVA Y SOSTENIBLE EN RAFAEL URIBE URIBE, 1660- REVERDECIMIENTO Y MITIGACIÓN DEL CAMBIO CLIMATICO EN RAFAEL URIBE URIBE, 1661- RESTAURACIÓN ECOLÓGICA EN RAFAEL URIBE URIBE, 1667- ARBOLES Y MEDIO AMBIENTE EN RAFAEL URIBE URIBE, 1673- ACCIONES RESPONSABLES PARA LA PROTECCIÓN Y CUIDADO ANIMAL EN RAFAEL URIBE URIBE, 1675- CAMBIO DE HÁBITOS EN EL MANEJO DE RESIDUOS</t>
  </si>
  <si>
    <t>Varios</t>
  </si>
  <si>
    <t>Agricultura urbana productiva y
sostenible en Rafael Uribe Uribe-Reverdecimiento y mitigación del
cambio climático en Rafael Uribe
Uribe--Restauración ecológica en Rafael
Uribe Uribe-Árboles y medio ambiente en Rafael
Uribe Uribe-Acciones responsables para la
protección y cuidado animal en
Rafael Uribe Uribe-Cambio de hábitos en el manejo de
residuos para mitigar el cambio
climático en Rafael Uribe Uribe</t>
  </si>
  <si>
    <t>O23011601240000001649 (999.327.543)-O23011602270000001660-(1.088.850.916)  O23011602280000001661-(569.869.616) O23011602330000001667 -(597.668.250) O23011602340000001673-(1.049.855.452)- O23011602380000001675 ( 1.024.987.998)</t>
  </si>
  <si>
    <t>https://community.secop.gov.co/Public/Tendering/OpportunityDetail/Index?noticeUID=CO1.NTC.7232549&amp;isFromPublicArea=True&amp;isModal=False</t>
  </si>
  <si>
    <t xml:space="preserve">	CO1.PCCNTR.7183630</t>
  </si>
  <si>
    <t>GRUPO VECTOR SAS</t>
  </si>
  <si>
    <t>CONTRATAR A MONTO AGOTABLE EL SERVICIO DE IMPRESOS, PUBLICACIONES, MATERIAL LITOGRÁFICO Y ELEMENTOS DE PUBLICIDAD Y SEÑALIZACIÓN INSTITUCIONAL DE LA ALCALDÍA LOCAL DE RAFAEL URIBE URIBE".</t>
  </si>
  <si>
    <t>Servicios integrales de publicidad- Servicio de estampación de prendas
n.c.p- Servicios de impresión litográfica
n.c.p.</t>
  </si>
  <si>
    <t xml:space="preserve"> </t>
  </si>
  <si>
    <t>https://community.secop.gov.co/Public/Tendering/OpportunityDetail/Index?noticeUID=CO1.NTC.7255255&amp;isFromPublicArea=True&amp;isModal=False</t>
  </si>
  <si>
    <t>CO1.PCCNTR.7183978</t>
  </si>
  <si>
    <t>TULIA EUGENIA BARRENECHE PISCIOTTI</t>
  </si>
  <si>
    <t>https://community.secop.gov.co/Public/Tendering/OpportunityDetail/Index?noticeUID=CO1.NTC.7213383&amp;isFromPublicArea=True&amp;isModal=False</t>
  </si>
  <si>
    <t xml:space="preserve">	CO1.PCCNTR.7179114</t>
  </si>
  <si>
    <t>ASOCIACION PARA EL DESARROLLO INTEGRAL DE LA FAMILIA COLOMBIANA SIGLA ADIFCOL</t>
  </si>
  <si>
    <t>REALIZAR ACCIONES PARA EL FORTALECIMIENTO DE LAS CAPACIDADES LOCALES PARA DAR RESPUESTA A EMERGENCIAS CALAMIDADES Y DESASTRES EN LA LOCALIDAD RAFAEL URIBE URIBE EN EL MARCO DEL PROYECTO DE INVERSIÓN 1665</t>
  </si>
  <si>
    <t>https://community.secop.gov.co/Public/Tendering/OpportunityDetail/Index?noticeUID=CO1.NTC.7174744&amp;isFromPublicArea=True&amp;isModal=False</t>
  </si>
  <si>
    <t>CO1.PCCNTR.7186560</t>
  </si>
  <si>
    <t>CONSORCIO EDIFICACIONES 2024</t>
  </si>
  <si>
    <t>PROYECTOS - CR S.A.S BIC - ORGANIZACION LUIS
FERNANDO ROMERO
SANDOVAL INGENIEROS
SAS
NIT. 822.006.084-8</t>
  </si>
  <si>
    <t>901.841.386-4- 822.006.084-8</t>
  </si>
  <si>
    <t>50% 50%</t>
  </si>
  <si>
    <t>CONTRATAR MEDIANTE EL SISTEMA DE PRECIOS UNITARIOS FIJOS A MONTO AGOTABLE LAS OBRAS DE MANTENIMIENTO, ADECUACIÓN Y REPARACIÓN LOCATIVA, INCLUYE LA DOTACIÓN, DE LA SEDE DE LA ALCALDÍA LOCAL DE RAFAEL URIBE URIBE EN LA CIUDAD DE BOGOTÁ D.C</t>
  </si>
  <si>
    <t>FDLRU-CMA-004-2024</t>
  </si>
  <si>
    <t>https://community.secop.gov.co/Public/Tendering/OpportunityDetail/Index?noticeUID=CO1.NTC.7183912&amp;isFromPublicArea=True&amp;isModal=False</t>
  </si>
  <si>
    <t xml:space="preserve">	CO1.PCCNTR.7186091</t>
  </si>
  <si>
    <t>R&amp;M CONSTRUCCIONES E INTERVENTORIA SAS</t>
  </si>
  <si>
    <t>REALIZAR LA INTERVENTORÍA TÉCNICA, ADMINISTRATIVA, LEGAL, FINANCIERA, SOCIAL, AMBIENTAL , DE SEGURIDAD Y SALUD EN EL TRABAJO (SST), DEL CONTRATO DE OBRA PÚBLICA QUE TIENE POR OBJETO: EJECUTAR A MONTO AGOTABLE POR EL SISTEMA DE PRECIOS UNITARIOS, LAS OBRAS DE INTERVENCIÓN Y/O ADECUACIÓN Y/O MANTENIMEINTO PREVENTIVO Y/O CORRECTIVO DE LOS SALONES COMUNALES EN LA LOCALIDAD DE RAFAEL..</t>
  </si>
  <si>
    <t>https://community.secop.gov.co/Public/Tendering/OpportunityDetail/Index?noticeUID=CO1.NTC.7183936&amp;isFromPublicArea=True&amp;isModal=False</t>
  </si>
  <si>
    <t>CO1.PCCNTR.7178923</t>
  </si>
  <si>
    <t>CONSORCIO ADECUA SEDE RUU</t>
  </si>
  <si>
    <t>INTERVENTORIA Y
CONSTRUCIVILES SAS
L PROYECTOS S.A.S. BIC</t>
  </si>
  <si>
    <t>900.107.376-1-2  901.154.678-2</t>
  </si>
  <si>
    <t>10% 90%</t>
  </si>
  <si>
    <t>REALIZAR LA INTERVENTORÍA TÉCNICA, ADMINISTRATIVA, FINANCIERA, JURÍDICA, AMBIENTAL Y SOCIAL AL CONTRATO DE OBRA PUBLICA RESULTANTE DEL PROCESO DE LICITACION PUBLICA CUYO OBJETO ES: "CONTRATAR MEDIANTE EL SISTEMA DE PRECIOS UNITARIOS FIJOS A MONTO AGOTABLE LAS OBRAS DE MANTENIMIENTO, ADECUACIÓN Y REPARACIÓN LOCATIVA, INCLUYE LA DOTACIÓN, DE LA SEDE DE LA ALCALDÍA LOCAL DE RAFAEL URIBE.</t>
  </si>
  <si>
    <t>https://community.secop.gov.co/Public/Tendering/OpportunityDetail/Index?noticeUID=CO1.NTC.7232318&amp;isFromPublicArea=True&amp;isModal=False</t>
  </si>
  <si>
    <t>CO1.PCCNTR.7184026</t>
  </si>
  <si>
    <t>COMERCIALIZADORA ELECTROCON S.A.S.</t>
  </si>
  <si>
    <t>SUMINISTRO DE ELEMENTOS Y MATERIALES DE FERRETERIA EN GENERAL A MONTO AGOTABLE PARA EL MANTENIMIENTO, LAS ADECUACIONES O LAS MEJORAS DE TIPO LOCATIVO DE LOS BIENES MUEBLES E INMUEBLES DE PROPIEDAD DEL FONDO DE DESARROLLO LOCAL DE RAFAEL URIBE URIBE</t>
  </si>
  <si>
    <t>https://community.secop.gov.co/Public/Tendering/OpportunityDetail/Index?noticeUID=CO1.NTC.7232313&amp;isFromPublicArea=True&amp;isModal=False</t>
  </si>
  <si>
    <t>CO1.PCCNTR.7183781</t>
  </si>
  <si>
    <t xml:space="preserve">COMERCIALIZADORA CAFÉ BOTERO </t>
  </si>
  <si>
    <t>ADQUIRIR CHAQUETAS INSTITUCIONALES PARA LOS FUNCIONARIOS Y CONTRATISTAS VINCULADOS A LA ALCALDÍA LOCAL DE RAFAEL URIBE URIBE, PARA EL DESARROLLO DE LAS ACTIVIDADES EN EL MARCO DEL PLAN DE DESARROLLO LOCAL DE RAFAEL URIBE URIBE</t>
  </si>
  <si>
    <t>Chaquetas o sacos, excepto de
cuero y plástico para hombre- Chaquetas o sacos, excepto de
cuero y plástico para mujer</t>
  </si>
  <si>
    <t>O2120201002082823117- O2120201002082823117</t>
  </si>
  <si>
    <t>https://community.secop.gov.co/Public/Tendering/OpportunityDetail/Index?noticeUID=CO1.NTC.7189292&amp;isFromPublicArea=True&amp;isModal=False</t>
  </si>
  <si>
    <t xml:space="preserve">	CO1.PCCNTR.7179350</t>
  </si>
  <si>
    <t>CONSORCIO INTER RUU PARQUES</t>
  </si>
  <si>
    <t>INTERVENTORIA Y
CONSTRUCIVILES SAS-2L PROYECTOS S.A.S.
BIC</t>
  </si>
  <si>
    <t xml:space="preserve"> 900.107.376-1 T 901.154.678-2</t>
  </si>
  <si>
    <t>REALIZAR LA INTERVENTORIA TECNICA, ADMINISTRATIVA, FINANCIERA, AMBIENTAL, SEGURIDAD Y SALUD EN EL TRABAJO (SST) AL CONTRATO DE OBRA PÚBLICA RESULTANTE DEL PROCESO DE LICITACIÓN PÚBLICA CUYO OBJETO ES: CONTRATAR MEDIANTE EL SISTEMA DE PRECIOS UNITARIOS A MONTO AGOTABLE SIN FORMULA DE REAJUSTE, LAS OBRAS DE CONSTRUCCIÓN DE PARQUES CATALOGADOS DE PROXIMIDAD, DE LA LOCALIDAD DE RAFAEL...</t>
  </si>
  <si>
    <t>https://community.secop.gov.co/Public/Tendering/OpportunityDetail/Index?noticeUID=CO1.NTC.7189278&amp;isFromPublicArea=True&amp;isModal=False</t>
  </si>
  <si>
    <t>CO1.PCCNTR.7186705</t>
  </si>
  <si>
    <t>C I WARRIORS COMPANY SAS</t>
  </si>
  <si>
    <t>ADQUISICIÓN E INSTALACIÓN DE ELEMENTOS PARA LA DOTACIÓN DE SEDES EDUCATIVAS Y DE PRIMERA INFANCIA, JUNTAS DE ACCION COMUNAL, CENTRO FORJAR Y ORGANISMOS DE SEGURIDAD DE LA LOCALIDAD DE RAFAEL URIBE URIBE</t>
  </si>
  <si>
    <t>Educación integral para la primera
infancia en Rafael Uribe Uribe-Desarrollo de capacidades y
fortalecimiento de habilidades en los
y las adolescentes y jóvenes de
Rafael Uribe Uribe-Confianza y seguridad ciudadana en
Rafael Uribe Uribe-Participación ciudadana organizada
y solidaria en Rafael Uribe Uribe</t>
  </si>
  <si>
    <t>O23011601120000001639 (2.272.645.000) O23011601120000001639 (3.463.274.000) O23011601140000001640 (900.000.000)O23011601170000001644 (80.000.000) O23011603480000001684-O23011605550000001689 (274.000.000)</t>
  </si>
  <si>
    <t>https://community.secop.gov.co/Public/Tendering/OpportunityDetail/Index?noticeUID=CO1.NTC.7160834&amp;isFromPublicArea=True&amp;isModal=False</t>
  </si>
  <si>
    <t>CO1.PCCNTR.7186348</t>
  </si>
  <si>
    <t>CONSORCIO URBAN VIAL</t>
  </si>
  <si>
    <t>UMBRELLA INTERNATIONAL
S.A.S
NIT: 901.572.122-2-AC2R INGENIERIA Y
PROYECTOS S.A.S
NIT. 830.123577-7</t>
  </si>
  <si>
    <t>901.572.122-2 830.123.577-7</t>
  </si>
  <si>
    <t>90% 10%</t>
  </si>
  <si>
    <t>REALIZAR LA INTERVENTORÍA TÉCNICA, ADMINISTRATIVA, FINANCIERA, JURÍDICA, AMBIENTAL, SOCIAL Y DE SEGURIDAD Y SALUD EN EL TRABAJO AL CONTRATO DE OBRA PÚBLICA RESULTANTE DEL PROCESO DE LICITACION PÚBLICA CUYO OBJETO ES: EJECUTAR LAS OBRAS Y ACTIVIDADES PARA LA CONSTRUCCIÓN DE LA MALLA VIAL Y ESPACIO PÚBLICO DE LA LOCALIDAD DE RAFAEL URIBE URIBE DERIVADO DEL CONTRATO DE CONSULTORIA 281 DE 2019 A PRECIOS UNITARIOS FIJOS, SIN FORMULA DE REAJUSTE Y A MONTO AGOTABLE EN LA CIUDAD DE BOGOTÁ, D. C.</t>
  </si>
  <si>
    <t>https://community.secop.gov.co/Public/Tendering/OpportunityDetail/Index?noticeUID=CO1.NTC.7168720&amp;isFromPublicArea=True&amp;isModal=False</t>
  </si>
  <si>
    <t>CO1.PCCNTR.7186939</t>
  </si>
  <si>
    <t xml:space="preserve">CONSORCIO INTER VIAS ARM 2024	</t>
  </si>
  <si>
    <t>ARM CONSULTORIA Y
CONSTRUCCIONES S.A.S- YOU ARE SERVICES SAS</t>
  </si>
  <si>
    <t xml:space="preserve"> 901.212.455-6  901796967-0</t>
  </si>
  <si>
    <t>REALIZAR LA INTERVENTORÍA TÉCNICA, ADMINISTRATIVA, FINANCIERA, JURÍDICA, AMBIENTAL, SOCIAL Y DE SEGURIDAD Y SALUD EN EL TRABAJO AL CONTRATO DE OBRA PÚBLICA RESULTANTE DEL PROCESO DE LICITACIÓN PÚBLICA CUYO OBJETO ES: "EJECUTAR LAS ACCIONES, ACTIVIDADES Y OBRAS NECESARIAS PARA LA CONSERVACIÓN DE LA MALLA VIAL, EL ESPACIO PÚBLICO Y LOS PUENTES DE LA LOCALIDAD DE RAFAEL URIBE URIBE A PRECIOS UNITARIOS FIJOS, SIN FORMULA DE REAJUSTE Y A MONTO AGOTABLE EN L A CIUDAD DE BOGOTÁ, D. C.". DERIVADO DEL PR</t>
  </si>
  <si>
    <t>https://community.secop.gov.co/Public/Tendering/OpportunityDetail/Index?noticeUID=CO1.NTC.7175301&amp;isFromPublicArea=True&amp;isModal=False</t>
  </si>
  <si>
    <t>CO1.PCCNTR.7189302</t>
  </si>
  <si>
    <t>CONSORCIO CONSERVACION VIAL</t>
  </si>
  <si>
    <t>INGEVOLCO SAS-INVERSIONES HINDEL SAS</t>
  </si>
  <si>
    <t>900.316.090-5  901.033.708-6</t>
  </si>
  <si>
    <t>EJECUTAR LAS OBRAS Y ACTIVIDADES PARA LA CONSTRUCCION DE LA MALLA VIAL Y ESPACIO PÚBLICO DE LA LOCALIDAD DE RAFAEL URIBE URIBE DERIVADO DEL CONTRATO DE CONSULTORIA 281 DE 2019 A PRECIOS UNITARIOS FIJOS, SIN FORMULA DE REAJUSTE Y A MONTO AGOTABLE EN LA CIUDAD DE BOGOTÁ, D. C</t>
  </si>
  <si>
    <t>https://community.secop.gov.co/Public/Tendering/OpportunityDetail/Index?noticeUID=CO1.NTC.7160599&amp;isFromPublicArea=True&amp;isModal=False</t>
  </si>
  <si>
    <t>CO1.PCCNTR.7183696</t>
  </si>
  <si>
    <t>CONSORCIO PARQUES VERDES</t>
  </si>
  <si>
    <t>GRUPO IPROGEX ZOMAC S.A.S-INGECOL HS Y CIA S EN C</t>
  </si>
  <si>
    <t xml:space="preserve"> 901.253.191-2  901081252-4</t>
  </si>
  <si>
    <t>CONTRATAR MEDIANTE EL SISTEMA DE PRECIOS UNITARIOS FIJOS SIN FORMULA DE REAJUSTE, LA REAILIZACIÓN DE LAS OBRAS DE CONSTRUCCIÓN DE PARQUES CATALOGADOS DE PROXIMIDAD EN LA LOCALIDAD DE RAFAEL URIBE URIBE EN BOGOTÁ D.C</t>
  </si>
  <si>
    <t>https://community.secop.gov.co/Public/Tendering/OpportunityDetail/Index?noticeUID=CO1.NTC.7174195&amp;isFromPublicArea=True&amp;isModal=False</t>
  </si>
  <si>
    <t>CO1.PCCNTR.7188543</t>
  </si>
  <si>
    <t>CONSORCIO VR RUU</t>
  </si>
  <si>
    <t>INGENIERIA VERTICAL ING
SAS- REDES VIALES Y
CONSTRUCCIONES SAS</t>
  </si>
  <si>
    <t>901484979 – 1 900606651 - 1</t>
  </si>
  <si>
    <t>EJECUTAR LAS ACCIONES, ACTIVIDADES Y OBRAS NECESARIAS PARA LA CONSERVACIÓN DE LA MALLA VIAL, EL ESPACIO PÚBLICO Y LOS PUENTES DE LA LOCALIDAD DE RAFAEL URIBE URIBE A PRECIOS UNITARIOS FIJOS, SIN FORMULA DE REAJUSTE Y A MONTO AGOTABLE EN LA CIUDAD DE BOGOTÁ, D. C</t>
  </si>
  <si>
    <t>CIA-749-2024.</t>
  </si>
  <si>
    <t>https://community.secop.gov.co/Public/Tendering/OpportunityDetail/Index?noticeUID=CO1.NTC.7263933&amp;isFromPublicArea=True&amp;isModal=False</t>
  </si>
  <si>
    <t xml:space="preserve">	CO1.PCCNTR.7189234</t>
  </si>
  <si>
    <t>SUBRED INTEGRADA DE SERVICIOS DE SALUD SUR OCCIDENTE ESE</t>
  </si>
  <si>
    <t>AUNAR ESFUERZOS ADMINISTRATIVOS JURÍDICOS TÉCNICOS Y FINANCIEROS PARA EL OTORGAMIENTO DE DISPOSITIVOS DE ASISTENCIA PERSONAL-DAP, NO INCLUIDOS EN LOS PLANES DE BENEFICIOS DE SALUD, EN EL MARCO DEL PROYECTO DE INVERSIÓN 1658 PROMOCIÓN Y PREVENCIÓN DE LA SALUD EN RAFAEL URIBE URIBE</t>
  </si>
  <si>
    <t>OC-140624</t>
  </si>
  <si>
    <t>https://www.colombiacompra.gov.co/tienda-virtual-del-estado-colombiano/ordenes-compra/140624</t>
  </si>
  <si>
    <t xml:space="preserve">SHALOM GES S.A.S
</t>
  </si>
  <si>
    <t>ADQUISICIÓN DE ELEMENTOS Y/O ARTÍCULOS DE PAPELERÍA Y OFICINA PARA EL FONDO DE DESARROLLO LOCAL DE RAFAEL URIBE URIBE</t>
  </si>
  <si>
    <t xml:space="preserve">O2120201003083891106
O2120201003063692007
O2120201003063692002
O2120201003083891102
O2120201004024299502
O2120201003083891104
O2120201004024299504
</t>
  </si>
  <si>
    <t>O23011601170000001644</t>
  </si>
  <si>
    <t>(Todas)</t>
  </si>
  <si>
    <t>Suma de VALOR TOTAL CONTRATO INCLUIDA ADICIÓN</t>
  </si>
  <si>
    <t>Total</t>
  </si>
  <si>
    <t>CONTRATOS</t>
  </si>
  <si>
    <t>ADICIONES 2022</t>
  </si>
  <si>
    <t>OTROS NO CONTRATOS</t>
  </si>
  <si>
    <t>Total SAP</t>
  </si>
  <si>
    <t>Dif</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</si>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</sst>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quot;$&quot;#,##0;[Red]\-&quot;$&quot;#,##0"/>
    <numFmt numFmtId="165" formatCode="[$ $]#,##0"/>
    <numFmt numFmtId="166" formatCode="[$$-540A]#,##0_ ;[Red]\-[$$-540A]#,##0\ "/>
    <numFmt numFmtId="167" formatCode="[$$-80A]#,##0;[Red]\-[$$-80A]#,##0"/>
  </numFmts>
  <fonts count="28">
    <font>
      <sz val="10"/>
      <color rgb="FF000000"/>
      <name val="Arial"/>
    </font>
    <font>
      <b/>
      <sz val="10"/>
      <color rgb="FF000000"/>
      <name val="Arial"/>
      <family val="2"/>
    </font>
    <font>
      <sz val="10"/>
      <color theme="1"/>
      <name val="Arial"/>
      <family val="2"/>
    </font>
    <font>
      <u/>
      <sz val="10"/>
      <color theme="10"/>
      <name val="Arial"/>
      <family val="2"/>
    </font>
    <font>
      <b/>
      <sz val="10"/>
      <name val="Arial"/>
      <family val="2"/>
    </font>
    <font>
      <sz val="10"/>
      <color rgb="FF000000"/>
      <name val="Arial"/>
      <family val="2"/>
    </font>
    <font>
      <sz val="11"/>
      <color rgb="FF000000"/>
      <name val="Calibri"/>
      <family val="2"/>
    </font>
    <font>
      <u/>
      <sz val="11"/>
      <color theme="10"/>
      <name val="Calibri"/>
      <family val="2"/>
    </font>
    <font>
      <sz val="9"/>
      <color rgb="FF000000"/>
      <name val="Arial"/>
      <family val="2"/>
      <charset val="1"/>
    </font>
    <font>
      <sz val="10"/>
      <color rgb="FF000000"/>
      <name val="Arial"/>
      <family val="2"/>
      <charset val="1"/>
    </font>
    <font>
      <sz val="10"/>
      <color theme="1"/>
      <name val="Arial"/>
    </font>
    <font>
      <sz val="10"/>
      <color rgb="FFFF0000"/>
      <name val="Arial"/>
    </font>
    <font>
      <sz val="6"/>
      <name val="Yu Gothic"/>
      <family val="2"/>
      <charset val="128"/>
    </font>
    <font>
      <b/>
      <sz val="10"/>
      <color rgb="FF000000"/>
      <name val="Arial"/>
    </font>
    <font>
      <b/>
      <sz val="11"/>
      <color rgb="FF000000"/>
      <name val="Arial"/>
    </font>
    <font>
      <u/>
      <sz val="10"/>
      <color rgb="FF000000"/>
      <name val="Arial"/>
    </font>
    <font>
      <u/>
      <sz val="10"/>
      <color theme="10"/>
      <name val="Arial"/>
    </font>
    <font>
      <b/>
      <sz val="10"/>
      <color theme="0"/>
      <name val="Arial"/>
    </font>
    <font>
      <b/>
      <sz val="10"/>
      <name val="Arial"/>
    </font>
    <font>
      <b/>
      <sz val="10"/>
      <color rgb="FFFFFFFF"/>
      <name val="Arial"/>
    </font>
    <font>
      <sz val="9"/>
      <color rgb="FF000000"/>
      <name val="Arial"/>
    </font>
    <font>
      <sz val="8"/>
      <color rgb="FFFF0000"/>
      <name val="Arial"/>
    </font>
    <font>
      <b/>
      <sz val="10"/>
      <color rgb="FFFF0000"/>
      <name val="Arial"/>
    </font>
    <font>
      <sz val="9"/>
      <color rgb="FF666666"/>
      <name val="Arial"/>
    </font>
    <font>
      <sz val="11"/>
      <color rgb="FF000000"/>
      <name val="Arial"/>
    </font>
    <font>
      <u/>
      <sz val="10"/>
      <color rgb="FFFF0000"/>
      <name val="Arial"/>
    </font>
    <font>
      <u/>
      <sz val="10"/>
      <color rgb="FF1155CC"/>
      <name val="Arial"/>
    </font>
    <font>
      <sz val="11"/>
      <color rgb="FF242424"/>
      <name val="Aptos Narrow"/>
      <charset val="1"/>
    </font>
  </fonts>
  <fills count="3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rgb="FFC6591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rgb="FFBDD6EE"/>
      </patternFill>
    </fill>
    <fill>
      <patternFill patternType="solid">
        <fgColor rgb="FFB4C6E7"/>
        <bgColor indexed="64"/>
      </patternFill>
    </fill>
    <fill>
      <patternFill patternType="solid">
        <fgColor rgb="FFFFFFFF"/>
        <bgColor rgb="FF000000"/>
      </patternFill>
    </fill>
    <fill>
      <patternFill patternType="solid">
        <fgColor theme="0"/>
        <bgColor indexed="64"/>
      </patternFill>
    </fill>
    <fill>
      <patternFill patternType="solid">
        <fgColor rgb="FFFFFF00"/>
        <bgColor rgb="FF000000"/>
      </patternFill>
    </fill>
    <fill>
      <patternFill patternType="solid">
        <fgColor theme="4" tint="0.39997558519241921"/>
        <bgColor indexed="64"/>
      </patternFill>
    </fill>
    <fill>
      <patternFill patternType="solid">
        <fgColor rgb="FF92D050"/>
        <bgColor rgb="FF000000"/>
      </patternFill>
    </fill>
    <fill>
      <patternFill patternType="solid">
        <fgColor theme="8" tint="0.59999389629810485"/>
        <bgColor indexed="64"/>
      </patternFill>
    </fill>
    <fill>
      <patternFill patternType="solid">
        <fgColor theme="5"/>
        <bgColor indexed="64"/>
      </patternFill>
    </fill>
    <fill>
      <patternFill patternType="solid">
        <fgColor theme="7" tint="0.79998168889431442"/>
        <bgColor indexed="64"/>
      </patternFill>
    </fill>
    <fill>
      <patternFill patternType="solid">
        <fgColor theme="0"/>
        <bgColor rgb="FF000000"/>
      </patternFill>
    </fill>
    <fill>
      <patternFill patternType="solid">
        <fgColor theme="2"/>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00B050"/>
        <bgColor indexed="64"/>
      </patternFill>
    </fill>
    <fill>
      <patternFill patternType="solid">
        <fgColor rgb="FF7030A0"/>
        <bgColor indexed="64"/>
      </patternFill>
    </fill>
    <fill>
      <patternFill patternType="solid">
        <fgColor theme="4" tint="-0.249977111117893"/>
        <bgColor indexed="64"/>
      </patternFill>
    </fill>
    <fill>
      <patternFill patternType="solid">
        <fgColor rgb="FFFFC000"/>
        <bgColor indexed="64"/>
      </patternFill>
    </fill>
  </fills>
  <borders count="16">
    <border>
      <left/>
      <right/>
      <top/>
      <bottom/>
      <diagonal/>
    </border>
    <border>
      <left style="thin">
        <color rgb="FF808080"/>
      </left>
      <right style="thin">
        <color rgb="FF808080"/>
      </right>
      <top style="thin">
        <color rgb="FF808080"/>
      </top>
      <bottom style="thin">
        <color rgb="FF808080"/>
      </bottom>
      <diagonal/>
    </border>
    <border>
      <left style="thin">
        <color rgb="FFBFBFBF"/>
      </left>
      <right style="thin">
        <color rgb="FFBFBFBF"/>
      </right>
      <top style="thin">
        <color rgb="FFBFBFBF"/>
      </top>
      <bottom style="thin">
        <color rgb="FFBFBFBF"/>
      </bottom>
      <diagonal/>
    </border>
    <border>
      <left style="thin">
        <color rgb="FF000000"/>
      </left>
      <right style="thin">
        <color rgb="FF000000"/>
      </right>
      <top style="thin">
        <color rgb="FF000000"/>
      </top>
      <bottom style="thin">
        <color rgb="FF000000"/>
      </bottom>
      <diagonal/>
    </border>
    <border>
      <left style="thin">
        <color rgb="FFBFBFBF"/>
      </left>
      <right style="thin">
        <color rgb="FFBFBFBF"/>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rgb="FFBFBFBF"/>
      </right>
      <top style="thin">
        <color rgb="FFBFBFBF"/>
      </top>
      <bottom/>
      <diagonal/>
    </border>
    <border>
      <left style="thin">
        <color theme="4"/>
      </left>
      <right style="thin">
        <color theme="4"/>
      </right>
      <top style="thin">
        <color theme="4"/>
      </top>
      <bottom style="thin">
        <color theme="4"/>
      </bottom>
      <diagonal/>
    </border>
    <border>
      <left/>
      <right style="thin">
        <color theme="0" tint="-0.249977111117893"/>
      </right>
      <top style="thin">
        <color theme="0" tint="-0.249977111117893"/>
      </top>
      <bottom style="thin">
        <color theme="0" tint="-0.249977111117893"/>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theme="0" tint="-0.249977111117893"/>
      </left>
      <right style="thin">
        <color theme="0" tint="-0.249977111117893"/>
      </right>
      <top style="thin">
        <color theme="0" tint="-0.249977111117893"/>
      </top>
      <bottom/>
      <diagonal/>
    </border>
    <border>
      <left style="thin">
        <color rgb="FFBFBFBF"/>
      </left>
      <right style="thin">
        <color rgb="FFBFBFBF"/>
      </right>
      <top style="thin">
        <color rgb="FFBFBFBF"/>
      </top>
      <bottom/>
      <diagonal/>
    </border>
    <border>
      <left/>
      <right style="thin">
        <color rgb="FFBFBFBF"/>
      </right>
      <top/>
      <bottom/>
      <diagonal/>
    </border>
    <border>
      <left/>
      <right/>
      <top/>
      <bottom style="medium">
        <color rgb="FF000000"/>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7" fillId="0" borderId="0" applyNumberFormat="0" applyFill="0" applyBorder="0" applyAlignment="0" applyProtection="0"/>
  </cellStyleXfs>
  <cellXfs count="226">
    <xf numFmtId="0" fontId="0" fillId="0" borderId="0" xfId="0"/>
    <xf numFmtId="0" fontId="0" fillId="0" borderId="0" xfId="0" pivotButton="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5" fillId="0" borderId="0" xfId="0" applyFont="1"/>
    <xf numFmtId="0" fontId="0" fillId="0" borderId="0" xfId="0" applyAlignment="1">
      <alignment horizontal="center" vertical="center" wrapText="1"/>
    </xf>
    <xf numFmtId="0" fontId="4" fillId="5" borderId="2" xfId="0" applyFont="1" applyFill="1" applyBorder="1" applyAlignment="1">
      <alignment horizontal="center" vertical="center" wrapText="1"/>
    </xf>
    <xf numFmtId="0" fontId="0" fillId="0" borderId="2" xfId="0" applyBorder="1" applyAlignment="1">
      <alignment horizontal="center" vertical="center" wrapText="1"/>
    </xf>
    <xf numFmtId="0" fontId="9" fillId="0" borderId="0" xfId="0" applyFont="1" applyAlignment="1">
      <alignment horizontal="center" vertical="center"/>
    </xf>
    <xf numFmtId="0" fontId="0" fillId="14" borderId="0" xfId="0" applyFill="1" applyAlignment="1">
      <alignment vertical="center" wrapText="1"/>
    </xf>
    <xf numFmtId="0" fontId="0" fillId="0" borderId="5" xfId="0" applyBorder="1" applyAlignment="1">
      <alignment horizontal="center" vertical="center" wrapText="1"/>
    </xf>
    <xf numFmtId="0" fontId="0" fillId="14" borderId="5" xfId="0" applyFill="1" applyBorder="1" applyAlignment="1">
      <alignment horizontal="center" vertical="center" wrapText="1"/>
    </xf>
    <xf numFmtId="0" fontId="0" fillId="0" borderId="5" xfId="0" applyBorder="1" applyAlignment="1">
      <alignment horizontal="center" vertical="center" wrapText="1" readingOrder="1"/>
    </xf>
    <xf numFmtId="165" fontId="0" fillId="0" borderId="5" xfId="0" applyNumberFormat="1" applyBorder="1" applyAlignment="1">
      <alignment horizontal="center" vertical="center" wrapText="1"/>
    </xf>
    <xf numFmtId="0" fontId="0" fillId="0" borderId="5" xfId="0" applyBorder="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wrapText="1" readingOrder="1"/>
    </xf>
    <xf numFmtId="0" fontId="0" fillId="10" borderId="5" xfId="0" applyFill="1" applyBorder="1" applyAlignment="1">
      <alignment horizontal="center" vertical="center" wrapText="1"/>
    </xf>
    <xf numFmtId="0" fontId="0" fillId="0" borderId="5" xfId="0" applyBorder="1" applyAlignment="1">
      <alignment horizontal="left" vertical="center" wrapText="1"/>
    </xf>
    <xf numFmtId="0" fontId="1" fillId="0" borderId="0" xfId="0" applyFont="1" applyAlignment="1">
      <alignment vertical="center"/>
    </xf>
    <xf numFmtId="0" fontId="0" fillId="0" borderId="0" xfId="0" applyAlignment="1">
      <alignment horizontal="left"/>
    </xf>
    <xf numFmtId="0" fontId="4" fillId="5" borderId="0" xfId="0" applyFont="1" applyFill="1" applyAlignment="1">
      <alignment horizontal="center" vertical="center" wrapText="1"/>
    </xf>
    <xf numFmtId="0" fontId="5" fillId="0" borderId="0" xfId="0" applyFont="1" applyAlignment="1">
      <alignment horizontal="left"/>
    </xf>
    <xf numFmtId="0" fontId="5" fillId="0" borderId="2" xfId="0" applyFont="1" applyBorder="1" applyAlignment="1">
      <alignment horizontal="center" vertical="center" wrapText="1"/>
    </xf>
    <xf numFmtId="6" fontId="0" fillId="0" borderId="0" xfId="0" applyNumberFormat="1"/>
    <xf numFmtId="167" fontId="0" fillId="0" borderId="0" xfId="0" applyNumberFormat="1"/>
    <xf numFmtId="0" fontId="1" fillId="0" borderId="0" xfId="0" pivotButton="1" applyFont="1" applyAlignment="1">
      <alignment vertical="center"/>
    </xf>
    <xf numFmtId="6" fontId="1" fillId="0" borderId="0" xfId="0" applyNumberFormat="1" applyFont="1" applyAlignment="1">
      <alignment vertical="center"/>
    </xf>
    <xf numFmtId="167" fontId="1" fillId="0" borderId="0" xfId="0" applyNumberFormat="1" applyFont="1" applyAlignment="1">
      <alignment vertical="center"/>
    </xf>
    <xf numFmtId="167" fontId="1" fillId="7" borderId="7" xfId="0" applyNumberFormat="1" applyFont="1" applyFill="1" applyBorder="1" applyAlignment="1">
      <alignment horizontal="center" vertical="center" wrapText="1"/>
    </xf>
    <xf numFmtId="167" fontId="0" fillId="0" borderId="7" xfId="0" applyNumberFormat="1" applyBorder="1"/>
    <xf numFmtId="167" fontId="0" fillId="19" borderId="7" xfId="0" applyNumberFormat="1" applyFill="1" applyBorder="1"/>
    <xf numFmtId="166" fontId="0" fillId="0" borderId="0" xfId="0" applyNumberFormat="1" applyAlignment="1">
      <alignment horizontal="right" vertical="center"/>
    </xf>
    <xf numFmtId="165" fontId="4" fillId="5" borderId="5" xfId="0" applyNumberFormat="1" applyFont="1" applyFill="1" applyBorder="1" applyAlignment="1">
      <alignment horizontal="center" vertical="center" wrapText="1"/>
    </xf>
    <xf numFmtId="0" fontId="2" fillId="0" borderId="0" xfId="0" applyFont="1" applyAlignment="1">
      <alignment vertical="center"/>
    </xf>
    <xf numFmtId="14" fontId="10" fillId="14" borderId="5" xfId="0" applyNumberFormat="1" applyFont="1" applyFill="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3" fontId="0" fillId="0" borderId="0" xfId="0" applyNumberFormat="1" applyAlignment="1">
      <alignment horizontal="left" vertical="center" wrapText="1"/>
    </xf>
    <xf numFmtId="14" fontId="0" fillId="0" borderId="0" xfId="0" applyNumberFormat="1" applyAlignment="1">
      <alignment vertical="center" wrapText="1"/>
    </xf>
    <xf numFmtId="14" fontId="0" fillId="0" borderId="0" xfId="0" applyNumberFormat="1" applyAlignment="1">
      <alignment horizontal="center" vertical="center" wrapText="1"/>
    </xf>
    <xf numFmtId="166" fontId="0" fillId="0" borderId="0" xfId="0" applyNumberFormat="1" applyAlignment="1">
      <alignment horizontal="right" vertical="center" wrapText="1"/>
    </xf>
    <xf numFmtId="165" fontId="0" fillId="0" borderId="0" xfId="0" applyNumberFormat="1" applyAlignment="1">
      <alignment vertical="center" wrapText="1"/>
    </xf>
    <xf numFmtId="165" fontId="10"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16" fillId="0" borderId="0" xfId="2" applyFont="1" applyAlignment="1">
      <alignment horizontal="left" vertical="center" wrapText="1"/>
    </xf>
    <xf numFmtId="0" fontId="13" fillId="0" borderId="0" xfId="0" applyFont="1" applyAlignment="1">
      <alignment vertical="center" wrapText="1"/>
    </xf>
    <xf numFmtId="3" fontId="0" fillId="0" borderId="0" xfId="0" applyNumberFormat="1" applyAlignment="1">
      <alignment vertical="center" wrapText="1"/>
    </xf>
    <xf numFmtId="165" fontId="17" fillId="6" borderId="0" xfId="0" applyNumberFormat="1"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14" fontId="17" fillId="0" borderId="0" xfId="0" applyNumberFormat="1" applyFont="1" applyAlignment="1">
      <alignment vertical="center" wrapText="1"/>
    </xf>
    <xf numFmtId="166" fontId="17" fillId="6" borderId="0" xfId="0" applyNumberFormat="1" applyFont="1" applyFill="1" applyAlignment="1">
      <alignment horizontal="center" vertical="center" wrapText="1"/>
    </xf>
    <xf numFmtId="166" fontId="17" fillId="0" borderId="0" xfId="0" applyNumberFormat="1" applyFont="1" applyAlignment="1">
      <alignment horizontal="right" vertical="center" wrapText="1"/>
    </xf>
    <xf numFmtId="0" fontId="17" fillId="0" borderId="0" xfId="0" applyFont="1" applyAlignment="1">
      <alignment horizontal="left" vertical="center" wrapText="1"/>
    </xf>
    <xf numFmtId="0" fontId="17" fillId="0" borderId="0" xfId="0" applyFont="1" applyAlignment="1">
      <alignment horizontal="right" vertical="center" wrapText="1"/>
    </xf>
    <xf numFmtId="165" fontId="17" fillId="0" borderId="0" xfId="0" applyNumberFormat="1" applyFont="1" applyAlignment="1">
      <alignment horizontal="right" vertical="center" wrapText="1"/>
    </xf>
    <xf numFmtId="0" fontId="19" fillId="0" borderId="0" xfId="0" applyFont="1" applyAlignment="1">
      <alignment horizontal="center" vertical="center" wrapText="1"/>
    </xf>
    <xf numFmtId="0" fontId="18" fillId="5" borderId="5"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15" borderId="5" xfId="0" applyFont="1" applyFill="1" applyBorder="1" applyAlignment="1">
      <alignment horizontal="center" vertical="center" wrapText="1"/>
    </xf>
    <xf numFmtId="14" fontId="18" fillId="5" borderId="5" xfId="0" applyNumberFormat="1" applyFont="1" applyFill="1" applyBorder="1" applyAlignment="1">
      <alignment horizontal="center" vertical="center" wrapText="1"/>
    </xf>
    <xf numFmtId="0" fontId="18" fillId="17" borderId="5" xfId="0" applyFont="1" applyFill="1" applyBorder="1" applyAlignment="1">
      <alignment horizontal="center" vertical="center" wrapText="1"/>
    </xf>
    <xf numFmtId="3" fontId="18" fillId="5" borderId="5" xfId="0" applyNumberFormat="1"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166" fontId="18" fillId="5" borderId="5" xfId="0" applyNumberFormat="1" applyFont="1" applyFill="1" applyBorder="1" applyAlignment="1">
      <alignment horizontal="center" vertical="center" wrapText="1"/>
    </xf>
    <xf numFmtId="165" fontId="18" fillId="5" borderId="5" xfId="0" applyNumberFormat="1" applyFont="1" applyFill="1" applyBorder="1" applyAlignment="1">
      <alignment horizontal="center" vertical="center" wrapText="1"/>
    </xf>
    <xf numFmtId="0" fontId="18" fillId="12" borderId="5" xfId="0" applyFont="1" applyFill="1" applyBorder="1" applyAlignment="1">
      <alignment horizontal="center" vertical="center" wrapText="1"/>
    </xf>
    <xf numFmtId="165" fontId="18" fillId="12" borderId="5" xfId="0" applyNumberFormat="1" applyFont="1" applyFill="1" applyBorder="1" applyAlignment="1">
      <alignment horizontal="center" vertical="center" wrapText="1"/>
    </xf>
    <xf numFmtId="0" fontId="0" fillId="14" borderId="0" xfId="0" applyFill="1" applyAlignment="1">
      <alignment horizontal="center" vertical="center" wrapText="1"/>
    </xf>
    <xf numFmtId="0" fontId="0" fillId="16" borderId="5" xfId="0" applyFill="1" applyBorder="1" applyAlignment="1">
      <alignment horizontal="center" vertical="center" wrapText="1"/>
    </xf>
    <xf numFmtId="14" fontId="0" fillId="14" borderId="5" xfId="0" applyNumberFormat="1" applyFill="1" applyBorder="1" applyAlignment="1">
      <alignment horizontal="center" vertical="center" wrapText="1"/>
    </xf>
    <xf numFmtId="0" fontId="16" fillId="14" borderId="5" xfId="1" applyFont="1" applyFill="1" applyBorder="1" applyAlignment="1">
      <alignment horizontal="center" vertical="center" wrapText="1"/>
    </xf>
    <xf numFmtId="0" fontId="0" fillId="22" borderId="5" xfId="0" applyFill="1" applyBorder="1" applyAlignment="1">
      <alignment horizontal="center" vertical="center" wrapText="1"/>
    </xf>
    <xf numFmtId="3" fontId="0" fillId="14" borderId="5" xfId="0" applyNumberFormat="1" applyFill="1" applyBorder="1" applyAlignment="1">
      <alignment horizontal="center" vertical="center" wrapText="1"/>
    </xf>
    <xf numFmtId="0" fontId="10" fillId="10" borderId="5" xfId="0" applyFont="1" applyFill="1" applyBorder="1" applyAlignment="1">
      <alignment horizontal="center" vertical="center" wrapText="1"/>
    </xf>
    <xf numFmtId="166" fontId="0" fillId="14" borderId="5" xfId="0" applyNumberFormat="1" applyFill="1" applyBorder="1" applyAlignment="1">
      <alignment horizontal="right" vertical="center" wrapText="1"/>
    </xf>
    <xf numFmtId="166" fontId="10" fillId="10" borderId="5" xfId="0" applyNumberFormat="1" applyFont="1" applyFill="1" applyBorder="1" applyAlignment="1">
      <alignment horizontal="right" vertical="center" wrapText="1"/>
    </xf>
    <xf numFmtId="165" fontId="0" fillId="14" borderId="5" xfId="0" applyNumberFormat="1" applyFill="1" applyBorder="1" applyAlignment="1">
      <alignment horizontal="center" vertical="center" wrapText="1"/>
    </xf>
    <xf numFmtId="165" fontId="10" fillId="10"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14" borderId="5" xfId="0" applyFont="1" applyFill="1" applyBorder="1" applyAlignment="1">
      <alignment horizontal="center" vertical="center" wrapText="1"/>
    </xf>
    <xf numFmtId="14" fontId="0" fillId="0" borderId="5" xfId="0" applyNumberFormat="1" applyBorder="1" applyAlignment="1">
      <alignment horizontal="center" vertical="center" wrapText="1"/>
    </xf>
    <xf numFmtId="0" fontId="16" fillId="0" borderId="5" xfId="1" applyFont="1" applyFill="1" applyBorder="1" applyAlignment="1">
      <alignment horizontal="center" vertical="center" wrapText="1"/>
    </xf>
    <xf numFmtId="3" fontId="0" fillId="0" borderId="5" xfId="0" applyNumberFormat="1" applyBorder="1" applyAlignment="1">
      <alignment horizontal="center" vertical="center" wrapText="1"/>
    </xf>
    <xf numFmtId="166" fontId="0" fillId="0" borderId="5" xfId="0" applyNumberFormat="1" applyBorder="1" applyAlignment="1">
      <alignment horizontal="right" vertical="center" wrapText="1"/>
    </xf>
    <xf numFmtId="0" fontId="16" fillId="0" borderId="5" xfId="2" applyFont="1" applyFill="1" applyBorder="1" applyAlignment="1">
      <alignment horizontal="center" vertical="center" wrapText="1"/>
    </xf>
    <xf numFmtId="0" fontId="0" fillId="16" borderId="5" xfId="0" applyFill="1" applyBorder="1" applyAlignment="1">
      <alignment horizontal="center" vertical="center" wrapText="1" readingOrder="1"/>
    </xf>
    <xf numFmtId="14" fontId="0" fillId="4" borderId="5" xfId="0" applyNumberFormat="1" applyFill="1" applyBorder="1" applyAlignment="1">
      <alignment horizontal="center" vertical="center" wrapText="1"/>
    </xf>
    <xf numFmtId="0" fontId="0" fillId="2" borderId="0" xfId="0" applyFill="1" applyAlignment="1">
      <alignment vertical="center"/>
    </xf>
    <xf numFmtId="0" fontId="20" fillId="0" borderId="5" xfId="0" applyFont="1" applyBorder="1" applyAlignment="1">
      <alignment horizontal="center" vertical="center"/>
    </xf>
    <xf numFmtId="0" fontId="21" fillId="0" borderId="0" xfId="0" applyFont="1" applyAlignment="1">
      <alignment vertical="center"/>
    </xf>
    <xf numFmtId="0" fontId="11" fillId="0" borderId="0" xfId="0" applyFont="1" applyAlignment="1">
      <alignment vertical="center"/>
    </xf>
    <xf numFmtId="0" fontId="16" fillId="0" borderId="5" xfId="2" applyFont="1" applyBorder="1" applyAlignment="1">
      <alignment horizontal="center" vertical="center" wrapText="1"/>
    </xf>
    <xf numFmtId="0" fontId="16" fillId="14" borderId="5" xfId="2" applyFont="1" applyFill="1" applyBorder="1" applyAlignment="1">
      <alignment horizontal="center" vertical="center" wrapText="1"/>
    </xf>
    <xf numFmtId="0" fontId="0" fillId="0" borderId="5" xfId="0" applyBorder="1" applyAlignment="1">
      <alignment wrapText="1"/>
    </xf>
    <xf numFmtId="0" fontId="10" fillId="2" borderId="5" xfId="0" applyFont="1" applyFill="1" applyBorder="1" applyAlignment="1">
      <alignment horizontal="center" vertical="center" wrapText="1"/>
    </xf>
    <xf numFmtId="0" fontId="0" fillId="3" borderId="0" xfId="0" applyFill="1" applyAlignment="1">
      <alignment vertical="center"/>
    </xf>
    <xf numFmtId="0" fontId="0" fillId="18" borderId="5" xfId="0" applyFill="1" applyBorder="1" applyAlignment="1">
      <alignment horizontal="center" vertical="center" wrapText="1"/>
    </xf>
    <xf numFmtId="14" fontId="0" fillId="18" borderId="5" xfId="0" applyNumberFormat="1" applyFill="1" applyBorder="1" applyAlignment="1">
      <alignment horizontal="center" vertical="center" wrapText="1"/>
    </xf>
    <xf numFmtId="0" fontId="16" fillId="18" borderId="5" xfId="2" applyFont="1" applyFill="1" applyBorder="1" applyAlignment="1">
      <alignment horizontal="center" vertical="center" wrapText="1"/>
    </xf>
    <xf numFmtId="3" fontId="0" fillId="18" borderId="5" xfId="0" applyNumberFormat="1" applyFill="1" applyBorder="1" applyAlignment="1">
      <alignment horizontal="center" vertical="center" wrapText="1"/>
    </xf>
    <xf numFmtId="0" fontId="10" fillId="18" borderId="5" xfId="0" applyFont="1" applyFill="1" applyBorder="1" applyAlignment="1">
      <alignment horizontal="center" vertical="center" wrapText="1"/>
    </xf>
    <xf numFmtId="166" fontId="0" fillId="18" borderId="5" xfId="0" applyNumberFormat="1" applyFill="1" applyBorder="1" applyAlignment="1">
      <alignment horizontal="right" vertical="center" wrapText="1"/>
    </xf>
    <xf numFmtId="166" fontId="10" fillId="18" borderId="5" xfId="0" applyNumberFormat="1" applyFont="1" applyFill="1" applyBorder="1" applyAlignment="1">
      <alignment horizontal="right" vertical="center" wrapText="1"/>
    </xf>
    <xf numFmtId="165" fontId="0" fillId="18" borderId="5" xfId="0" applyNumberFormat="1" applyFill="1" applyBorder="1" applyAlignment="1">
      <alignment horizontal="center" vertical="center" wrapText="1"/>
    </xf>
    <xf numFmtId="0" fontId="22" fillId="8" borderId="5" xfId="0" applyFont="1" applyFill="1" applyBorder="1" applyAlignment="1">
      <alignment horizontal="center" vertical="center" wrapText="1" readingOrder="1"/>
    </xf>
    <xf numFmtId="0" fontId="22" fillId="8" borderId="8" xfId="0" applyFont="1" applyFill="1" applyBorder="1" applyAlignment="1">
      <alignment horizontal="left" vertical="center" wrapText="1"/>
    </xf>
    <xf numFmtId="3" fontId="0" fillId="0" borderId="5" xfId="0" applyNumberFormat="1" applyBorder="1" applyAlignment="1">
      <alignment horizontal="center"/>
    </xf>
    <xf numFmtId="3" fontId="0" fillId="0" borderId="5" xfId="0" applyNumberFormat="1" applyBorder="1"/>
    <xf numFmtId="0" fontId="0" fillId="0" borderId="0" xfId="0" applyAlignment="1">
      <alignment horizontal="left" vertical="center"/>
    </xf>
    <xf numFmtId="0" fontId="20" fillId="0" borderId="5" xfId="0" applyFont="1" applyBorder="1" applyAlignment="1">
      <alignment vertical="center"/>
    </xf>
    <xf numFmtId="0" fontId="0" fillId="8" borderId="5" xfId="0" applyFill="1" applyBorder="1" applyAlignment="1">
      <alignment horizontal="center" vertical="center" wrapText="1" readingOrder="1"/>
    </xf>
    <xf numFmtId="14" fontId="20" fillId="4" borderId="5" xfId="0" applyNumberFormat="1" applyFont="1" applyFill="1" applyBorder="1" applyAlignment="1">
      <alignment horizontal="center" vertical="center" wrapText="1"/>
    </xf>
    <xf numFmtId="0" fontId="0" fillId="4" borderId="5" xfId="0" applyFill="1" applyBorder="1" applyAlignment="1">
      <alignment horizontal="center" vertical="center" wrapText="1"/>
    </xf>
    <xf numFmtId="1" fontId="0" fillId="4" borderId="5" xfId="0" applyNumberFormat="1" applyFill="1" applyBorder="1" applyAlignment="1">
      <alignment horizontal="center" vertical="center" wrapText="1"/>
    </xf>
    <xf numFmtId="2" fontId="0" fillId="0" borderId="5" xfId="0" applyNumberFormat="1" applyBorder="1" applyAlignment="1">
      <alignment horizontal="center" vertical="center" wrapText="1"/>
    </xf>
    <xf numFmtId="0" fontId="23" fillId="0" borderId="5" xfId="0" applyFont="1" applyBorder="1"/>
    <xf numFmtId="0" fontId="16" fillId="0" borderId="5" xfId="1" applyFont="1" applyBorder="1" applyAlignment="1">
      <alignment horizontal="center" vertical="center" wrapText="1"/>
    </xf>
    <xf numFmtId="0" fontId="24" fillId="0" borderId="5" xfId="0" applyFont="1" applyBorder="1" applyAlignment="1">
      <alignment horizontal="center" vertical="center" wrapText="1"/>
    </xf>
    <xf numFmtId="0" fontId="0" fillId="8" borderId="5" xfId="0" applyFill="1" applyBorder="1" applyAlignment="1">
      <alignment horizontal="center" vertical="center" wrapText="1"/>
    </xf>
    <xf numFmtId="14" fontId="0" fillId="22" borderId="5" xfId="0" applyNumberFormat="1" applyFill="1" applyBorder="1" applyAlignment="1">
      <alignment horizontal="center" vertical="center" wrapText="1"/>
    </xf>
    <xf numFmtId="1" fontId="0" fillId="0" borderId="5" xfId="0" applyNumberFormat="1" applyBorder="1" applyAlignment="1">
      <alignment horizontal="center" vertical="center" wrapText="1"/>
    </xf>
    <xf numFmtId="14" fontId="0" fillId="13" borderId="5" xfId="0" applyNumberFormat="1" applyFill="1" applyBorder="1" applyAlignment="1">
      <alignment horizontal="center" vertical="center" wrapText="1"/>
    </xf>
    <xf numFmtId="164" fontId="0" fillId="0" borderId="5" xfId="0" applyNumberFormat="1" applyBorder="1" applyAlignment="1">
      <alignment horizontal="right" vertical="center" wrapText="1"/>
    </xf>
    <xf numFmtId="0" fontId="0" fillId="20" borderId="0" xfId="0" applyFill="1" applyAlignment="1">
      <alignment vertical="center"/>
    </xf>
    <xf numFmtId="14" fontId="0" fillId="21" borderId="5" xfId="0" applyNumberFormat="1" applyFill="1" applyBorder="1" applyAlignment="1">
      <alignment horizontal="center" vertical="center" wrapText="1"/>
    </xf>
    <xf numFmtId="0" fontId="10" fillId="0" borderId="0" xfId="0" applyFont="1" applyAlignment="1">
      <alignment vertical="center"/>
    </xf>
    <xf numFmtId="0" fontId="10" fillId="8" borderId="5" xfId="0" applyFont="1" applyFill="1" applyBorder="1" applyAlignment="1">
      <alignment horizontal="center" vertical="center" wrapText="1"/>
    </xf>
    <xf numFmtId="14" fontId="0" fillId="13" borderId="2" xfId="0" applyNumberFormat="1" applyFill="1" applyBorder="1" applyAlignment="1">
      <alignment horizontal="center" vertical="center" wrapText="1"/>
    </xf>
    <xf numFmtId="4" fontId="10" fillId="14" borderId="5" xfId="0" applyNumberFormat="1" applyFont="1" applyFill="1" applyBorder="1" applyAlignment="1">
      <alignment horizontal="right" vertical="center" wrapText="1"/>
    </xf>
    <xf numFmtId="165" fontId="10" fillId="14" borderId="5" xfId="0" applyNumberFormat="1" applyFont="1" applyFill="1" applyBorder="1" applyAlignment="1">
      <alignment horizontal="center" vertical="center" wrapText="1"/>
    </xf>
    <xf numFmtId="3" fontId="0" fillId="0" borderId="2" xfId="0" applyNumberFormat="1" applyBorder="1" applyAlignment="1">
      <alignment horizontal="center" wrapText="1"/>
    </xf>
    <xf numFmtId="0" fontId="0" fillId="8" borderId="2" xfId="0" applyFill="1" applyBorder="1" applyAlignment="1">
      <alignment horizontal="center" vertical="center" wrapText="1"/>
    </xf>
    <xf numFmtId="0" fontId="0" fillId="0" borderId="9" xfId="0" applyBorder="1" applyAlignment="1">
      <alignment horizontal="center" wrapText="1"/>
    </xf>
    <xf numFmtId="0" fontId="0" fillId="0" borderId="9" xfId="0" applyBorder="1" applyAlignment="1">
      <alignment wrapText="1"/>
    </xf>
    <xf numFmtId="0" fontId="26" fillId="14" borderId="9" xfId="0" applyFont="1" applyFill="1" applyBorder="1" applyAlignment="1">
      <alignment wrapText="1"/>
    </xf>
    <xf numFmtId="0" fontId="0" fillId="8" borderId="10" xfId="0" applyFill="1"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wrapText="1"/>
    </xf>
    <xf numFmtId="0" fontId="26" fillId="14" borderId="11" xfId="0" applyFont="1" applyFill="1" applyBorder="1" applyAlignment="1">
      <alignment wrapText="1"/>
    </xf>
    <xf numFmtId="0" fontId="0" fillId="0" borderId="11" xfId="0" applyBorder="1" applyAlignment="1">
      <alignment horizontal="center" vertical="center" wrapText="1"/>
    </xf>
    <xf numFmtId="14" fontId="0" fillId="0" borderId="11" xfId="0" applyNumberFormat="1" applyBorder="1" applyAlignment="1">
      <alignment wrapText="1"/>
    </xf>
    <xf numFmtId="0" fontId="0" fillId="10" borderId="10" xfId="0" applyFill="1" applyBorder="1" applyAlignment="1">
      <alignment horizontal="center" vertical="center" wrapText="1"/>
    </xf>
    <xf numFmtId="166" fontId="10" fillId="10" borderId="5" xfId="0" applyNumberFormat="1" applyFont="1" applyFill="1" applyBorder="1" applyAlignment="1">
      <alignment horizontal="center" vertical="center" wrapText="1"/>
    </xf>
    <xf numFmtId="0" fontId="0" fillId="10" borderId="5" xfId="0" applyFill="1" applyBorder="1" applyAlignment="1">
      <alignment horizontal="center" vertical="center" wrapText="1" readingOrder="1"/>
    </xf>
    <xf numFmtId="0" fontId="0" fillId="10" borderId="0" xfId="0" applyFill="1" applyAlignment="1">
      <alignment horizontal="center" vertical="center" wrapText="1" readingOrder="1"/>
    </xf>
    <xf numFmtId="0" fontId="3" fillId="14" borderId="5" xfId="2" applyFill="1" applyBorder="1" applyAlignment="1">
      <alignment horizontal="center" vertical="center" wrapText="1"/>
    </xf>
    <xf numFmtId="0" fontId="3" fillId="0" borderId="5" xfId="2" applyBorder="1" applyAlignment="1">
      <alignment horizontal="center" vertical="center" wrapText="1"/>
    </xf>
    <xf numFmtId="0" fontId="3" fillId="0" borderId="5" xfId="1" applyBorder="1" applyAlignment="1">
      <alignment horizontal="center" vertical="center" wrapText="1"/>
    </xf>
    <xf numFmtId="0" fontId="3" fillId="0" borderId="5" xfId="2" applyFill="1" applyBorder="1" applyAlignment="1">
      <alignment horizontal="center" vertical="center" wrapText="1"/>
    </xf>
    <xf numFmtId="0" fontId="3" fillId="14" borderId="5" xfId="1" applyFill="1" applyBorder="1" applyAlignment="1">
      <alignment horizontal="center" vertical="center" wrapText="1"/>
    </xf>
    <xf numFmtId="0" fontId="0" fillId="23" borderId="0" xfId="0" applyFill="1" applyAlignment="1">
      <alignment vertical="center"/>
    </xf>
    <xf numFmtId="14" fontId="0" fillId="14" borderId="9" xfId="0" applyNumberFormat="1" applyFill="1" applyBorder="1" applyAlignment="1">
      <alignment horizontal="center" vertical="center" wrapText="1"/>
    </xf>
    <xf numFmtId="14" fontId="0" fillId="14" borderId="11" xfId="0" applyNumberFormat="1" applyFill="1" applyBorder="1" applyAlignment="1">
      <alignment horizontal="center" vertical="center" wrapText="1"/>
    </xf>
    <xf numFmtId="0" fontId="0" fillId="23" borderId="0" xfId="0" applyFill="1" applyAlignment="1">
      <alignment horizontal="center" vertical="center" wrapText="1"/>
    </xf>
    <xf numFmtId="0" fontId="27" fillId="0" borderId="0" xfId="0" applyFont="1"/>
    <xf numFmtId="0" fontId="21" fillId="23" borderId="0" xfId="0" applyFont="1" applyFill="1" applyAlignment="1">
      <alignment vertical="center"/>
    </xf>
    <xf numFmtId="0" fontId="11" fillId="23" borderId="0" xfId="0" applyFont="1" applyFill="1" applyAlignment="1">
      <alignment vertical="center"/>
    </xf>
    <xf numFmtId="0" fontId="0" fillId="25" borderId="0" xfId="0" applyFill="1" applyAlignment="1">
      <alignment vertical="center"/>
    </xf>
    <xf numFmtId="0" fontId="0" fillId="23" borderId="0" xfId="0" applyFill="1"/>
    <xf numFmtId="0" fontId="3" fillId="0" borderId="5" xfId="1" applyFill="1" applyBorder="1" applyAlignment="1">
      <alignment horizontal="center" vertical="center" wrapText="1"/>
    </xf>
    <xf numFmtId="0" fontId="0" fillId="14" borderId="0" xfId="0" applyFill="1" applyAlignment="1">
      <alignment vertical="center"/>
    </xf>
    <xf numFmtId="0" fontId="0" fillId="24" borderId="0" xfId="0" applyFill="1" applyAlignment="1">
      <alignment vertical="center"/>
    </xf>
    <xf numFmtId="0" fontId="0" fillId="24" borderId="3" xfId="0" applyFill="1" applyBorder="1" applyAlignment="1">
      <alignment vertical="center"/>
    </xf>
    <xf numFmtId="166" fontId="10" fillId="14" borderId="5" xfId="0" applyNumberFormat="1" applyFont="1" applyFill="1" applyBorder="1" applyAlignment="1">
      <alignment horizontal="right" vertical="center" wrapText="1"/>
    </xf>
    <xf numFmtId="0" fontId="0" fillId="0" borderId="5" xfId="0" applyBorder="1" applyAlignment="1">
      <alignment horizontal="center" vertical="top" wrapText="1"/>
    </xf>
    <xf numFmtId="0" fontId="0" fillId="25" borderId="5" xfId="0" applyFill="1" applyBorder="1" applyAlignment="1">
      <alignment horizontal="center" vertical="center" wrapText="1"/>
    </xf>
    <xf numFmtId="0" fontId="0" fillId="27" borderId="0" xfId="0" applyFill="1" applyAlignment="1">
      <alignment vertical="center"/>
    </xf>
    <xf numFmtId="0" fontId="0" fillId="28" borderId="5" xfId="0" applyFill="1" applyBorder="1" applyAlignment="1">
      <alignment horizontal="center" vertical="center" wrapText="1"/>
    </xf>
    <xf numFmtId="0" fontId="0" fillId="0" borderId="10" xfId="0" applyBorder="1" applyAlignment="1">
      <alignmen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10" borderId="12" xfId="0" applyFill="1" applyBorder="1" applyAlignment="1">
      <alignment horizontal="center" vertical="center" wrapText="1" readingOrder="1"/>
    </xf>
    <xf numFmtId="14" fontId="0" fillId="3" borderId="12" xfId="0" applyNumberFormat="1" applyFill="1" applyBorder="1" applyAlignment="1">
      <alignment horizontal="center" vertical="center" wrapText="1"/>
    </xf>
    <xf numFmtId="0" fontId="0" fillId="22" borderId="12" xfId="0" applyFill="1" applyBorder="1" applyAlignment="1">
      <alignment horizontal="center" vertical="center" wrapText="1"/>
    </xf>
    <xf numFmtId="3" fontId="0" fillId="0" borderId="12" xfId="0" applyNumberFormat="1" applyBorder="1" applyAlignment="1">
      <alignment horizontal="center" vertical="center" wrapText="1"/>
    </xf>
    <xf numFmtId="14" fontId="0" fillId="14" borderId="12" xfId="0" applyNumberFormat="1" applyFill="1" applyBorder="1" applyAlignment="1">
      <alignment horizontal="center" vertical="center" wrapText="1"/>
    </xf>
    <xf numFmtId="0" fontId="10" fillId="10" borderId="12" xfId="0" applyFont="1" applyFill="1" applyBorder="1" applyAlignment="1">
      <alignment horizontal="center" vertical="center" wrapText="1"/>
    </xf>
    <xf numFmtId="166" fontId="0" fillId="0" borderId="12" xfId="0" applyNumberFormat="1" applyBorder="1" applyAlignment="1">
      <alignment horizontal="right" vertical="center" wrapText="1"/>
    </xf>
    <xf numFmtId="166" fontId="10" fillId="10" borderId="12" xfId="0" applyNumberFormat="1" applyFont="1" applyFill="1" applyBorder="1" applyAlignment="1">
      <alignment horizontal="right" vertical="center" wrapText="1"/>
    </xf>
    <xf numFmtId="165" fontId="0" fillId="0" borderId="12" xfId="0" applyNumberFormat="1" applyBorder="1" applyAlignment="1">
      <alignment horizontal="center" vertical="center" wrapText="1"/>
    </xf>
    <xf numFmtId="14" fontId="0" fillId="0" borderId="12" xfId="0" applyNumberFormat="1" applyBorder="1" applyAlignment="1">
      <alignment horizontal="center" vertical="center" wrapText="1"/>
    </xf>
    <xf numFmtId="0" fontId="0" fillId="14" borderId="12" xfId="0" applyFill="1" applyBorder="1" applyAlignment="1">
      <alignment horizontal="center" vertical="center" wrapText="1"/>
    </xf>
    <xf numFmtId="0" fontId="0" fillId="10" borderId="12" xfId="0" applyFill="1" applyBorder="1" applyAlignment="1">
      <alignment horizontal="center" vertical="center" wrapText="1"/>
    </xf>
    <xf numFmtId="165" fontId="10" fillId="10" borderId="12" xfId="0" applyNumberFormat="1" applyFont="1" applyFill="1" applyBorder="1" applyAlignment="1">
      <alignment horizontal="center" vertical="center" wrapText="1"/>
    </xf>
    <xf numFmtId="0" fontId="3" fillId="14" borderId="12" xfId="2" applyFill="1"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14" fontId="0" fillId="13" borderId="11" xfId="0" applyNumberFormat="1" applyFill="1" applyBorder="1" applyAlignment="1">
      <alignment horizontal="center" vertical="center" wrapText="1"/>
    </xf>
    <xf numFmtId="14" fontId="0" fillId="13" borderId="14" xfId="0" applyNumberFormat="1" applyFill="1" applyBorder="1" applyAlignment="1">
      <alignment horizontal="center" vertical="center" wrapText="1"/>
    </xf>
    <xf numFmtId="14" fontId="0" fillId="13" borderId="6" xfId="0" applyNumberFormat="1" applyFill="1" applyBorder="1" applyAlignment="1">
      <alignment horizontal="center" vertical="center" wrapText="1"/>
    </xf>
    <xf numFmtId="14" fontId="10" fillId="14" borderId="12" xfId="0" applyNumberFormat="1" applyFont="1" applyFill="1" applyBorder="1" applyAlignment="1">
      <alignment horizontal="center" vertical="center" wrapText="1"/>
    </xf>
    <xf numFmtId="0" fontId="3" fillId="14" borderId="12" xfId="1" applyFill="1" applyBorder="1" applyAlignment="1">
      <alignment horizontal="center" vertical="center" wrapText="1"/>
    </xf>
    <xf numFmtId="0" fontId="0" fillId="14" borderId="10" xfId="0" applyFill="1" applyBorder="1" applyAlignment="1">
      <alignment horizontal="center" vertical="center" wrapText="1"/>
    </xf>
    <xf numFmtId="3" fontId="0" fillId="14" borderId="12" xfId="0" applyNumberFormat="1" applyFill="1" applyBorder="1" applyAlignment="1">
      <alignment horizontal="center" vertical="center" wrapText="1"/>
    </xf>
    <xf numFmtId="14" fontId="0" fillId="29" borderId="12" xfId="0" applyNumberFormat="1" applyFill="1" applyBorder="1" applyAlignment="1">
      <alignment horizontal="center" vertical="center" wrapText="1"/>
    </xf>
    <xf numFmtId="9" fontId="0" fillId="0" borderId="12" xfId="0" applyNumberFormat="1" applyBorder="1" applyAlignment="1">
      <alignment horizontal="center" vertical="center" wrapText="1"/>
    </xf>
    <xf numFmtId="0" fontId="0" fillId="0" borderId="5" xfId="0" applyBorder="1" applyAlignment="1">
      <alignment vertical="center" wrapText="1"/>
    </xf>
    <xf numFmtId="0" fontId="8" fillId="0" borderId="5" xfId="0" applyFont="1" applyBorder="1" applyAlignment="1">
      <alignment horizontal="center" vertical="center"/>
    </xf>
    <xf numFmtId="0" fontId="9" fillId="0" borderId="5" xfId="0" applyFont="1" applyBorder="1" applyAlignment="1">
      <alignment vertical="center"/>
    </xf>
    <xf numFmtId="14" fontId="0" fillId="13" borderId="12" xfId="0" applyNumberFormat="1" applyFill="1" applyBorder="1" applyAlignment="1">
      <alignment horizontal="center" vertical="center" wrapText="1"/>
    </xf>
    <xf numFmtId="0" fontId="9" fillId="0" borderId="12" xfId="0" applyFont="1" applyBorder="1" applyAlignment="1">
      <alignment horizontal="center" vertical="center"/>
    </xf>
    <xf numFmtId="0" fontId="0" fillId="14" borderId="0" xfId="0" applyFill="1" applyAlignment="1">
      <alignment horizontal="center" vertical="center"/>
    </xf>
    <xf numFmtId="0" fontId="0" fillId="26" borderId="0" xfId="0" applyFill="1" applyAlignment="1">
      <alignment vertical="center"/>
    </xf>
    <xf numFmtId="3" fontId="0" fillId="2" borderId="12" xfId="0" applyNumberForma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0" fontId="20" fillId="0" borderId="0" xfId="0" applyFont="1" applyAlignment="1">
      <alignment horizontal="center" vertical="center"/>
    </xf>
    <xf numFmtId="0" fontId="0" fillId="16" borderId="0" xfId="0" applyFill="1" applyAlignment="1">
      <alignment horizontal="center" vertical="center" wrapText="1"/>
    </xf>
    <xf numFmtId="3" fontId="0" fillId="0" borderId="0" xfId="0" applyNumberFormat="1" applyAlignment="1">
      <alignment horizontal="center"/>
    </xf>
    <xf numFmtId="14" fontId="0" fillId="13" borderId="9" xfId="0" applyNumberFormat="1" applyFill="1" applyBorder="1" applyAlignment="1">
      <alignment horizontal="left" vertical="center" wrapText="1" indent="1"/>
    </xf>
    <xf numFmtId="0" fontId="25" fillId="10" borderId="5" xfId="2" applyFont="1" applyFill="1" applyBorder="1" applyAlignment="1">
      <alignment horizontal="center" vertical="center" wrapText="1"/>
    </xf>
    <xf numFmtId="0" fontId="0" fillId="10" borderId="0" xfId="0" applyFill="1" applyAlignment="1">
      <alignment vertical="center"/>
    </xf>
    <xf numFmtId="14" fontId="0" fillId="20" borderId="5" xfId="0" applyNumberFormat="1" applyFill="1" applyBorder="1" applyAlignment="1">
      <alignment horizontal="center" vertical="center" wrapText="1"/>
    </xf>
    <xf numFmtId="0" fontId="0" fillId="0" borderId="15" xfId="0" applyBorder="1" applyAlignment="1">
      <alignment vertical="center"/>
    </xf>
    <xf numFmtId="0" fontId="0" fillId="9" borderId="15" xfId="0" applyFill="1" applyBorder="1" applyAlignment="1">
      <alignment vertical="center"/>
    </xf>
    <xf numFmtId="0" fontId="18" fillId="11" borderId="0" xfId="0" applyFont="1" applyFill="1" applyAlignment="1">
      <alignment horizontal="center" vertical="center" wrapText="1"/>
    </xf>
    <xf numFmtId="0" fontId="18" fillId="9" borderId="0" xfId="0" applyFont="1" applyFill="1" applyAlignment="1">
      <alignment vertical="center" wrapText="1"/>
    </xf>
    <xf numFmtId="0" fontId="18" fillId="10" borderId="0" xfId="0" applyFont="1" applyFill="1" applyAlignment="1">
      <alignment horizontal="center" vertical="center" wrapText="1"/>
    </xf>
    <xf numFmtId="0" fontId="18" fillId="10" borderId="0" xfId="0" applyFont="1" applyFill="1" applyAlignment="1">
      <alignment vertical="center" wrapText="1"/>
    </xf>
    <xf numFmtId="0" fontId="18" fillId="12" borderId="0" xfId="0" applyFont="1" applyFill="1" applyAlignment="1">
      <alignment horizontal="center" vertical="center" wrapText="1"/>
    </xf>
    <xf numFmtId="0" fontId="18" fillId="9" borderId="0" xfId="0" applyFont="1" applyFill="1" applyAlignment="1">
      <alignment horizontal="center" vertical="center" wrapText="1"/>
    </xf>
  </cellXfs>
  <cellStyles count="5">
    <cellStyle name="Hipervínculo" xfId="1" builtinId="8"/>
    <cellStyle name="Hipervínculo 2" xfId="4" xr:uid="{68D40345-C220-4106-87D7-D24444749825}"/>
    <cellStyle name="Hyperlink" xfId="2" xr:uid="{00000000-000B-0000-0000-000008000000}"/>
    <cellStyle name="Normal" xfId="0" builtinId="0"/>
    <cellStyle name="Normal 2" xfId="3" xr:uid="{C4011EB5-B4C2-4831-9863-AAB7B008C072}"/>
  </cellStyles>
  <dxfs count="4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amily val="2"/>
      </font>
    </dxf>
    <dxf>
      <font>
        <b/>
        <family val="2"/>
      </font>
    </dxf>
    <dxf>
      <font>
        <b/>
        <family val="2"/>
      </font>
    </dxf>
    <dxf>
      <font>
        <b/>
        <family val="2"/>
      </font>
    </dxf>
    <dxf>
      <alignment vertical="center"/>
    </dxf>
    <dxf>
      <alignment vertical="center"/>
    </dxf>
    <dxf>
      <alignment vertical="center"/>
    </dxf>
    <dxf>
      <alignment vertical="center"/>
    </dxf>
    <dxf>
      <numFmt numFmtId="10" formatCode="&quot;$&quot;\ #,##0;[Red]\-&quot;$&quot;\ #,##0"/>
    </dxf>
    <dxf>
      <numFmt numFmtId="10" formatCode="&quot;$&quot;\ #,##0;[Red]\-&quot;$&quot;\ #,##0"/>
    </dxf>
  </dxfs>
  <tableStyles count="0" defaultTableStyle="TableStyleMedium2" defaultPivotStyle="PivotStyleLight16"/>
  <colors>
    <mruColors>
      <color rgb="FFECA6F7"/>
      <color rgb="FF91E592"/>
      <color rgb="FFF3F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personal/monica_quevedo_gobiernobogota_gov_co/Documents/CONTRATACI&#211;N%202022_2023/formato_reporte_informacion_contractual_2022_ALRUU.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ASE%20%20DATOS%20A%20JUNIO%2020\BASE%20%20DE%20DATOS%20CONTRATACI&#211;N%20_2022_2024%20-JUN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Verificacion"/>
      <sheetName val="1. INFORMACION ACUMULADA"/>
      <sheetName val="Proposito_programa"/>
      <sheetName val="Tip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ecutivos Procesos 2024"/>
      <sheetName val="Contratos_2024"/>
      <sheetName val="T_Datos"/>
      <sheetName val="Contratos_2023"/>
      <sheetName val="Contratos_2022"/>
      <sheetName val="T_2023"/>
      <sheetName val="Consecutivos Procesos 2023"/>
      <sheetName val="Consecutivos Procesos 2022"/>
      <sheetName val="Comodatos_2022"/>
      <sheetName val="Observaciones_2022"/>
    </sheetNames>
    <sheetDataSet>
      <sheetData sheetId="0" refreshError="1"/>
      <sheetData sheetId="1" refreshError="1"/>
      <sheetData sheetId="2" refreshError="1">
        <row r="3">
          <cell r="B3" t="str">
            <v>META A LA QUE APUNTA (NUMERO)</v>
          </cell>
          <cell r="C3" t="str">
            <v>META A LA QUE APUNTA (NOMBRE)</v>
          </cell>
          <cell r="D3" t="str">
            <v xml:space="preserve"> DE RUBRO PRESUPUESTAL AFECTADO</v>
          </cell>
        </row>
        <row r="4">
          <cell r="B4">
            <v>1636</v>
          </cell>
          <cell r="C4" t="str">
            <v>Mejoramiento de la calidad dde vida del adulto mayor en rafael uribe uribe</v>
          </cell>
          <cell r="D4" t="str">
            <v>O23011601010000001636</v>
          </cell>
        </row>
        <row r="5">
          <cell r="B5">
            <v>1639</v>
          </cell>
          <cell r="C5" t="str">
            <v>Educación integral para la primera infancia en Rafael Uribe Uribe</v>
          </cell>
          <cell r="D5" t="str">
            <v>O23011601120000001639</v>
          </cell>
        </row>
        <row r="6">
          <cell r="B6">
            <v>1640</v>
          </cell>
          <cell r="C6" t="str">
            <v>Calidad y permanencia en los colegios en Rafael Uribe Uribe</v>
          </cell>
          <cell r="D6" t="str">
            <v>O23011601140000001640</v>
          </cell>
        </row>
        <row r="7">
          <cell r="B7">
            <v>1642</v>
          </cell>
          <cell r="C7" t="str">
            <v>Acceso y permanencia en la
educación superior en Rafael Uribe
Uribe</v>
          </cell>
          <cell r="D7" t="str">
            <v>O23011601170000001642</v>
          </cell>
        </row>
        <row r="8">
          <cell r="B8">
            <v>1646</v>
          </cell>
          <cell r="C8" t="str">
            <v>Cultura, deporte y recreación para el
bienestar de la ciudadanía de Rafael
Uribe Uribe</v>
          </cell>
          <cell r="D8" t="str">
            <v>O23011601200000001646</v>
          </cell>
        </row>
        <row r="9">
          <cell r="B9">
            <v>1647</v>
          </cell>
          <cell r="C9" t="str">
            <v>Apropiación del arte, la cultura y el patrimonio en Rafael Uribe Uribe</v>
          </cell>
          <cell r="D9" t="str">
            <v>O23011601210000001647</v>
          </cell>
        </row>
        <row r="10">
          <cell r="B10">
            <v>1649</v>
          </cell>
          <cell r="C10" t="str">
            <v xml:space="preserve">Agricultura urbana y productiva  y sosteible en rafael uribe uribe </v>
          </cell>
          <cell r="D10" t="str">
            <v>O23011601240000001649</v>
          </cell>
        </row>
        <row r="11">
          <cell r="B11">
            <v>1650</v>
          </cell>
          <cell r="C11" t="str">
            <v>Cultura y emprendimiento con
igualdad de oportunidades en Rafael
Uribe Uribe</v>
          </cell>
          <cell r="D11" t="str">
            <v>O23011601240000001650</v>
          </cell>
        </row>
        <row r="12">
          <cell r="B12">
            <v>1653</v>
          </cell>
          <cell r="C12" t="str">
            <v>Oportunidades para el desarrollo economico cultural y creativo en Rafael Uribe Uribe</v>
          </cell>
          <cell r="D12" t="str">
            <v>O23011601060000001653</v>
          </cell>
        </row>
        <row r="13">
          <cell r="B13">
            <v>1656</v>
          </cell>
          <cell r="C13" t="str">
            <v>Prevencion de la violencia intrafamiliar en la alcaldia de rafael uribe uribe</v>
          </cell>
          <cell r="D13" t="str">
            <v>O23011601060000001656</v>
          </cell>
        </row>
        <row r="14">
          <cell r="B14">
            <v>1657</v>
          </cell>
          <cell r="C14" t="str">
            <v xml:space="preserve">Autocuidado y bienestar de la comunidad en rafael uribe uribe </v>
          </cell>
          <cell r="D14" t="str">
            <v>O23011601060000001657</v>
          </cell>
        </row>
        <row r="15">
          <cell r="B15">
            <v>1658</v>
          </cell>
          <cell r="C15" t="str">
            <v>Promocion y prevencion de salud en rafael uribe uribe</v>
          </cell>
          <cell r="D15" t="str">
            <v>O23011601060000001658</v>
          </cell>
        </row>
        <row r="16">
          <cell r="B16">
            <v>1659</v>
          </cell>
          <cell r="C16" t="str">
            <v>Prevención de la maternidad temprana en Rafael Uribe Uribe</v>
          </cell>
          <cell r="D16" t="str">
            <v>O23011601080000001659</v>
          </cell>
        </row>
        <row r="17">
          <cell r="B17">
            <v>1660</v>
          </cell>
          <cell r="C17" t="str">
            <v>Reverdecimiento y mitigación del cambio climático en Rafael Uribe Uribe</v>
          </cell>
          <cell r="D17" t="str">
            <v>O23011602270000001660</v>
          </cell>
        </row>
        <row r="18">
          <cell r="B18">
            <v>1661</v>
          </cell>
          <cell r="C18" t="str">
            <v xml:space="preserve">Restauraccion Ecologica rafael uribe uribe </v>
          </cell>
          <cell r="D18" t="str">
            <v>O23011602280000001661</v>
          </cell>
        </row>
        <row r="19">
          <cell r="B19">
            <v>1665</v>
          </cell>
          <cell r="C19" t="str">
            <v>Reducción de riesgos por emergencias y desastres en Rafael Uribe Uribe</v>
          </cell>
          <cell r="D19" t="str">
            <v>O23011602300000001665</v>
          </cell>
        </row>
        <row r="20">
          <cell r="B20">
            <v>1667</v>
          </cell>
          <cell r="C20" t="str">
            <v>Autocuidado y bienestar de la comunidad en Rafael Uribe Uribe</v>
          </cell>
          <cell r="D20" t="str">
            <v>O23011602330000001667</v>
          </cell>
        </row>
        <row r="21">
          <cell r="B21">
            <v>1670</v>
          </cell>
          <cell r="C21" t="str">
            <v>Más parques en Rafael Uribe Uribe</v>
          </cell>
          <cell r="D21" t="str">
            <v>O23011602330000001670</v>
          </cell>
        </row>
        <row r="22">
          <cell r="B22">
            <v>1673</v>
          </cell>
          <cell r="C22" t="str">
            <v>Acciones responsables para la
protección y cuidado animal en
Rafael Uribe Uribe</v>
          </cell>
          <cell r="D22" t="str">
            <v>O23011602340000001673</v>
          </cell>
        </row>
        <row r="23">
          <cell r="B23">
            <v>1675</v>
          </cell>
          <cell r="C23" t="str">
            <v>Cambio de hábitos en el manejo de
residuos para mitigar el cambio
climático en Rafael Uribe Uribe</v>
          </cell>
          <cell r="D23" t="str">
            <v>O23011602380000001675</v>
          </cell>
        </row>
        <row r="24">
          <cell r="B24">
            <v>1678</v>
          </cell>
          <cell r="C24" t="str">
            <v>Territorio de paz, memoria y
reconciliación de las víctimas en
Rafael Uribe Uribe</v>
          </cell>
          <cell r="D24" t="str">
            <v>O23011603390000001678</v>
          </cell>
        </row>
        <row r="25">
          <cell r="B25">
            <v>1679</v>
          </cell>
          <cell r="C25" t="str">
            <v xml:space="preserve">Mujeres con una vida libre de violencia y con confianza en la justicia de Rafael Uribe Uribe </v>
          </cell>
          <cell r="D25" t="str">
            <v>O23011603400000001679</v>
          </cell>
        </row>
        <row r="26">
          <cell r="B26">
            <v>1680</v>
          </cell>
          <cell r="C26" t="str">
            <v xml:space="preserve">Ciudadanos mas seguros y con confianza en la justicia de rafael uribe uribe </v>
          </cell>
          <cell r="D26" t="str">
            <v>O23011603430000001680</v>
          </cell>
        </row>
        <row r="27">
          <cell r="B27">
            <v>1681</v>
          </cell>
          <cell r="C27" t="str">
            <v>Cultura ciudadana y uso optimo del espacio público en Rafael Uribe Uribe</v>
          </cell>
          <cell r="D27" t="str">
            <v>O23011603450000001681</v>
          </cell>
        </row>
        <row r="28">
          <cell r="B28">
            <v>1682</v>
          </cell>
          <cell r="C28" t="str">
            <v>Confianza ciudadana en la red
institucional de justicia en Rafael
Uribe Uribe</v>
          </cell>
          <cell r="D28" t="str">
            <v>O23011603480000001682</v>
          </cell>
        </row>
        <row r="29">
          <cell r="B29">
            <v>1684</v>
          </cell>
          <cell r="C29" t="str">
            <v>Confianza y seguridad ciudadana en Rafael Uribe Uribe</v>
          </cell>
          <cell r="D29" t="str">
            <v>O23011603480000001684</v>
          </cell>
        </row>
        <row r="30">
          <cell r="B30">
            <v>1685</v>
          </cell>
          <cell r="C30" t="str">
            <v xml:space="preserve">Movilidad multimodal incluyente y sostenible Rafael Uribe </v>
          </cell>
          <cell r="D30" t="str">
            <v>O23011604490000001685</v>
          </cell>
        </row>
        <row r="31">
          <cell r="B31">
            <v>1689</v>
          </cell>
          <cell r="C31" t="str">
            <v>Participación ciudadana organizada
y solidaria en Rafael Uribe Uribe</v>
          </cell>
          <cell r="D31" t="str">
            <v>O23011605550000001689</v>
          </cell>
        </row>
        <row r="32">
          <cell r="B32">
            <v>1697</v>
          </cell>
          <cell r="C32" t="str">
            <v xml:space="preserve">Gestion publica transparente y que mide cuentas  la ciudadania en rafael uribe uribe </v>
          </cell>
          <cell r="D32" t="str">
            <v>O23011605570000001697</v>
          </cell>
        </row>
        <row r="33">
          <cell r="B33">
            <v>1698</v>
          </cell>
          <cell r="C33" t="str">
            <v>Inspección, vigilancia y control en Rafael Uribe Uribe
Rafael Uribe Uribe</v>
          </cell>
          <cell r="D33" t="str">
            <v>O23011605570000001698</v>
          </cell>
        </row>
        <row r="34">
          <cell r="B34">
            <v>2213</v>
          </cell>
          <cell r="C34" t="str">
            <v>Rafael Uribe Uribe Solidaria</v>
          </cell>
          <cell r="D34" t="str">
            <v>O23011601010000002213</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740f1c1711b10dac/Documents/matriz%20seguimiento%20contratos%20vianey%20ardila/matriz%20contratacion%202024%20completa%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Yamile Quevedo Correa" refreshedDate="45439.506635185186" createdVersion="8" refreshedVersion="8" minRefreshableVersion="3" recordCount="394" xr:uid="{43BDBDDA-3405-46F9-875C-0DEBD815A8C0}">
  <cacheSource type="worksheet">
    <worksheetSource ref="B4:BX398" sheet="Contratos_2023" r:id="rId2"/>
  </cacheSource>
  <cacheFields count="75">
    <cacheField name="NUMERO DEL CONTRATO" numFmtId="0">
      <sharedItems/>
    </cacheField>
    <cacheField name=" CPS" numFmtId="0">
      <sharedItems containsMixedTypes="1" containsNumber="1" containsInteger="1" minValue="1" maxValue="385"/>
    </cacheField>
    <cacheField name="NÚMERO DE PROCESO SECOP II" numFmtId="0">
      <sharedItems containsMixedTypes="1" containsNumber="1" containsInteger="1" minValue="109102" maxValue="188662"/>
    </cacheField>
    <cacheField name="Número Convenio Marco" numFmtId="0">
      <sharedItems containsMixedTypes="1" containsNumber="1" containsInteger="1" minValue="471" maxValue="471"/>
    </cacheField>
    <cacheField name="FECHA  PUBLICACION SECOP" numFmtId="14">
      <sharedItems containsDate="1" containsMixedTypes="1" minDate="2023-01-09T00:00:00" maxDate="2023-12-27T00:00:00"/>
    </cacheField>
    <cacheField name="ENLACE EN SECOP II" numFmtId="0">
      <sharedItems/>
    </cacheField>
    <cacheField name="MODALIDAD DE CONTRATACION" numFmtId="0">
      <sharedItems count="7">
        <s v="Contratación directa"/>
        <s v="Minima cuantia"/>
        <s v="Licitación Pública"/>
        <s v="Seleccion Abreviada de menor cuantia "/>
        <s v="Concurso de Meritos abierto"/>
        <s v="Selección abreviada subasta inversa"/>
        <s v="Concurso de meritos con precalificacion"/>
      </sharedItems>
    </cacheField>
    <cacheField name="TIPO DE CONTRATO" numFmtId="0">
      <sharedItems count="14">
        <s v="Prestación de Servicios"/>
        <s v="Convenio Interadministrativo"/>
        <s v="Contrato de Arrendamiento "/>
        <s v="Suministro"/>
        <s v="Seguros"/>
        <s v="Contrato Interadministrativo"/>
        <s v="Obra Publica"/>
        <s v="Interventoria"/>
        <s v="Convenio de Asociación "/>
        <s v="Compra venta bienes muebles "/>
        <s v="No aplica" u="1"/>
        <s v="Seguro" u="1"/>
        <s v="Prestacion de servicios" u="1"/>
        <s v="Obra Publica " u="1"/>
      </sharedItems>
    </cacheField>
    <cacheField name="NUMERO DEL CONTRATO EN EL SECOP" numFmtId="0">
      <sharedItems containsMixedTypes="1" containsNumber="1" containsInteger="1" minValue="122364" maxValue="204855"/>
    </cacheField>
    <cacheField name=" SOLICITUD SIPSE" numFmtId="0">
      <sharedItems containsBlank="1" containsMixedTypes="1" containsNumber="1" containsInteger="1" minValue="83578" maxValue="101517"/>
    </cacheField>
    <cacheField name="NO HAY" numFmtId="0">
      <sharedItems containsMixedTypes="1" containsNumber="1" containsInteger="1" minValue="35894" maxValue="42638"/>
    </cacheField>
    <cacheField name="NOMBRE DEL CONTRATISTA" numFmtId="0">
      <sharedItems/>
    </cacheField>
    <cacheField name="TIPO DE IDENTIFICACION" numFmtId="0">
      <sharedItems/>
    </cacheField>
    <cacheField name=" IDENTIFICACION" numFmtId="0">
      <sharedItems containsMixedTypes="1" containsNumber="1" containsInteger="1" minValue="334775" maxValue="9001755374"/>
    </cacheField>
    <cacheField name="DIGITO" numFmtId="0">
      <sharedItems containsMixedTypes="1" containsNumber="1" containsInteger="1" minValue="0" maxValue="9"/>
    </cacheField>
    <cacheField name="NOMBRE DEL CONTRATISTA2" numFmtId="0">
      <sharedItems containsBlank="1"/>
    </cacheField>
    <cacheField name="TIPO DE IDENTIFICACION3" numFmtId="0">
      <sharedItems containsBlank="1"/>
    </cacheField>
    <cacheField name=" IDENTIFICACION4" numFmtId="0">
      <sharedItems containsBlank="1"/>
    </cacheField>
    <cacheField name="PORCENTAJE DE PARTICIPACION" numFmtId="0">
      <sharedItems containsBlank="1"/>
    </cacheField>
    <cacheField name="Nombre del Contratista Cedente" numFmtId="0">
      <sharedItems containsBlank="1"/>
    </cacheField>
    <cacheField name="TIPO DE IDENTIFICACION5" numFmtId="0">
      <sharedItems containsBlank="1"/>
    </cacheField>
    <cacheField name=" IDENTIFICACION2" numFmtId="0">
      <sharedItems containsBlank="1" containsMixedTypes="1" containsNumber="1" containsInteger="1" minValue="7317510" maxValue="1193381360"/>
    </cacheField>
    <cacheField name="FeCha de la Cesion" numFmtId="0">
      <sharedItems containsDate="1" containsBlank="1" containsMixedTypes="1" minDate="2023-03-01T00:00:00" maxDate="2024-04-09T00:00:00"/>
    </cacheField>
    <cacheField name="OBJETO DEL CONTRATO O CONVENIO" numFmtId="0">
      <sharedItems longText="1"/>
    </cacheField>
    <cacheField name="FECHA DE SUSCRIPCION DEL CONTRATO" numFmtId="14">
      <sharedItems containsDate="1" containsMixedTypes="1" minDate="2023-01-13T00:00:00" maxDate="2023-12-30T00:00:00"/>
    </cacheField>
    <cacheField name="FECHA DE INICIO" numFmtId="14">
      <sharedItems containsSemiMixedTypes="0" containsNonDate="0" containsDate="1" containsString="0" minDate="2023-01-13T00:00:00" maxDate="2024-05-22T00:00:00"/>
    </cacheField>
    <cacheField name="FECHA DE TERMINACIÓN" numFmtId="14">
      <sharedItems containsSemiMixedTypes="0" containsNonDate="0" containsDate="1" containsString="0" minDate="2023-06-16T00:00:00" maxDate="2031-01-01T00:00:00"/>
    </cacheField>
    <cacheField name="PLAZO INICIAL DE EJECUCIÓN EN DIAS" numFmtId="0">
      <sharedItems containsSemiMixedTypes="0" containsString="0" containsNumber="1" containsInteger="1" minValue="30" maxValue="2520"/>
    </cacheField>
    <cacheField name="PLAZO INICIAL DE EJECUCIÓN  EN MESES" numFmtId="0">
      <sharedItems containsMixedTypes="1" containsNumber="1" minValue="1" maxValue="84"/>
    </cacheField>
    <cacheField name="VALOR INICIAL" numFmtId="165">
      <sharedItems containsSemiMixedTypes="0" containsString="0" containsNumber="1" containsInteger="1" minValue="0" maxValue="8401589353"/>
    </cacheField>
    <cacheField name="HONORARIOS MENSUALES" numFmtId="165">
      <sharedItems containsSemiMixedTypes="0" containsString="0" containsNumber="1" minValue="0" maxValue="1050198669.125"/>
    </cacheField>
    <cacheField name="TIPO DE GASTO" numFmtId="165">
      <sharedItems count="3">
        <s v="1.1. Inversion "/>
        <s v="2.2. Funcionamiento"/>
        <s v="N/A" u="1"/>
      </sharedItems>
    </cacheField>
    <cacheField name="CDP" numFmtId="0">
      <sharedItems containsMixedTypes="1" containsNumber="1" containsInteger="1" minValue="378" maxValue="1377"/>
    </cacheField>
    <cacheField name="FECHA CDP" numFmtId="0">
      <sharedItems containsDate="1" containsBlank="1" containsMixedTypes="1" minDate="2023-01-10T00:00:00" maxDate="2033-06-29T00:00:00"/>
    </cacheField>
    <cacheField name="CRP" numFmtId="0">
      <sharedItems containsMixedTypes="1" containsNumber="1" containsInteger="1" minValue="3" maxValue="1330"/>
    </cacheField>
    <cacheField name="FECHA CRP" numFmtId="0">
      <sharedItems containsDate="1" containsMixedTypes="1" minDate="2023-01-01T00:00:00" maxDate="2023-12-30T00:00:00"/>
    </cacheField>
    <cacheField name="META A LA QUE APUNTA (NUMERO)" numFmtId="0">
      <sharedItems containsMixedTypes="1" containsNumber="1" containsInteger="1" minValue="1311" maxValue="8011" count="40">
        <n v="1697"/>
        <n v="1698"/>
        <n v="1680"/>
        <n v="1636"/>
        <n v="1665"/>
        <n v="2213"/>
        <n v="1681"/>
        <n v="1685"/>
        <n v="1647"/>
        <n v="1642"/>
        <n v="5250"/>
        <n v="6103"/>
        <n v="1351"/>
        <n v="3124"/>
        <s v="Varias"/>
        <n v="1653"/>
        <n v="1675"/>
        <n v="1673"/>
        <n v="1658"/>
        <n v="8011"/>
        <n v="1684"/>
        <s v="N/A"/>
        <s v="Varios"/>
        <n v="1311"/>
        <n v="1650"/>
        <n v="1667"/>
        <s v="14199-38804"/>
        <n v="1682"/>
        <n v="1646"/>
        <n v="1679"/>
        <n v="1689"/>
        <n v="1670"/>
        <n v="1661"/>
        <n v="1649"/>
        <n v="1656"/>
        <n v="1660"/>
        <n v="1644"/>
        <n v="1657"/>
        <n v="1678"/>
        <n v="5330"/>
      </sharedItems>
    </cacheField>
    <cacheField name="META A LA QUE APUNTA (NOMBRE)" numFmtId="0">
      <sharedItems containsBlank="1" longText="1"/>
    </cacheField>
    <cacheField name=" DE RUBRO PRESUPUESTAL AFECTADO" numFmtId="0">
      <sharedItems count="47" longText="1">
        <s v="O23011605570000001697"/>
        <s v="O23011605570000001698"/>
        <s v="O23011603430000001680"/>
        <s v="O23011601010000001636"/>
        <s v="O23011602300000001665"/>
        <s v="O23011601010000002213"/>
        <s v="O23011603450000001681"/>
        <s v="O23011604490000001685"/>
        <s v="O23011601210000001647"/>
        <s v="O23011601170000001642"/>
        <s v="O21202020080585250"/>
        <s v="O2120201003033336103"/>
        <s v="O212020200701030571351 _x000a_"/>
        <s v="O21202020070373124"/>
        <s v="O21202020060363399_x000a_O21202020080585330_x000a_O2120201003053532103_x000a_O2120201003053532101_x000a_O2120201003053532212_x000a_O2120201003043413101_x000a_O2120201003053533102_x000a_O2120201003073791009_x000a_O2120201003083899301_x000a_O2120201003013191102_x000a_O2120201003083899314_x000a_O2120201003063641001_x000a_O2120201003063626001_x000a_O2120201003023219302_x000a_O2120201003023219304_x000a_O2120201003013191299_x000a_O2120201003023219305_x000a_O2120201002072719007_x000a_O2120201002032381302_x000a_O2120201002032399103_x000a_O2120201002032352001_x000a_O2120201002032399933_x000a_O2120201003063694016_x000a_O2120201003063693001_x000a_O2120201003063694005_x000a__x000a_"/>
        <s v="O23011601060000001653"/>
        <s v="O23011602380000001675"/>
        <s v="O23011602340000001673"/>
        <s v="O23011601060000001658"/>
        <s v="O21202020060868011"/>
        <s v="O23011603480000001684"/>
        <s v="N/A"/>
        <s v="O2120202008078711099 O21202020080383611 O2120202008098912196"/>
        <s v="O2120201003023212801 Papel bond N/A 1-100-I079 VA-INGRESOS_x000a_CORRIENTES FDL 17.514.000_x000a_O2120201003023215307 Cajas de cartón litografiadas N/A 1-100-I079 VA-INGRESOS_x000a_CORRIENTES FDL 8.000.000_x000a_O2120201003023219997 Artículos n.c.p. de cartón y papel N/A 1-100-I079 VA-INGRESOS_x000a_CORRIENTES FDL 6.956.000_x000a_O2120201003053542006 Pegantes sintéticos N/A 1-100-I079 VA-INGRESOS_x000a_CORRIENTES FDL 246.000_x000a_O2120201003063692002 Cinta autoadhesiva N/A 1-100-I079 VA-INGRESOS_x000a_CORRIENTES FDL 498.000_x000a_O2120201003063692007 Cintas pegantes (transparentes) N/A 1-100-I079 VA-INGRESOS_x000a_CORRIENTES FDL 653.000_x000a_O2120201003063699002 Artículos de material plástico para_x000a_escritorio y dibujo N/A 1-100-I079 VA-INGRESOS_x000a_CORRIENTES FDL 300.000_x000a_O2120201003083891102 Bolígrafos N/A 1-100-I079 VA-INGRESOS_x000a_CORRIENTES FDL 675.000_x000a_O2120201003083891104 Marcadores de fieltro y similares N/A 1-100-I079 VA-INGRESOS_x000a_CORRIENTES FDL 831.000_x000a_O2120201003083891106 Lápices N/A 1-100-I079 VA-INGRESOS_x000a_CORRIENTES FDL 431.000_x000a_O2120201003083899998 Artículos n.c.p. para escritorio y_x000a_oficina N/A 1-100-I079 VA-INGRESOS_x000a_CORRIENTES FDL 2.267.000_x000a_O2120201004024299502 Clips N/A 1-100-I079 VA-INGRESOS_x000a_CORRIENTES FDL 100.000_x000a_O2120201004024299504 Grapas de alambre para_x000a_engrapadoras de oficina N/A 1-100-I079 VA-INGRESOS_x000a_CORRIENTES FDL 82.000"/>
        <s v="O21202020070103010271311"/>
        <s v="O212020200701030571354 Servicios de seguros contra_x000a_incendio, terremoto o sustracción N/A 1-100-I079 VA-INGRESOS_x000a_CORRIENTES FDL 31.444.316_x000a_O212020200701030571355 Servicios de seguros generales de_x000a_responsabilidad civil N/A 1-100-I079 VA-INGRESOS_x000a_CORRIENTES FDL 24.735.046_x000a_O212020200701030571359 Otros servicios de seguros distintos_x000a_de los seguros de vida n.c.p. N/A 1-100-I079 VA-INGRESOS_x000a_CORRIENTES FDL 16.630.567"/>
        <s v="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s v="O23011601240000001650"/>
        <s v="O23011602330000001667"/>
        <s v="O2120201003033338004-($215,000)O2120202008078714199($53.753.000)"/>
        <s v="O23011603480000001682"/>
        <s v="O23011601200000001646"/>
        <s v="O23011603400000001679"/>
        <s v="O23011605550000001689"/>
        <s v="O23011602330000001670"/>
        <s v="O23011602280000001661"/>
        <s v="O23011601240000001649"/>
        <s v="O23011601060000001656"/>
        <s v="O23011602270000001660"/>
        <s v="O23011601170000001644"/>
        <s v="O23011601060000001657"/>
        <s v="O23011603390000001678"/>
        <s v="O21202020080585330"/>
        <s v="O23011605570000001697 FDL 7.532.941 _x000a_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u="1"/>
        <s v="O2120201003033336103 O23011604490000001685" u="1"/>
        <s v="O23011601210000001647-($450.000)O23011601240000001650-($495.141.430)" u="1"/>
        <s v="Varios" u="1"/>
      </sharedItems>
    </cacheField>
    <cacheField name="NUEVO PROCESO SIPSE DE ADICIÓN" numFmtId="0">
      <sharedItems containsBlank="1" containsMixedTypes="1" containsNumber="1" containsInteger="1" minValue="1333" maxValue="1000417"/>
    </cacheField>
    <cacheField name="NUMERO DE ADICIONES" numFmtId="0">
      <sharedItems containsString="0" containsBlank="1" containsNumber="1" containsInteger="1" minValue="1" maxValue="3"/>
    </cacheField>
    <cacheField name="FECHA DE ADICIÓN" numFmtId="0">
      <sharedItems containsDate="1" containsBlank="1" containsMixedTypes="1" minDate="2023-06-28T00:00:00" maxDate="2024-04-02T00:00:00"/>
    </cacheField>
    <cacheField name="CDP ADICIÓN" numFmtId="0">
      <sharedItems containsBlank="1" containsMixedTypes="1" containsNumber="1" containsInteger="1" minValue="706" maxValue="13303"/>
    </cacheField>
    <cacheField name="FECHA CDP ADICIÓN" numFmtId="0">
      <sharedItems containsDate="1" containsBlank="1" containsMixedTypes="1" minDate="2022-12-22T00:00:00" maxDate="2024-03-28T00:00:00"/>
    </cacheField>
    <cacheField name="CRP ADICIÓN" numFmtId="0">
      <sharedItems containsBlank="1" containsMixedTypes="1" containsNumber="1" containsInteger="1" minValue="124" maxValue="13200"/>
    </cacheField>
    <cacheField name="VALOR TOTAL ADICIONES" numFmtId="0">
      <sharedItems containsString="0" containsBlank="1" containsNumber="1" containsInteger="1" minValue="844900" maxValue="330481463"/>
    </cacheField>
    <cacheField name="NUMERO DE PRORROGAS" numFmtId="0">
      <sharedItems containsString="0" containsBlank="1" containsNumber="1" containsInteger="1" minValue="0" maxValue="21"/>
    </cacheField>
    <cacheField name="FECHA DE PRORROGA" numFmtId="0">
      <sharedItems containsDate="1" containsBlank="1" containsMixedTypes="1" minDate="2023-08-15T00:00:00" maxDate="2024-05-16T00:00:00"/>
    </cacheField>
    <cacheField name="DIAS PRORROGADOS" numFmtId="0">
      <sharedItems containsString="0" containsBlank="1" containsNumber="1" containsInteger="1" minValue="0" maxValue="237"/>
    </cacheField>
    <cacheField name="PLAZO FINAL DE EJECUCION MESES " numFmtId="0">
      <sharedItems containsString="0" containsBlank="1" containsNumber="1" containsInteger="1" minValue="1" maxValue="84"/>
    </cacheField>
    <cacheField name="PLAZO FINAL DE EJECUCION, INCLUIDAS LAS PRORROGAS" numFmtId="0">
      <sharedItems containsString="0" containsBlank="1" containsNumber="1" containsInteger="1" minValue="30" maxValue="2520"/>
    </cacheField>
    <cacheField name="VALOR TOTAL CONTRATO INCLUIDA ADICIÓN" numFmtId="165">
      <sharedItems containsSemiMixedTypes="0" containsString="0" containsNumber="1" containsInteger="1" minValue="0" maxValue="8401589353"/>
    </cacheField>
    <cacheField name="Tipología espeCifiCa" numFmtId="0">
      <sharedItems/>
    </cacheField>
    <cacheField name="APOYO A LA SUPERVISION" numFmtId="0">
      <sharedItems/>
    </cacheField>
    <cacheField name="AREA" numFmtId="0">
      <sharedItems/>
    </cacheField>
    <cacheField name="Estado de contrato" numFmtId="0">
      <sharedItems/>
    </cacheField>
    <cacheField name="Plataforma de Contratación" numFmtId="0">
      <sharedItems/>
    </cacheField>
    <cacheField name="ABOGADO ENCARGADO DEL PROCESO " numFmtId="0">
      <sharedItems containsBlank="1"/>
    </cacheField>
    <cacheField name="OBSERVACIONES" numFmtId="0">
      <sharedItems containsBlank="1"/>
    </cacheField>
    <cacheField name="Contrato Completo en SECOP " numFmtId="0">
      <sharedItems containsBlank="1"/>
    </cacheField>
    <cacheField name=" CPS2" numFmtId="0">
      <sharedItems containsBlank="1" containsMixedTypes="1" containsNumber="1" containsInteger="1" minValue="235" maxValue="122264"/>
    </cacheField>
    <cacheField name="Genero" numFmtId="0">
      <sharedItems containsBlank="1"/>
    </cacheField>
    <cacheField name="CELULAR" numFmtId="0">
      <sharedItems containsBlank="1" containsMixedTypes="1" containsNumber="1" containsInteger="1" minValue="2477870" maxValue="32122044017"/>
    </cacheField>
    <cacheField name="DIRECCION " numFmtId="0">
      <sharedItems containsBlank="1"/>
    </cacheField>
    <cacheField name="PROFESIÓN - FORMACIÓN ACADEMICA" numFmtId="0">
      <sharedItems containsBlank="1"/>
    </cacheField>
    <cacheField name="CORREO PERSONAL " numFmtId="0">
      <sharedItems containsBlank="1"/>
    </cacheField>
    <cacheField name="Obligaciones especificas " numFmtId="0">
      <sharedItems containsBlank="1" longText="1"/>
    </cacheField>
    <cacheField name="FECHA AFILIACION ARL " numFmtId="0">
      <sharedItems containsDate="1" containsBlank="1" containsMixedTypes="1" minDate="2022-04-14T00:00:00" maxDate="2024-02-16T00:00:00"/>
    </cacheField>
    <cacheField name="TIPO DE RIESGO LABORAL" numFmtId="0">
      <sharedItems containsBlank="1"/>
    </cacheField>
    <cacheField name="EXPEDICION DE POLIZA" numFmtId="0">
      <sharedItems containsDate="1" containsBlank="1" containsMixedTypes="1" minDate="2023-01-13T00:00:00" maxDate="2024-12-29T00:00:00"/>
    </cacheField>
    <cacheField name="FECHA DE INICIO SECOP II " numFmtId="0">
      <sharedItems containsDate="1" containsBlank="1" containsMixedTypes="1" minDate="2023-01-13T00:00:00" maxDate="2024-04-16T00:00:00"/>
    </cacheField>
    <cacheField name="FECHA DE TERMINACION SECOP II" numFmtId="0">
      <sharedItems containsDate="1" containsBlank="1" containsMixedTypes="1" minDate="2023-01-08T00:00:00" maxDate="2031-01-01T00:00:00"/>
    </cacheField>
    <cacheField name="PERFIL " numFmtId="0">
      <sharedItems containsBlank="1"/>
    </cacheField>
    <cacheField name="DelgaCion " numFmtId="0">
      <sharedItems/>
    </cacheField>
    <cacheField name="RADICADO DELEGACION " numFmtId="0">
      <sharedItems containsMixedTypes="1" containsNumber="1" containsInteger="1" minValue="20206820007583" maxValue="2024682000994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4">
  <r>
    <s v="CPS-001-2023"/>
    <n v="1"/>
    <s v="FDLRUU-CD-001-2023"/>
    <s v="No aplica"/>
    <d v="2023-01-13T00:00:00"/>
    <s v="https://community.secop.gov.co/Public/Tendering/OpportunityDetail/Index?noticeUID=CO1.NTC.3753307&amp;isFromPublicArea=True&amp;isModal=False"/>
    <x v="0"/>
    <x v="0"/>
    <s v="CO1.PCCNTR.4398622"/>
    <n v="83679"/>
    <n v="35971"/>
    <s v="JAVIER ALEJANDRO ZUÑIGA ROJAS"/>
    <s v="CC"/>
    <n v="1015402942"/>
    <n v="4"/>
    <m/>
    <m/>
    <m/>
    <m/>
    <m/>
    <m/>
    <m/>
    <m/>
    <s v="PRESTAR LOS SERVICIOS PROFESIONALES_x000a_ESPECIALIZADOS EN EL DESPACHO DE LA ALCALDIA LOCAL DE RAFAEL URIBE URIBE EN TEMAS ECONÓMICOS Y ADMINISTRATIVOS PROPIOS DE LA GESTIÓN, ASI COMO, EN EL ANALISIS DE LOS DOCUMENTOS QUE SE LE ENCOMIENDEN, SEGUIMIENTO DE_x000a_ESTRATEGIAS Y EMISIÓN DE LINEAMIENTOS QUE COADYUVEN AL FORTALECIMIENTO INSTITUCIONAL DE LA ALCALDIA LOCAL”"/>
    <d v="2023-01-13T00:00:00"/>
    <d v="2023-01-13T00:00:00"/>
    <d v="2024-05-27T00:00:00"/>
    <n v="330"/>
    <n v="11"/>
    <n v="88000000"/>
    <n v="8000000"/>
    <x v="0"/>
    <n v="380"/>
    <d v="2023-01-10T00:00:00"/>
    <n v="3"/>
    <d v="2023-01-13T00:00:00"/>
    <x v="0"/>
    <s v="Gestion publica transparente y que mide cuentas  la ciudadania en rafael uribe uribe "/>
    <x v="0"/>
    <n v="97982"/>
    <n v="1"/>
    <d v="2023-12-05T00:00:00"/>
    <n v="1222"/>
    <d v="2023-11-27T00:00:00"/>
    <n v="1130"/>
    <n v="44000000"/>
    <n v="1"/>
    <d v="2023-12-05T00:00:00"/>
    <n v="165"/>
    <n v="17"/>
    <n v="495"/>
    <n v="132000000"/>
    <s v="31 31-Servicios Profesionales "/>
    <s v="DIMELZA MENDOZA RUEDA "/>
    <s v="DESPACHO"/>
    <s v="En ejecución"/>
    <s v="SECOP II "/>
    <s v="Luisa Martinez"/>
    <m/>
    <s v="OK"/>
    <s v="001"/>
    <s v="M"/>
    <n v="3013381814"/>
    <s v="CL 25 68 B 30 IN1 AP 205"/>
    <s v="ADMINSTRADOR DE EMPRESAS "/>
    <s v="jz9953@gmail.com"/>
    <s v="1. Proyectar las respuestas de los requerimientos que efectúen los diferentes entes de control, corporaciones públicas y ciudadanía en general, que hayan sido designadas o que sean reitidas por medio del aplicativo de gestión documental._x000a_2. Prestar los servicios profesionales al Despacho de la Alcaldía Local en asesoría, seguimiento, organización y apoyo a la supervisión de proyectos y en temas referentes a planeación estratégica sobre las metas establecidas en el Plan de Desarrollo Local y lo referente a la Gestión Administrativa y Financiera._x000a_3. Apoyar al Despacho de la Alcaldía Local en temas relacionados con la ejecución_x000a_presupuestal, a partir de la formulación de los Proyectos de Inversión realizada por el área de gestión del desarrollo local de los componentes de inversión y funcionamiento. 4. Apoyar la supervisión de los contratos que le sean designados (Cuando aplique) 5. Apoyar al Despacho de la Alcaldía Local en la generación estrategias que permitan garantizar un mejor avance en la ejecución presupuestal de acuerdo con los lineamientos establecidos por los entes rectores en concordancia con el Plan de Desarrollo Local. 6. Brindar apoyo al Despacho de la Alcaldía Local para facilitar la ejecución de los recursos en los procesos de Planeación, Pre-inversión y Ejecución Presupuestal 7. Hacer seguimiento y garantizar el cumplimiento de la programación del PAC de los diferentes contratos generados por el FDLRUU._x000a_8. Realizar seguimiento e informar al Despacho para la toma de decisiones en lo concerniente a los tramites presupuestales. 9. Hacer seguimiento a la entrega oportuna e inmediata a las áreas del Fondo de Desarrollo Local de la información presupuestal y administrativa que se requiera. 10.Apoyar la revisión de los contratos y convenios que se encuentren en trámite de pago asignados a fin de que se cumpla con el procedimiento diseñado por la Secretaría Distrital de Gobierno para tal fin que sean solicitados por el Despacho. 11.Articular con las diferentes áreas de la ALRUU la respuesta oportuna de los requerimientos realizados por parte de los entes de control. 12.Atender, documentar y dar respuesta a las visitas administrativas que adelanten los entes de control en la entidad. 13.Resolver consultas, prestar asistencia y emitir conceptos económicos, financieros y/o administrativos del despacho de la Alcaldía local. 14.Apoyar al despacho la proyección de datos administrativos de competencia del despacho. 15.Las demás que le sean asignadas o delegadas y que correspondan a la naturaleza_x000a_del objeto."/>
    <d v="2023-01-17T00:00:00"/>
    <s v="I"/>
    <d v="2023-01-13T00:00:00"/>
    <d v="2023-01-13T00:00:00"/>
    <d v="2023-12-12T00:00:00"/>
    <s v="PROFESIONAL "/>
    <s v="No requiere"/>
    <s v="No requiere"/>
  </r>
  <r>
    <s v="CPS-002-2023"/>
    <n v="2"/>
    <s v="FDLRUU-CD-002-2023"/>
    <s v="No aplica"/>
    <d v="2023-01-17T00:00:00"/>
    <s v="https://community.secop.gov.co/Public/Tendering/OpportunityDetail/Index?noticeUID=CO1.NTC.3777607&amp;isFromPublicArea=True&amp;isModal=False"/>
    <x v="0"/>
    <x v="0"/>
    <s v="CO1.PCCNTR.4419445"/>
    <n v="83667"/>
    <n v="35970"/>
    <s v="MONICA DEL PILAR PARRA RANGEL"/>
    <s v="CC"/>
    <n v="1023888264"/>
    <n v="3"/>
    <m/>
    <m/>
    <m/>
    <m/>
    <m/>
    <m/>
    <m/>
    <m/>
    <s v="PRESTAR SUS SERVICIOS PROFESIONALES ESPECIALIZADOS PARA APOYAR LAS ACTIVIDADES JURÍDICAS Y EL ACOMPAÑAMIENTO, CONTROL Y SEGUIMIENTO DE LA GESTIÓN CONTRACTUAL EN EL AREA DE LA  GESTION DE DESARROLLO LOCAL DE LA ALCALDÍA LOCAL DE RAFAEL URIBE URIBE_x0009_"/>
    <d v="2023-01-17T00:00:00"/>
    <d v="2023-01-17T00:00:00"/>
    <d v="2024-05-31T00:00:00"/>
    <n v="330"/>
    <n v="11"/>
    <n v="88000000"/>
    <n v="8000000"/>
    <x v="0"/>
    <n v="381"/>
    <d v="2023-01-10T00:00:00"/>
    <n v="72"/>
    <d v="2023-01-17T00:00:00"/>
    <x v="0"/>
    <s v="Gestion publica transparente y que mide cuentas  la ciudadania en rafael uribe uribe "/>
    <x v="0"/>
    <n v="97983"/>
    <n v="1"/>
    <d v="2023-12-05T00:00:00"/>
    <n v="1223"/>
    <d v="2023-11-30T00:00:00"/>
    <n v="1141"/>
    <n v="43733333"/>
    <n v="1"/>
    <d v="2023-12-05T00:00:00"/>
    <n v="165"/>
    <n v="17"/>
    <n v="495"/>
    <n v="131733333"/>
    <s v="31 31-Servicios Profesionales "/>
    <s v="DIMELZA MENDOZA RUEDA "/>
    <s v="CONTRATACION"/>
    <s v="En ejecución"/>
    <s v="SECOP II "/>
    <s v="Luisa Martinez"/>
    <m/>
    <s v="OK"/>
    <s v="002"/>
    <s v="F"/>
    <s v="301 3320271"/>
    <s v="CL 41 SUR  27  45"/>
    <s v="ABOGADO"/>
    <s v="monicaparra45@hotmail.com"/>
    <s v="1. Apoyar desde el Area de Gestion de desarrollo local en la coordinación del trámite de los procesos de selección en sus distintas modalidades que adelante el FDLRUU. 2. Emitir conceptos jurídicos sobre los temas contractuales que le sean solicitados por parte del alcalde Local o por el área de Gestión del Desarrollo Local. 3. Garantizar que se tramiten los temas que deben ser expuestos en el Comité de Contratación para su respectiva revisión y aprobación, de igual forma cuando se trate de adicionar un contrato, se deberá verificar lo mismo y que se realizó la respectiva modificación del plan anual de adquisiciones de la Entidad._x000a_4. Participar en el Comité de Contratación y hacer parte en el Comité Evaluador de_x000a_los procesos de selección de contratistas adelantados por el FONDO, previa_x000a_designación de la Alcaldía Local a través de Acto Administrativo. 5. Apoyar la revisar los prepliegos y pliegos de condiciones de los procesos de selección que le sean asignados por el Alcalde Local. 6. Apoyar la revisión y proyectar las diferentes minutas de los procesos de selección_x000a_asignados, como son modificaciones, cesiones, adiciones, prórrogas, entre otros. 7. Atender las consultas relacionadas con los procesos contractuales que adelanta la Entidad y brindar la atención requerida a los entes de control. Apoyar al Fondo en los trámites correspondientes a las audiencias del debido proceso, que se adelanta para la imposición de sanciones contractuales,_x000a_elaborando el estudio previo de los actos administrativos sancionatorios que correspondan. 8. Verificar el reporte dentro de los cinco (5) primeros días de cada mes de las novedades en lo correspondiente a los contratos de los contratos del FDL (minutas, prórrogas, adiciones, suspensiones, reiniciaciones, cesiones, liquidación, etc.) a quien realice la consolidación para la presentación del informe SIVICOF. 9. Remitir oportunamente la información necesaria relacionado con la contratación del FDL y realizar los informes que le sean solicitados por otras entidades públicas o para órganos de control. 10.Asistir a reuniones, comités de contratación capacitaciones, comités de seguimiento de la inversión y ejecución contractual, entre otros y hacer parte de los comités que le delegue el Alcalde Local 11.Apoyar la revisión las respuestas a los derechos de petición que por competencia le sean asignadas al área de contratación._x000a_12.Reportar diariamente al Despacho a través de la estrategia y/o los canales que_x000a_este disponga, información respecto a los procesos de contratación que sean adelantados por la respectiva dependencia. 13.Las demás que le sean designadas por el supervisor del contrato."/>
    <d v="2023-01-19T00:00:00"/>
    <s v="I"/>
    <d v="2023-01-17T00:00:00"/>
    <d v="2023-01-17T00:00:00"/>
    <d v="2023-12-16T00:00:00"/>
    <s v="PROFESIONAL "/>
    <s v="No requiere"/>
    <s v="No requiere"/>
  </r>
  <r>
    <s v="CPS-003-2023"/>
    <n v="3"/>
    <s v="FDLRUU-CD-003-2023"/>
    <s v="No aplica"/>
    <d v="2023-01-12T00:00:00"/>
    <s v="https://community.secop.gov.co/Public/Tendering/OpportunityDetail/Index?noticeUID=CO1.NTC.3750157&amp;isFromPublicArea=True&amp;isModal=False"/>
    <x v="0"/>
    <x v="0"/>
    <s v="CO1.PCCNTR.4396755"/>
    <n v="83850"/>
    <n v="35969"/>
    <s v="LEONARDO GUERRA RAMIREZ"/>
    <s v="CC"/>
    <n v="80442207"/>
    <n v="5"/>
    <m/>
    <m/>
    <m/>
    <m/>
    <m/>
    <m/>
    <m/>
    <m/>
    <s v="PRESTAR LOS SERVICIOS PROFESIONALES ESPECIALIZADOS AL DESPACHO EN EL SEGUIMIENTO E IMPLEMENTACION DE POLITICAS PUBLICAS DISTRITALES EN LA ALCALDÍA LOCAL DE RAFAEL URIBE URIBE_x0009_"/>
    <d v="2023-01-13T00:00:00"/>
    <d v="2023-01-13T00:00:00"/>
    <d v="2024-05-27T00:00:00"/>
    <n v="330"/>
    <n v="11"/>
    <n v="82500000"/>
    <n v="7500000"/>
    <x v="0"/>
    <n v="379"/>
    <d v="2023-01-10T00:00:00"/>
    <n v="4"/>
    <d v="2023-01-13T00:00:00"/>
    <x v="0"/>
    <s v="Gestion publica transparente y que mide cuentas  la ciudadania en rafael uribe uribe "/>
    <x v="0"/>
    <n v="97984"/>
    <n v="1"/>
    <d v="2023-12-11T00:00:00"/>
    <n v="1224"/>
    <d v="2023-11-30T00:00:00"/>
    <n v="1149"/>
    <n v="41250000"/>
    <n v="1"/>
    <d v="2023-12-11T00:00:00"/>
    <n v="165"/>
    <n v="17"/>
    <n v="495"/>
    <n v="123750000"/>
    <s v="31 31-Servicios Profesionales "/>
    <s v="DIMELZA MENDOZA RUEDA "/>
    <s v="DESPACHO"/>
    <s v="En ejecución"/>
    <s v="SECOP II "/>
    <s v="John Bohoquez"/>
    <m/>
    <s v="OK"/>
    <s v="003"/>
    <s v="M"/>
    <n v="3132292592"/>
    <s v="CL 3 BIS   68 40"/>
    <s v="ABOGADO"/>
    <s v="leogueramirez@hotmail.com"/>
    <s v="1. Proyectar de forma oportuna las respuestas a la correspondencia, derechos de petición y requerimientos que efectúen los diferentes entes de control, corporaciones públicas y ciudadanía en general, que hayan sido designadas por el despacho o que sean remitidas por medio del aplicativo de gestión documental que establezca la SDG, dando cumplimiento estricto a los tiempos que exige la norma. 2. Apoyar en la revisión de documentos_x000a_proyectados, direccionamiento y articulación con las diferentes áreas de la ALRUU, y/o en la recepción y consolidación de insumos por parte de los profesionales responsables, para otorgar las respuestas a los derechos de petición y requerimientos que efectúen los diferentes entes de control, corporaciones públicas y ciudadanía en general, en los_x000a_tiempos que exige la norma, en temas que sean de su competencia. 3. Brindar orientación y direccionamiento, apoyar_x000a_la organización y la implementación del seguimiento a las solicitudes con las instancias institucionales y de control en_x000a_general, así como las relacionadas con la implementación de las políticas públicas del distrito en la localidad. 4. Atender,_x000a_documentar y dar respuesta a las visitas administrativas que adelanten los entes de control en la entidad. 5. Participar en cada una de las actividades que el Sistema Integrado de Gestión SIG desarrolle, para lo cual deberá entregar al supervisor del contrato en su informe ejecutivo de actividades, el reporte de la (S) actividad (es) en las que participó en el período correspondiente. 6. Asistir a las reuniones a las que sea citado o designado, para la atención de los asuntos relacionados con el objeto contractual. 7. Las demás que le sean asignadas o delegadas y que correspondan a la naturaleza del objeto."/>
    <d v="2023-01-17T00:00:00"/>
    <s v="I"/>
    <d v="2023-01-14T00:00:00"/>
    <d v="2023-01-13T00:00:00"/>
    <d v="2023-12-12T00:00:00"/>
    <s v="PROFESIONAL "/>
    <s v="No requiere"/>
    <s v="No requiere"/>
  </r>
  <r>
    <s v="CPS-004-2023"/>
    <n v="4"/>
    <s v="FDLRUU-CD-004-2022"/>
    <s v="No aplica"/>
    <d v="2023-01-17T00:00:00"/>
    <s v="https://community.secop.gov.co/Public/Tendering/OpportunityDetail/Index?noticeUID=CO1.NTC.3781193&amp;isFromPublicArea=True&amp;isModal=False"/>
    <x v="0"/>
    <x v="0"/>
    <s v="CO1.PCCNTR.4423492"/>
    <n v="83883"/>
    <n v="35968"/>
    <s v="MARLYN CAROLINA RIVERA"/>
    <s v="CC"/>
    <n v="67001801"/>
    <n v="1"/>
    <m/>
    <m/>
    <m/>
    <m/>
    <m/>
    <m/>
    <m/>
    <m/>
    <s v="PRESTAR LOS SERVICIOS ESPECIALIZADOS PARA APOYAR AL DESPACHO DE LA ALCALDÍA LOCAL DE RAFAEL URIBE URIBE EN EL DISEÑO DE ESTRATEGIAS Y EMISIÓN DE LINEAMIENTOS QUE COADYUVEN AL FORTALECIMIENTO INSTITUCIONAL ENTORNO A LAS ACTIVIDADES QUE REALIZA LA ALCALDÍA LOCAL EN SUS DIFERENTES DEPENDENCIAS"/>
    <d v="2023-01-17T00:00:00"/>
    <d v="2023-01-18T00:00:00"/>
    <d v="2024-03-31T00:00:00"/>
    <n v="330"/>
    <n v="11"/>
    <n v="86900000"/>
    <n v="7900000"/>
    <x v="0"/>
    <n v="378"/>
    <d v="2023-01-10T00:00:00"/>
    <n v="150"/>
    <d v="2023-01-18T00:00:00"/>
    <x v="0"/>
    <s v="Gestion publica transparente y que mide cuentas  la ciudadania en rafael uribe uribe "/>
    <x v="0"/>
    <n v="97985"/>
    <n v="1"/>
    <d v="2023-12-05T00:00:00"/>
    <n v="1225"/>
    <d v="2023-11-30T00:00:00"/>
    <n v="1142"/>
    <n v="42923333"/>
    <n v="1"/>
    <d v="2023-12-05T00:00:00"/>
    <n v="164"/>
    <n v="16"/>
    <n v="494"/>
    <n v="129823333"/>
    <s v="31 31-Servicios Profesionales "/>
    <s v="EDUARD HUMBERTO QUINTANA ARELLANO"/>
    <s v="DESPACHO"/>
    <s v="Terminación anticipada"/>
    <s v="SECOP II "/>
    <s v="Luisa Martinez"/>
    <m/>
    <s v="OK"/>
    <s v="004"/>
    <s v="F"/>
    <n v="3128950466"/>
    <s v="KR 28 25 A 22"/>
    <s v="ABOGADO"/>
    <s v="marlynrivera.abogada@gmail.com"/>
    <s v="1. Apoyar en la revisión de documentos proyectados, direccionamiento y articulación con las diferentes áreas de la ALRUU, y/o en la recepción y consolidación de insumos por parte de los profesionales responsables, para otorgar las respuestas a los derechos de petición y requerimientos que efectúen los diferentes entes de control, corporaciones públicas y ciudadanía en general, en los tiempos que exige la norma, en temas que sean de su competencia. 2. Apoyar jurídicamente en el control y revisión de los expedientes y/o acciones constitucionales que ingresen al Despacho, emitir el respectivo documento de acuerdo con el análisis realizado, para establecer la actuación jurídica a seguir_x000a_conforme con la naturaleza del proceso sancionatorio o el que corresponda. 3. Apoyar en el Direccionamiento, orientacion y/o complementacion para la respuesta a la correspondencia, derechos de petición y requerimientos que realicen_x000a_los diferentes entes de control, corporaciones públicas y ciudadanía en general, que hayan sido asignados por el despacho o que sean remitidos por medio del aplicativo de gestión documental que establezca la SDG, dando cumplimiento_x000a_estricto a los tiempos que exige la norma y una vez finalizado, presentar el PAZ y SALVO correspondiente. 4. Atender, documentar y dar respuesta a las visitas administrativas que adelanten los entes de control en la entidad 5. Apoyar la supervisión de los contratos que le sean designados (Cuando aplique) 6. Resolver consultas, prestar asistencia y emitir documentos en asuntos jurídicos_x000a_del despacho de la Alcaldía local 7. Apoyar al despacho la proyección de actos administrativos de competencia del_x000a_despacho 8. Las demás que le sean asignadas o delegadas y que correspondan a la naturaleza del objeto."/>
    <d v="2023-01-19T00:00:00"/>
    <s v="I"/>
    <d v="2023-01-17T00:00:00"/>
    <d v="2023-01-18T00:00:00"/>
    <d v="2023-12-17T00:00:00"/>
    <s v="PROFESIONAL "/>
    <s v="No requiere"/>
    <s v="No requiere"/>
  </r>
  <r>
    <s v="CPS-005-2023"/>
    <n v="5"/>
    <s v="FDLRUU-CD-005-2023"/>
    <s v="No aplica"/>
    <d v="2023-01-17T00:00:00"/>
    <s v="https://community.secop.gov.co/Public/Tendering/OpportunityDetail/Index?noticeUID=CO1.NTC.3783496&amp;isFromPublicArea=True&amp;isModal=False%20(sin%20comillas):"/>
    <x v="0"/>
    <x v="0"/>
    <s v="CO1.PCCNTR.4427116"/>
    <n v="83781"/>
    <n v="35975"/>
    <s v="MONICA YAMILE QUEVEDO CORREA"/>
    <s v="CC"/>
    <n v="53077157"/>
    <n v="1"/>
    <m/>
    <m/>
    <m/>
    <m/>
    <m/>
    <m/>
    <m/>
    <m/>
    <s v="PRESTAR LOS SERVICIOS PROFESIONALES ESPECIALIZADOS PARA APOYAR LA REVISIÓN Y/O ELABORACIÓN DE LOS DOCUMENTOS Y GESTIONES PROVENIENTES DE LAS DIFERENTES ÁREAS RELACIONADAS CON TEMAS ADMINISTRATIVOS CONTABLES Y FINANCIEROS DE LOS PROCESOS Y CONTRATOS DEL FONDO DE DESARROLLO LOCAL DE RAFAEL URIBE URIBE"/>
    <d v="2023-01-18T00:00:00"/>
    <d v="2023-01-18T00:00:00"/>
    <d v="2024-05-31T00:00:00"/>
    <n v="330"/>
    <n v="11"/>
    <n v="78100000"/>
    <n v="7100000"/>
    <x v="0"/>
    <n v="643"/>
    <d v="2023-01-13T00:00:00"/>
    <n v="155"/>
    <d v="2023-01-18T00:00:00"/>
    <x v="0"/>
    <s v="Gestion publica transparente y que mide cuentas  la ciudadania en rafael uribe uribe "/>
    <x v="0"/>
    <n v="97958"/>
    <n v="1"/>
    <d v="2023-12-05T00:00:00"/>
    <n v="1226"/>
    <d v="2023-11-30T00:00:00"/>
    <n v="1133"/>
    <n v="38576667"/>
    <n v="1"/>
    <d v="2023-12-05T00:00:00"/>
    <n v="164"/>
    <n v="16"/>
    <n v="494"/>
    <n v="116676667"/>
    <s v="31 31-Servicios Profesionales "/>
    <s v="GABRIEL RADA MONROY"/>
    <s v="CONTRATACION"/>
    <s v="En ejecución"/>
    <s v="SECOP II "/>
    <s v="John Bohoquez"/>
    <m/>
    <s v="OK"/>
    <s v="005"/>
    <s v="F"/>
    <n v="3212327585"/>
    <s v="KR 41 4 39"/>
    <s v="CONTADOR PUBLICO "/>
    <s v="myquevedoc@gmail.com"/>
    <s v="1. Apoyar la revisión de estudios previos en el componente financiero de los procesos que pretenda adelantar el FDLRUU, cuando sea requerido. 2. Realizar la evaluación de los indicadores financieros de los procesos que adelante el FDLRUU en los cuales sea designada como parte del Comité Evaluador. 3. Apoyar en la administración y control de la base de datos de los contratos suscritos por el FDLRUU. 4. Suministrar la información que se requiera para la proyección de certificaciones labores. 5. Gestionar lo relacionado con el rol de administrador de la plataforma de Contratación Pública Secop II, de cuenta del FDLRUU. 6. Apoyar la consolidación de la información de acuerdo con la necesidad en contratación de personal para el apoyo a gestión de la Alcaldía local 7. Apoyar en la programación del PAC y en los temas contables que requiera el fondo, relacionados con los contratos de ley 80 del 93, convenios y comodatos. 8. Proyectar las respuestas a los derechos de petición que por competencia le sean asignados dando cumplimiento estricto a los tiempos que exige la norma. 9. Proyectar respuesta en forma oportuna la_x000a_correspondencia que le sea asignada a través del aplicativo ORFEO y consultas de los entes de control que le sean asignadas 10. Emitir conceptos financieros, frente a los procesos de contratación adelantados por el Fondo de Desarrollo Local de Rafel Uribe Uribe. 11. Las demás que le asigne el supervisor del contrato y que surjan de la naturaleza de este."/>
    <d v="2023-01-19T00:00:00"/>
    <s v="I"/>
    <d v="2023-01-18T00:00:00"/>
    <d v="2023-01-18T00:00:00"/>
    <d v="2023-12-17T00:00:00"/>
    <s v="PROFESIONAL "/>
    <s v="SI"/>
    <n v="20236830009373"/>
  </r>
  <r>
    <s v="CPS-006-2023"/>
    <n v="6"/>
    <s v="FDLRUU-CD-006-2023"/>
    <s v="No aplica"/>
    <d v="2023-01-19T00:00:00"/>
    <s v="https://community.secop.gov.co/Public/Tendering/OpportunityDetail/Index?noticeUID=CO1.NTC.3797858&amp;isFromPublicArea=True&amp;isModal=False_x000a_"/>
    <x v="0"/>
    <x v="0"/>
    <s v="CO1.PCCNTR.4442064"/>
    <n v="83578"/>
    <n v="36227"/>
    <s v="FABIO ALEXANDER ALZATE FRANCO"/>
    <s v="CC"/>
    <n v="1018463623"/>
    <n v="1"/>
    <m/>
    <m/>
    <m/>
    <m/>
    <m/>
    <m/>
    <m/>
    <m/>
    <s v="PRESTAR SERVICIOS PROFESIONALES EN LA CONSOLIDACION DE LA INFORMACION EN LAS ETAPAS PRECONTRACTUAL, CONTRACTUAL Y_x000a_POSTCONTRACTUAL DEL AREA DE GESTION DE DESARROLLO LOCAL PARA LOS PROCESOS DE ADQUISICIÓN DE BIENES Y SERVICIOS POR_x000a_PARTE DEL FONDO DE DESARROLLO LOCAL DE RAFAEL URIBE URIBE."/>
    <d v="2023-01-20T00:00:00"/>
    <d v="2023-01-20T00:00:00"/>
    <d v="2024-05-31T00:00:00"/>
    <n v="330"/>
    <n v="11"/>
    <n v="70400000"/>
    <n v="6400000"/>
    <x v="0"/>
    <n v="639"/>
    <d v="2023-01-13T00:00:00"/>
    <n v="350"/>
    <d v="2023-01-20T00:00:00"/>
    <x v="0"/>
    <s v="Gestion publica transparente y que mide cuentas  la ciudadania en rafael uribe uribe "/>
    <x v="0"/>
    <n v="97957"/>
    <n v="1"/>
    <d v="2023-12-05T00:00:00"/>
    <n v="1227"/>
    <d v="2023-11-30T00:00:00"/>
    <n v="1134"/>
    <n v="34346667"/>
    <n v="1"/>
    <d v="2023-12-05T00:00:00"/>
    <n v="162"/>
    <n v="16"/>
    <n v="492"/>
    <n v="104746667"/>
    <s v="31 31-Servicios Profesionales "/>
    <s v="GABRIEL RADA MONROY"/>
    <s v="CONTRATACION"/>
    <s v="En ejecución"/>
    <s v="SECOP II "/>
    <s v="Ivan Pachon "/>
    <s v="PENDIENTE CARGAR CRP DE ADICION -MAYO -15/2024 (JHON BOHORQUEZ )"/>
    <s v="OK"/>
    <s v="006"/>
    <s v="M"/>
    <n v="3193598774"/>
    <s v="CL 59A 48B 63"/>
    <s v="ADMINISTRADOR PUBLICO"/>
    <s v="fabioalzate6@gmail.com"/>
    <s v="1 . Apoyar la revisión de los aspectos financieros, económicos y demás temas afines de las modificaciones, informes y demás documentos que los requieran. 2 . Asistir a reuniones, comités de contratación capacitaciones, comités de seguimiento de la inversión y ejecución contractual, entre otros y hacer parte de los comités que le delegue el Alcalde Local. 3 . Realizar seguimiento al cumplimiento de la obligación relacionada_x000a_ con el cargue de información a las plataformas SECOP I y II derivadas de las novedades contractuales que realicen_x000a_los abogados del área de gestión de desarrollo local contratación e informar en caso de que se omita subir alguno de los documentos. 4 . Prestar soporte administrativo en los trámites correspondientes en las etapas precontractuales, contractuales y post-contractuales. 5 . Resolver consultas, prestar asistencia y emitir conceptos_x000a_de los asuntos de su competencia. 6 . Participar en cada una de las actividades que el Sistema Integrado de Gestión_x000a_SIG desarrollo, para lo cual deberá entregar al supervisor del contrato en su informe ejecutivo de actividades el_x000a_reporte de la (s) actividades en las que participó en el período correspondiente. 7 . Entregar, mensualmente informe_x000a_de actividades, con el archivo de los documentos suscritos que haya generado en cumplimiento del objeto y obligaciones contractuales y cargarlo en la plataforma SECOP II. 8 . Diligenciar la información en los aplicativos dispuestos (SIPSE Localidades) correspondiente a la formulación de los temas relacionados con las etapas precontractual, contractual y post contractual de los procesos adelantados por la Entidad. 9 . Apoyar la_x000a_consolidación de los proyectos de inversión local en el aplicativo SIPSE, con el rol de analista. 10 . Capacitar y orientar a los funcionarios y contratistas en el manejo de los aplicativos misionales y de apoyo de la Secretaria de Gobierno 11 . Apoyar el cargue de las solicitudes de NO HAY de los procesos adelantados por la Entidad 12 . Registrar las actualizaciones y modificaciones dentro del aplicativo SIPSE, con el usuario de analista. 13 ._x000a_Elaborar y presentar los informes que requieran en temas relacionados con el aplicativo SIPSE. 14 . Las demás que por su naturaleza le sean atribuidas por el/ la supervisor(a) conforme al objeto y alcance del contrato"/>
    <d v="2023-01-20T00:00:00"/>
    <s v="I"/>
    <d v="2023-01-20T00:00:00"/>
    <d v="2023-01-20T00:00:00"/>
    <d v="2023-12-19T00:00:00"/>
    <s v="PROFESIONAL "/>
    <s v="SI"/>
    <n v="20236830009373"/>
  </r>
  <r>
    <s v="CPS-007-2023"/>
    <n v="7"/>
    <s v="FDLRUU-CD-006-2023"/>
    <s v="No aplica"/>
    <d v="2023-01-19T00:00:00"/>
    <s v="https://community.secop.gov.co/Public/Tendering/OpportunityDetail/Index?noticeUID=CO1.NTC.3797858&amp;isFromPublicArea=True&amp;isModal=False_x000a_"/>
    <x v="0"/>
    <x v="0"/>
    <s v="CO1.PCCNTR.4442271"/>
    <n v="83578"/>
    <n v="36227"/>
    <s v="CRISTHIAN STEVENS VERA ESCOBAR"/>
    <s v="CC"/>
    <n v="1022985336"/>
    <n v="7"/>
    <m/>
    <m/>
    <m/>
    <m/>
    <m/>
    <m/>
    <m/>
    <m/>
    <s v="PRESTAR SERVICIOS PROFESIONALES EN LA CONSOLIDACION DE LA INFORMACION EN LAS ETAPAS PRECONTRACTUAL, CONTRACTUAL Y_x000a_POSTCONTRACTUAL DEL AREA DE GESTION DE DESARROLLO LOCAL PARA LOS PROCESOS DE ADQUISICIÓN DE BIENES Y SERVICIOS POR_x000a_PARTE DEL FONDO DE DESARROLLO LOCAL DE RAFAEL URIBE URIBE."/>
    <d v="2023-01-20T00:00:00"/>
    <d v="2023-01-20T00:00:00"/>
    <d v="2024-06-06T00:00:00"/>
    <n v="330"/>
    <n v="11"/>
    <n v="70400000"/>
    <n v="6400000"/>
    <x v="0"/>
    <n v="640"/>
    <d v="2023-01-13T00:00:00"/>
    <n v="369"/>
    <d v="2023-01-20T00:00:00"/>
    <x v="0"/>
    <s v="Gestion publica transparente y que mide cuentas  la ciudadania en rafael uribe uribe "/>
    <x v="0"/>
    <n v="97958"/>
    <n v="1"/>
    <d v="2023-12-05T00:00:00"/>
    <n v="1228"/>
    <d v="2023-11-30T00:00:00"/>
    <n v="1143"/>
    <n v="34346667"/>
    <n v="1"/>
    <d v="2023-12-05T00:00:00"/>
    <n v="162"/>
    <n v="16"/>
    <n v="492"/>
    <n v="104746667"/>
    <s v="31 31-Servicios Profesionales "/>
    <s v="GABRIEL RADA MONROY"/>
    <s v="CONTRATACION"/>
    <s v="En ejecución"/>
    <s v="SECOP II "/>
    <s v="Ivan Pachon "/>
    <s v="SUSPENSION (6) DIAS  DEL 14 AL 19 DE MAYO -REINICIO 20 DE MAYO"/>
    <s v="OK"/>
    <s v="007"/>
    <s v="M"/>
    <n v="3223097141"/>
    <s v="KR 73 B  7B  87"/>
    <s v="ADMINISTRADOR PUBLICO"/>
    <s v="cristhianvera.ap@hotmail.com"/>
    <s v="1 . Apoyar la revisión de los aspectos financieros, económicos y demás temas afines de las modificaciones, informes y demás documentos que los requieran. 2 . Asistir a reuniones, comités de contratación capacitaciones, comités de seguimiento de la inversión y ejecución contractual, entre otros y hacer parte de los comités que le delegue el Alcalde Local. 3 . Realizar seguimiento al cumplimiento de la obligación relacionada_x000a_ con el cargue de información a las plataformas SECOP I y II derivadas de las novedades contractuales que realicen_x000a_los abogados del área de gestión de desarrollo local contratación e informar en caso de que se omita subir alguno de los documentos. 4 . Prestar soporte administrativo en los trámites correspondientes en las etapas precontractuales, contractuales y post-contractuales. 5 . Resolver consultas, prestar asistencia y emitir conceptos_x000a_de los asuntos de su competencia. 6 . Participar en cada una de las actividades que el Sistema Integrado de Gestión_x000a_SIG desarrollo, para lo cual deberá entregar al supervisor del contrato en su informe ejecutivo de actividades el_x000a_reporte de la (s) actividades en las que participó en el período correspondiente. 7 . Entregar, mensualmente informe_x000a_de actividades, con el archivo de los documentos suscritos que haya generado en cumplimiento del objeto y obligaciones contractuales y cargarlo en la plataforma SECOP II. 8 . Diligenciar la información en los aplicativos dispuestos (SIPSE Localidades) correspondiente a la formulación de los temas relacionados con las etapas precontractual, contractual y post contractual de los procesos adelantados por la Entidad. 9 . Apoyar la_x000a_consolidación de los proyectos de inversión local en el aplicativo SIPSE, con el rol de analista. 10 . Capacitar y orientar a los funcionarios y contratistas en el manejo de los aplicativos misionales y de apoyo de la Secretaria de Gobierno 11 . Apoyar el cargue de las solicitudes de NO HAY de los procesos adelantados por la Entidad 12 . Registrar las actualizaciones y modificaciones dentro del aplicativo SIPSE, con el usuario de analista. 13 ._x000a_Elaborar y presentar los informes que requieran en temas relacionados con el aplicativo SIPSE. 14 . Las demás que por su naturaleza le sean atribuidas por el/ la supervisor(a) conforme al objeto y alcance del contrato"/>
    <d v="2022-04-14T00:00:00"/>
    <s v="I"/>
    <d v="2023-01-20T00:00:00"/>
    <d v="2023-01-20T00:00:00"/>
    <d v="2023-12-19T00:00:00"/>
    <s v="PROFESIONAL "/>
    <s v="SI"/>
    <n v="20236830009373"/>
  </r>
  <r>
    <s v="CPS-008-2023"/>
    <n v="8"/>
    <s v="FDLRUU-CD-008-2023"/>
    <s v="No aplica"/>
    <d v="2023-01-23T00:00:00"/>
    <s v="https://community.secop.gov.co/Public/Tendering/OpportunityDetail/Index?noticeUID=CO1.NTC.3824771&amp;isFromPublicArea=True&amp;isModal=False"/>
    <x v="0"/>
    <x v="0"/>
    <s v="CO1.PCCNTR.4463047"/>
    <n v="84130"/>
    <n v="35964"/>
    <s v="MICHEL ANDRÉS SALAMANCA RAMÍREZ."/>
    <s v="CC"/>
    <n v="80020069"/>
    <n v="4"/>
    <m/>
    <m/>
    <m/>
    <m/>
    <m/>
    <m/>
    <m/>
    <m/>
    <s v="EL CONTRATISTA SE OBLIGA A PRESTAR SUS SERVICIOS PROFESIONALES PARA APOYAR LA GESTIÓN CONTRATACTUAL EN SUS DIFERENTES ETAPAS AL ÁREA DE GESTIÓN DEL DESARROLLO DE LA ALCALDÍA LOCAL DE RAFAEL URIBE URIBE"/>
    <d v="2023-01-23T00:00:00"/>
    <d v="2023-01-25T00:00:00"/>
    <d v="2024-05-31T00:00:00"/>
    <n v="330"/>
    <n v="11"/>
    <n v="59400000"/>
    <n v="5400000"/>
    <x v="0"/>
    <n v="713"/>
    <d v="2023-01-17T00:00:00"/>
    <n v="531"/>
    <d v="2023-01-25T00:00:00"/>
    <x v="0"/>
    <s v="Gestion publica transparente y que mide cuentas  la ciudadania en rafael uribe uribe "/>
    <x v="0"/>
    <n v="97959"/>
    <n v="1"/>
    <d v="2023-12-19T00:00:00"/>
    <n v="1229"/>
    <d v="2023-11-30T00:00:00"/>
    <n v="1157"/>
    <n v="28080000"/>
    <n v="1"/>
    <d v="2023-12-19T00:00:00"/>
    <n v="157"/>
    <n v="16"/>
    <n v="487"/>
    <n v="87480000"/>
    <s v="31 31-Servicios Profesionales "/>
    <s v="GABRIEL RADA MONROY"/>
    <s v="CONTRATACION"/>
    <s v="En ejecución"/>
    <s v="SECOP II "/>
    <s v="Luis Alejandro"/>
    <s v="PENDIENTE CARGAR CRP DE ADICION -MAYO 15/2024 (Monica Parra)"/>
    <s v="OK"/>
    <s v="008"/>
    <s v="M"/>
    <n v="3115813529"/>
    <s v="CALLE 77 BIS 114 A 46"/>
    <s v="ABOGADO"/>
    <s v="masrvsr38@gmail.com"/>
    <s v="1 . Adelantar las fases precontractuales, contractuales y post contractuales en los procesos que le sean asignados. 2 . Apoyar en la formulación del componente jurídico de los Estudios Previos y demás_x000a_documentos necesarios para los procesos de contratación de la Entidad. 3 . Elaborar modificaciones contractuales como prórrogas, adiciones, actas de suspensión y reinicio y demás documentos requeridos en los procesos contractuales del Fondo de desarrollo local que le sean asignados. 4 . Realizar el cargue de información al SECOP I y II, referente a todas las novedades contractuales, tales como cargar mes a mes los informes de ejecución presentando por los contratistas con el fin de dar cumplimiento a lo ordenado en la ley. 5 . Asistir a reuniones,_x000a_comités de contratación capacitaciones, comités de seguimiento de la inversión y ejecución contractual, entre otros y hacer parte de los comités que le delegue el Alcalde Local. 6 . Reportar dentro de los cinco (5) primeros días de cada mes de las novedades en lo correspondiente a los contratos de los contratos del FDL (minutas, prórrogas, adiciones, suspensiones, reiniciaciones, cesiones, liquidación, etc.) a quien realice la consolidación para la presentación del informe SIVICOF. 7 . Realizar la entrega de manera formal al auxiliar del Área de gestión del desarrollo local correspondiente de los expedientes contractuales de los procesos a su cargo. 8 . Proyectar las certificaciones laborales que le sean asignadas. 9 . Apoyar al Fondo en los trámites correspondientes a las audiencias del debido proceso, que se adelanta para la imposición de sanciones contractuales, elaborando el estudio previo de los actos administrativos sancionatorios que correspondan. 10 . Resolver consultas, prestar asistencia y emitir conceptos de los asuntos de su competencia. 11 . Revisar y/o proyectar las respuestas de los requerimientos que efectúen los diferentes entes de control, corporaciones públicas y ciudadanía en general, respecto de la contratación adelantada por el Fondo de Desarrollo Local de Rafael Uribe Uribe, y suministrar la información para la consolidación de aquellos que se requieran. 12 . Participar en cada una de las actividades que el Sistema Integrado de Gestión SIG, para lo cual deberá entregar al supervisor del contrato en su informe ejecutivo de actividades el reporte de la (s) actividades en las que participó en el período correspondiente. 13 . Proyectar la respuesta en forma oportuna la correspondencia que le sea asignada a través del aplicativo ORFEO o el que establezca la SDG y consultas de los entes de control relacionadas con el objeto del contrato, y una vez_x000a_finalizado, presentar el paz y salvo correspondiente. 14 . Entregar, mensualmente informe de actividades, con el archivo de los documentos suscritos que haya generado en cumplimiento del objeto y obligaciones contractuales y subirlo a la plataforma SECOP II. 15 . Las demás que por su naturaleza le sean atribuidas por el/ la supervisor(a) conforme al objeto y alcance del contrato."/>
    <d v="2023-02-01T00:00:00"/>
    <s v="I"/>
    <d v="2023-01-24T00:00:00"/>
    <d v="2023-01-25T00:00:00"/>
    <d v="2023-12-24T00:00:00"/>
    <s v="PROFESIONAL "/>
    <s v="SI"/>
    <n v="20236830009373"/>
  </r>
  <r>
    <s v="CPS-009-2023"/>
    <n v="9"/>
    <s v="FDLRUU-CD-009-2023"/>
    <s v="No aplica"/>
    <d v="2023-01-09T00:00:00"/>
    <s v="https://community.secop.gov.co/Public/Tendering/OpportunityDetail/Index?noticeUID=CO1.NTC.3813056&amp;isFromPublicArea=True&amp;isModal=False"/>
    <x v="0"/>
    <x v="0"/>
    <s v="FDLRUU-CD-009-2023"/>
    <n v="84173"/>
    <n v="36045"/>
    <s v="ANGELICA MARIA SANCHEZ RODRIGUEZ"/>
    <s v="CC"/>
    <n v="52381414"/>
    <n v="9"/>
    <m/>
    <m/>
    <m/>
    <m/>
    <m/>
    <m/>
    <m/>
    <m/>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1-27T00:00:00"/>
    <d v="2023-02-01T00:00:00"/>
    <d v="2024-02-29T00:00:00"/>
    <n v="330"/>
    <n v="11"/>
    <n v="64900000"/>
    <n v="5900000"/>
    <x v="0"/>
    <n v="730"/>
    <d v="2023-01-17T00:00:00"/>
    <n v="599"/>
    <d v="2023-01-30T00:00:00"/>
    <x v="0"/>
    <s v="Gestion publica transparente y que mide cuentas  la ciudadania en rafael uribe uribe "/>
    <x v="0"/>
    <n v="98201"/>
    <n v="1"/>
    <d v="2023-12-20T00:00:00"/>
    <n v="1283"/>
    <d v="2023-12-20T00:00:00"/>
    <n v="1183"/>
    <n v="11800000"/>
    <n v="1"/>
    <d v="2023-12-20T00:00:00"/>
    <n v="60"/>
    <n v="13"/>
    <n v="390"/>
    <n v="76700000"/>
    <s v="31 31-Servicios Profesionales "/>
    <s v="HECTOR ENRIQUE ERIRA MORENO"/>
    <s v="INFRAESTRUCTURA"/>
    <s v="Terminado"/>
    <s v="SECOP II "/>
    <s v="Gabriel"/>
    <s v="PENDIENTE CARGAR CRP DE ADICION -MAYO 15/2024 (Rene Buitrago )"/>
    <s v="OK"/>
    <s v="009"/>
    <s v="F"/>
    <n v="3133558196"/>
    <s v="TRANSV 34 A BIS No. 40A 10 SUR INT 2 APTO 501"/>
    <s v="ARQUITECTURA"/>
    <s v="angellicasan@yahoo.es"/>
    <s v="1 . Realizar la formulación, apoyo técnico a la supervisión, liquidación, seguimiento y_x000a_evaluación de proyectos de inversión que le sean designado según el plan de desarrollo local. 2 . Elaborar_x000a_y actualizar oportunamente el documento técnico de soporte ¿ DTS, así como la ficha de estadística básica_x000a_de inversión local - EBI-l, las bases de datos y los aplicativos tanto distritales como institucionales que_x000a_requieran información correspondiente a los proyectos asignado. 3 . Elaborar la parte técnica y presentar_x000a_oportunamente los estudios previos y demás documentos necesarios al comité de contratación para_x000a_adelantar los procesos precontractuales y contractualescorrespondientes a los proyectos relacionados_x000a_con el objeto del contrato. 4 . Elaborar la evaluación técnica de las propuestas presentadas en el marco de_x000a_los procesos contractuales que adelante el fondo de desarrollo local correspondientes a los proyectos_x000a_relacionados con el objeto del contrato. 5 . Brindar información por escrito y/o verbal, oportuna, veraz y_x000a_clara de manera periódica sobre el estado de los proyectos a la ciudadanía en general a través de atención_x000a_directa, rendición de cuentas y encuentros ciudadanos según las instrucciones del despacho del alcalde_x000a_local. 6 . Apoyar la supervisión de los convenios y/o contratos que le sean asignados por el alcalde o_x000a_alcaldesa local. 7 . Realizar el seguimiento a la estabilidad y calidad de las obras ejecutadas con recursos_x000a_del fondo. 8 . Prestar el servicio de atención a la ciudadanía relacionado con el objeto y naturaleza del_x000a_contrato de manera oportuna, con calidad y calidez, garantizando suplir la necesidad del mismo. 9 ._x000a_Proyectar la respuesta en forma oportuna la correspondencia que le sea asignada a través del aplicativo_x000a_ORFEO o el que establezca la SDG y consultas de los entes de control relacionadas con el objeto del_x000a_contrato, y una vez finalizado, presentar el paz y salvo correspondiente. 10. Las demás obligaciones que_x000a_se le asignen y que surjan de la naturaleza del Contrato"/>
    <d v="2023-01-31T00:00:00"/>
    <s v="I"/>
    <d v="2023-01-27T00:00:00"/>
    <d v="2023-02-01T00:00:00"/>
    <d v="2023-12-31T00:00:00"/>
    <s v="PROFESIONAL "/>
    <s v="SI"/>
    <n v="20236830009383"/>
  </r>
  <r>
    <s v="CPS-010-2023"/>
    <n v="10"/>
    <s v="FDLRUU-CD-010-2023"/>
    <s v="No aplica"/>
    <d v="2023-01-20T00:00:00"/>
    <s v="https://community.secop.gov.co/Public/Tendering/OpportunityDetail/Index?noticeUID=CO1.NTC.3813069&amp;isFromPublicArea=True&amp;isModal=False"/>
    <x v="0"/>
    <x v="0"/>
    <s v="CO1.PCCNTR.4452736"/>
    <n v="84177"/>
    <n v="35897"/>
    <s v="HECTOR ENRIQUE ERIRA MORENO"/>
    <s v="CC"/>
    <n v="79594955"/>
    <n v="4"/>
    <m/>
    <m/>
    <m/>
    <m/>
    <m/>
    <m/>
    <m/>
    <m/>
    <s v="PRESTAR LOS SERVICIOS PROFESIONALES ESPECIALIZADOS PARA APOYAR EL SEGUIMIENTO Y LA SUPERVISION DE LA EJECUCIÓN DE LOS PROYECTOS DE INVERSIÓN DESTINADOS A LA INTERVENCIÓN DE PARQUES Y DEMAS INFRAESTRUCTURA DE LA LOCALIDAD DE RAFAEL URIBE URIBE_x0009_"/>
    <d v="2023-01-23T00:00:00"/>
    <d v="2023-01-24T00:00:00"/>
    <d v="2023-12-23T00:00:00"/>
    <n v="330"/>
    <n v="11"/>
    <n v="78100000"/>
    <n v="7100000"/>
    <x v="0"/>
    <n v="725"/>
    <d v="2023-01-17T00:00:00"/>
    <n v="515"/>
    <d v="2023-01-24T00:00:00"/>
    <x v="0"/>
    <s v="Gestion publica transparente y que mide cuentas  la ciudadania en rafael uribe uribe "/>
    <x v="0"/>
    <s v="N/A"/>
    <m/>
    <m/>
    <m/>
    <m/>
    <s v="N/A"/>
    <m/>
    <m/>
    <m/>
    <m/>
    <n v="11"/>
    <n v="330"/>
    <n v="78100000"/>
    <s v="31 31-Servicios Profesionales "/>
    <s v="EDUARD HUMBERTO QUINTANA ARELLANO"/>
    <s v="INFRAESTRUCTURA"/>
    <s v="Terminado"/>
    <s v="SECOP II "/>
    <s v="John Bohoquez"/>
    <m/>
    <s v="OK"/>
    <s v="010"/>
    <s v="M"/>
    <n v="3104805945"/>
    <s v="CL 24 SUR  12  88"/>
    <s v="INGENIERO CIVIL"/>
    <s v="eriracivil@hotmail.com"/>
    <s v="1. Acompañar el proceso de formulación, evaluación y seguimiento de los proyectos de parques, infraestructura malla vial, parques, mitigación y salones comunales. 2. Apoyar la revisión y aprobación tanto_x000a_a nivel técnico como financiero de la totalidad de los estudios previos, estudios de sector, estudios de mercado, matrices_x000a_de riesgo y demás documentos proyectados por los profesionales y/o técnicos del grupo de infraestructura para la respectiva presentación de los mismos con antelación al comité de contratación para su revisión, aprobación y tramite de contratación y adelantar las evaluaciones técnicas y financieras de todos los procesos de contratación que se adelanten en la entidad junto con los profesionales y técnicos de apoyo. 3 . Realizar el seguimiento y rendir informe al_x000a_Despacho y a la Comunidad de la ejecución presupuestal a partir de la formulación de los proyectos de inversión y proponer estrategias que permitan garantizar un mejor avance en la ejecución para el cumplimiento de las metas que plantea el Plan de Desarrollo Local. 4. Apoyar al Alcalde Local en los espacios de coordinación institucional para articular los proyectos de inversión local con el nivel central y con las entidades de los procesos de infraestructura. 5. Realizar el seguimiento a la estabilidad y calidad de las obras ejecutadas con recursos del fondo. 6. Realizar la proyección técnica de las liquidaciones de los convenios y/o contratos que le sean designados por el Alcalde Local. 7. Atender visitas administrativas de entes de control y proyectar las respectivas respuestas a los mismos cuando sean requeridas a través de derechos de petición, proposiciones, tutelas, actos administrativos, requerimientos directos, entre_x000a_otras. 8 . Apoyar la supervisión de los contratos que le sean designados. 9 . Las demás que le sean asignadas o delegadas y que correspondan a la naturaleza del contrato."/>
    <d v="2023-01-24T00:00:00"/>
    <s v="III"/>
    <d v="2023-01-24T00:00:00"/>
    <d v="2023-01-24T00:00:00"/>
    <d v="2023-12-23T00:00:00"/>
    <s v="PROFESIONAL "/>
    <s v="No requiere"/>
    <s v="No requiere"/>
  </r>
  <r>
    <s v="CPS-011-2023"/>
    <n v="11"/>
    <s v="FDLRUU-CD-011-2023"/>
    <s v="No aplica"/>
    <d v="2023-01-23T00:00:00"/>
    <s v="https://community.secop.gov.co/Public/Tendering/OpportunityDetail/Index?noticeUID=CO1.NTC.3821254&amp;isFromPublicArea=True&amp;isModal=False"/>
    <x v="0"/>
    <x v="0"/>
    <s v="CO1.PCCNTR.4460273"/>
    <n v="84080"/>
    <n v="36228"/>
    <s v="JOSE ALFONSO GARZON CABEZAS"/>
    <s v="CC"/>
    <n v="334775"/>
    <n v="3"/>
    <m/>
    <m/>
    <m/>
    <m/>
    <m/>
    <m/>
    <m/>
    <m/>
    <s v="PRESTAR LOS SERVICIOS PERSONALES DE APOYO A LA GESTION EN LA CONDUCCIÓN DE LOS VEHICULOS LIVIANOS A CARGO DEL FONDO DE DESARROLLO LOCAL DE RAFAEL URIBE URIBE_x0009_"/>
    <d v="2023-01-23T00:00:00"/>
    <d v="2023-01-24T00:00:00"/>
    <d v="2024-02-29T00:00:00"/>
    <n v="330"/>
    <n v="11"/>
    <n v="29700000"/>
    <n v="2700000"/>
    <x v="0"/>
    <n v="818"/>
    <d v="2023-01-20T00:00:00"/>
    <n v="517"/>
    <d v="2023-01-24T00:00:00"/>
    <x v="0"/>
    <s v="Gestion publica transparente y que mide cuentas  la ciudadania en rafael uribe uribe "/>
    <x v="0"/>
    <n v="98173"/>
    <n v="1"/>
    <d v="2023-12-19T00:00:00"/>
    <n v="1254"/>
    <d v="2023-12-14T00:00:00"/>
    <n v="1168"/>
    <n v="6030000"/>
    <n v="1"/>
    <d v="2023-12-19T00:00:00"/>
    <n v="66"/>
    <n v="13"/>
    <n v="396"/>
    <n v="35730000"/>
    <s v="33 33-Servicios Apoyo a la Gestion de la Entidad (servicios administrativos) "/>
    <s v="JOSUE WLADIMIR GARCIA CABRERA "/>
    <s v="CONDUCTORES"/>
    <s v="Terminado"/>
    <s v="SECOP II "/>
    <s v="John Bohoquez"/>
    <s v="PENDIENTE CARGAR CRP DE ADICION -MAYO -15/2024 (JHON  BOHORQUEZ )"/>
    <s v="OK"/>
    <s v="011"/>
    <s v="M"/>
    <n v="3142020101"/>
    <s v="KR 3F  52A  49 SUR"/>
    <s v="BACHILLER "/>
    <s v="j.agarzon62@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n v="20236820012673"/>
  </r>
  <r>
    <s v="CPS-012-2023"/>
    <n v="12"/>
    <s v="FDLRUU-CD-011-2023"/>
    <s v="No aplica"/>
    <d v="2023-01-23T00:00:00"/>
    <s v="https://community.secop.gov.co/Public/Tendering/OpportunityDetail/Index?noticeUID=CO1.NTC.3821254&amp;isFromPublicArea=True&amp;isModal=False"/>
    <x v="0"/>
    <x v="0"/>
    <s v="CO1.PCCNTR.4461024"/>
    <n v="84080"/>
    <n v="36228"/>
    <s v="JAVIER BASTIDAS ROMERO"/>
    <s v="CC"/>
    <n v="79740493"/>
    <n v="1"/>
    <m/>
    <m/>
    <m/>
    <m/>
    <m/>
    <m/>
    <m/>
    <m/>
    <s v="PRESTAR LOS SERVICIOS PERSONALES DE APOYO A LA GESTION EN LA CONDUCCIÓN DE LOS VEHICULOS LIVIANOS A CARGO DEL FONDO DE DESARROLLO LOCAL DE RAFAEL URIBE URIBE_x0009_"/>
    <d v="2023-01-23T00:00:00"/>
    <d v="2023-01-24T00:00:00"/>
    <d v="2024-05-31T00:00:00"/>
    <n v="330"/>
    <n v="11"/>
    <n v="29700000"/>
    <n v="2700000"/>
    <x v="0"/>
    <n v="819"/>
    <d v="2023-01-20T00:00:00"/>
    <n v="516"/>
    <d v="2023-01-24T00:00:00"/>
    <x v="0"/>
    <s v="Gestion publica transparente y que mide cuentas  la ciudadania en rafael uribe uribe "/>
    <x v="0"/>
    <n v="98174"/>
    <n v="1"/>
    <d v="2023-12-20T00:00:00"/>
    <n v="1253"/>
    <d v="2023-12-20T00:00:00"/>
    <n v="1185"/>
    <n v="14130000"/>
    <n v="1"/>
    <d v="2023-12-20T00:00:00"/>
    <n v="158"/>
    <n v="16"/>
    <n v="488"/>
    <n v="43830000"/>
    <s v="33 33-Servicios Apoyo a la Gestion de la Entidad (servicios administrativos) "/>
    <s v="WILLIAM RAMON VILLAMIL RODRIGUEZ"/>
    <s v="CONDUCTORES"/>
    <s v="En ejecución"/>
    <s v="SECOP II "/>
    <s v="John Bohoquez"/>
    <s v="PENDIENTE CARGAR CRP DE ADICION -MAYO -15/2024 (JHON  BOHORQUEZ )"/>
    <s v="OK"/>
    <s v="012"/>
    <s v="M"/>
    <n v="3103482232"/>
    <s v="KR 5M 49G 44 SUR "/>
    <s v="BACHILLER "/>
    <s v="Javisebas21@g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s v="20236820012673 - 20246820008603"/>
  </r>
  <r>
    <s v="CPS-013-2023"/>
    <n v="13"/>
    <s v="FDLRUU-CD-011-2023"/>
    <s v="No aplica"/>
    <d v="2023-01-23T00:00:00"/>
    <s v="https://community.secop.gov.co/Public/Tendering/OpportunityDetail/Index?noticeUID=CO1.NTC.3821254&amp;isFromPublicArea=True&amp;isModal=False"/>
    <x v="0"/>
    <x v="0"/>
    <s v="CO1.PCCNTR.4461091"/>
    <n v="84080"/>
    <n v="36228"/>
    <s v="VICTOR JAIME SANCHEZ CARDOZO"/>
    <s v="CC"/>
    <n v="79258775"/>
    <n v="5"/>
    <m/>
    <m/>
    <m/>
    <m/>
    <m/>
    <m/>
    <m/>
    <m/>
    <s v="PRESTAR LOS SERVICIOS PERSONALES DE APOYO A LA GESTION EN LA CONDUCCIÓN DE LOS VEHICULOS LIVIANOS A CARGO DEL FONDO DE DESARROLLO LOCAL DE RAFAEL URIBE URIBE_x0009_"/>
    <d v="2023-01-23T00:00:00"/>
    <d v="2023-01-24T00:00:00"/>
    <d v="2024-02-29T00:00:00"/>
    <n v="330"/>
    <n v="11"/>
    <n v="29700000"/>
    <n v="2700000"/>
    <x v="0"/>
    <n v="820"/>
    <d v="2023-01-20T00:00:00"/>
    <n v="518"/>
    <d v="2023-01-24T00:00:00"/>
    <x v="0"/>
    <s v="Gestion publica transparente y que mide cuentas  la ciudadania en rafael uribe uribe "/>
    <x v="0"/>
    <n v="98174"/>
    <n v="1"/>
    <d v="2023-12-20T00:00:00"/>
    <n v="1317"/>
    <d v="2023-12-20T00:00:00"/>
    <n v="1186"/>
    <n v="6030000"/>
    <n v="1"/>
    <d v="2023-12-20T00:00:00"/>
    <n v="66"/>
    <n v="13"/>
    <n v="396"/>
    <n v="35730000"/>
    <s v="33 33-Servicios Apoyo a la Gestion de la Entidad (servicios administrativos) "/>
    <s v="JOSUE WLADIMIR GARCIA CABRERA "/>
    <s v="CONDUCTORES"/>
    <s v="Terminado"/>
    <s v="SECOP II "/>
    <s v="John Bohoquez"/>
    <s v="PENDIENTE CARGAR CRP DE ADICION -MAYO -15/2024 (JHON  BOHORQUEZ )"/>
    <s v="OK"/>
    <s v="013"/>
    <s v="M"/>
    <n v="3102561992"/>
    <s v="CL 49B BIS  5 F 43 SUR "/>
    <s v="BACHILLER "/>
    <s v="Victor30338@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3T00:00:00"/>
    <s v="IV"/>
    <d v="2023-01-23T00:00:00"/>
    <d v="2023-01-24T00:00:00"/>
    <d v="2023-12-23T00:00:00"/>
    <s v="BACHILLER"/>
    <s v="SI"/>
    <n v="20236820012673"/>
  </r>
  <r>
    <s v="CPS-014-2023"/>
    <n v="14"/>
    <s v="FDLRUU-CD-011-2023"/>
    <s v="No aplica"/>
    <d v="2023-01-23T00:00:00"/>
    <s v="https://community.secop.gov.co/Public/Tendering/OpportunityDetail/Index?noticeUID=CO1.NTC.3821254&amp;isFromPublicArea=True&amp;isModal=False"/>
    <x v="0"/>
    <x v="0"/>
    <s v="CO1.PCCNTR.4462236"/>
    <n v="84080"/>
    <n v="36228"/>
    <s v="EDWIN UMAÑA LLANOS"/>
    <s v="CC"/>
    <n v="79332691"/>
    <n v="1"/>
    <m/>
    <m/>
    <m/>
    <m/>
    <s v="BENEDICTO FERIA  TELLEZ"/>
    <s v="CC"/>
    <n v="79288978"/>
    <d v="2023-10-20T00:00:00"/>
    <s v="PRESTAR LOS SERVICIOS PERSONALES DE APOYO A LA GESTION EN LA CONDUCCIÓN DE LOS VEHICULOS LIVIANOS A CARGO DEL FONDO DE DESARROLLO LOCAL DE RAFAEL URIBE URIBE_x0009_"/>
    <d v="2023-01-23T00:00:00"/>
    <d v="2023-01-24T00:00:00"/>
    <d v="2024-05-31T00:00:00"/>
    <n v="330"/>
    <n v="11"/>
    <n v="29700000"/>
    <n v="2700000"/>
    <x v="0"/>
    <n v="817"/>
    <d v="2023-01-20T00:00:00"/>
    <n v="519"/>
    <d v="2023-01-24T00:00:00"/>
    <x v="0"/>
    <s v="Gestion publica transparente y que mide cuentas  la ciudadania en rafael uribe uribe "/>
    <x v="0"/>
    <n v="98211"/>
    <n v="1"/>
    <d v="2023-12-18T00:00:00"/>
    <n v="1284"/>
    <d v="2023-12-15T00:00:00"/>
    <n v="1148"/>
    <n v="14130000"/>
    <n v="1"/>
    <d v="2023-12-18T00:00:00"/>
    <n v="81"/>
    <n v="14"/>
    <n v="411"/>
    <n v="43830000"/>
    <s v="33 33-Servicios Apoyo a la Gestion de la Entidad (servicios administrativos) "/>
    <s v="DIMELZA MENDOZA RURDA "/>
    <s v="CONDUCTORES"/>
    <s v="En ejecución"/>
    <s v="SECOP II "/>
    <s v="Luisa Martinez"/>
    <m/>
    <s v="OK"/>
    <s v="014"/>
    <s v="M"/>
    <n v="3107742628"/>
    <s v="CL 138 A 113-54"/>
    <s v="BACHILLER "/>
    <s v="edwin.llanos@hotmail.com"/>
    <s v=": 1. Apoyar las labores de conducción de cualquiera de los vehículos livianos que se_x000a_encuentran al servicio de la Alcaldía Local y que le sean asignados, incluyendo el apoyo a las emergencias que surjan_x000a_en la localidad y las cuales necesitan de la intervención de vehículos. 2 . Velar por el buen estado mecánico y estético_x000a_del 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 se_x000a_encuentren los vehículos para iniciar las acciones correctivas y/o preventivas de mantenimiento del caso. 4 . Efectuar_x000a_seguimiento a las fechas de vencimiento de revisión técnico-mecánica y seguros, cambios de aceite, consumos de_x000a_combustible, kilometraje, lubricantes, actualización de documentos del vehículo y demás aspectos relacionados,_x000a_llevando un registro de control detallado de los mismos que deberá ser reportado oportunamente al supervisor del_x000a_contrato con el propósito de adelantar las diligencias necesarias para tal efecto. 5 . Respetar las normas de tránsito y_x000a_responder por el pago de las multas o sanciones que le impongan las autoridades de tránsito, en caso de que ocurriere._x000a_6 . Retirar y parquear los vehículos en el lugar asignado para tal fin por el supervisor del contrato."/>
    <d v="2023-01-24T00:00:00"/>
    <s v="IV"/>
    <d v="2023-01-23T00:00:00"/>
    <d v="2023-01-24T00:00:00"/>
    <d v="2023-12-23T00:00:00"/>
    <s v="BACHILLER"/>
    <s v="No requiere"/>
    <s v="No requiere"/>
  </r>
  <r>
    <s v="CPS-016-2023"/>
    <n v="16"/>
    <s v="FDLRUU-CD-016-2023"/>
    <s v="No aplica"/>
    <d v="2023-01-25T00:00:00"/>
    <s v="https://community.secop.gov.co/Public/Tendering/OpportunityDetail/Index?noticeUID=CO1.NTC.3841774&amp;isFromPublicArea=True&amp;isModal=False_x000a_"/>
    <x v="0"/>
    <x v="0"/>
    <s v="CO1.PCCNTR.4479316"/>
    <n v="83896"/>
    <n v="36233"/>
    <s v="JHON ALEXANDER OLAYA CUESTA"/>
    <s v="CC"/>
    <n v="79910956"/>
    <n v="8"/>
    <m/>
    <m/>
    <m/>
    <m/>
    <m/>
    <m/>
    <m/>
    <m/>
    <s v="APOYAR Y DAR SOPORTE TÉCNICO AL ADMINISTRADOR Y USUARIO FINAL DE LA RED DE SISTEMAS Y TECNOLOGÍA E INFORMACIÓN DE LA ALCALDÍA LOCAL_x0009_"/>
    <d v="2023-01-25T00:00:00"/>
    <d v="2023-02-02T00:00:00"/>
    <d v="2024-01-01T00:00:00"/>
    <n v="330"/>
    <n v="11"/>
    <n v="44000000"/>
    <n v="4000000"/>
    <x v="0"/>
    <n v="748"/>
    <d v="2023-01-19T00:00:00"/>
    <n v="702"/>
    <d v="2023-02-01T00:00:00"/>
    <x v="0"/>
    <s v="Gestion publica transparente y que mide cuentas  la ciudadania en rafael uribe uribe "/>
    <x v="0"/>
    <m/>
    <m/>
    <m/>
    <m/>
    <m/>
    <s v="N/A"/>
    <m/>
    <m/>
    <m/>
    <m/>
    <n v="11"/>
    <n v="330"/>
    <n v="44000000"/>
    <s v="33 33-Servicios Apoyo a la Gestion de la Entidad (servicios administrativos) "/>
    <s v="MANUEL ALEJANDRO GUTIERREZ YAIMA "/>
    <s v="SISTEMAS"/>
    <s v="Terminado"/>
    <s v="SECOP II "/>
    <s v="miller"/>
    <m/>
    <s v="OK"/>
    <s v="016"/>
    <s v="M"/>
    <n v="3212294994"/>
    <s v="CL 62 B 74 h 09"/>
    <s v="(BACHILLER )TECNICO EN GESTION EMPRESARIAL Y DE NEGOCIOS "/>
    <s v="a.olaya.c@gmail.com"/>
    <s v="1 . Apoyar al administrador de red en el levantamiento del inventario y la elaboración del_x000a_diagnóstico técnico de los recursos tecnológicos y licenciamientos de la Alcaldía Local.2 . Apoyar al_x000a_administrador de la red en el seguimiento y acompañamiento de los contratos demantenimiento preventivo y_x000a_correctivo relacionados con los recursos tecnológicos y licenciamientos de la Alcaldía Local.3 . Brindar soporte_x000a_de sistemas y tecnología a la Junta Administradora Local.4 . Apoyar al administrador de red brindando soporte_x000a_de primer nivel al usuario final. 5 . Informar periódicamente de los servicios atendidos, indicando el tipo de_x000a_servicio prestado, fecha y hora de inicio y fecha y hora de atención, nombre del funcionario o equipo atendido,_x000a_dependencia a la cual pertenece, descripción de la falla reportada, solución y conclusión del mismo. 6. Establecer_x000a_contacto permanente y asistir a reuniones de capacitación y actualización convocadas por la Dirección de_x000a_Tecnologías e Información de la Secretaría Distrital de Gobierno relacionadas con la instalación, configuración_x000a_y manejo de los aplicativos misionales y de apoyo de la Secretaria Distrital de Gobierno. 7. Apoyar al_x000a_administrador de red en la capacitación de los usuarios finales de la localidad en manejo de los aplicativos_x000a_misionales y de apoyo de la Secretaria Distrital de Gobierno. 8. Apoyar al administrador de red en la_x000a_estructuración de los estudios previos, pre-pliegos y pliegos de los procesos precontractuales relacionados con_x000a_los recursos tecnológicos locales, que le sean asignados por el (la) Alcalde (sa) Local y/o su supervisor 9. Asistir_x000a_a las reuniones a las que sea citado o designado, para la atención de los asuntos relacionados con el objeto_x000a_contractual."/>
    <d v="2023-01-30T00:00:00"/>
    <s v="I"/>
    <d v="2023-01-27T00:00:00"/>
    <d v="2023-02-01T00:00:00"/>
    <d v="2024-01-01T00:00:00"/>
    <s v="TECNICO"/>
    <s v="SI"/>
    <n v="20236820006293"/>
  </r>
  <r>
    <s v="CPS-017-2023"/>
    <n v="17"/>
    <s v="FDLRUU-CD-017-2023"/>
    <s v="No aplica"/>
    <d v="2023-01-25T00:00:00"/>
    <s v="https://community.secop.gov.co/Public/Tendering/OpportunityDetail/Index?noticeUID=CO1.NTC.3841162&amp;isFromPublicArea=True&amp;isModal=False"/>
    <x v="0"/>
    <x v="0"/>
    <s v="CO1.PCCNTR.4478654"/>
    <n v="83896"/>
    <n v="36233"/>
    <s v="WALDINA CONTRERAS ALFONSO"/>
    <s v="CC"/>
    <n v="52316051"/>
    <n v="2"/>
    <m/>
    <m/>
    <m/>
    <m/>
    <m/>
    <m/>
    <m/>
    <m/>
    <s v="APOYAR Y DAR SOPORTE TÉCNICO AL ADMINISTRADOR Y USUARIO FINAL DE LA RED DE SISTEMAS Y TECNOLOGÍA E INFORMACIÓN DE LA ALCALDÍA LOCAL_x0009_"/>
    <d v="2023-01-25T00:00:00"/>
    <d v="2023-02-02T00:00:00"/>
    <d v="2024-02-29T00:00:00"/>
    <n v="330"/>
    <n v="11"/>
    <n v="44000000"/>
    <n v="4000000"/>
    <x v="0"/>
    <n v="747"/>
    <d v="2023-01-19T00:00:00"/>
    <n v="703"/>
    <d v="2023-02-01T00:00:00"/>
    <x v="0"/>
    <s v="Gestion publica transparente y que mide cuentas  la ciudadania en rafael uribe uribe "/>
    <x v="0"/>
    <n v="98426"/>
    <n v="1"/>
    <d v="2023-12-20T00:00:00"/>
    <n v="1290"/>
    <d v="2023-12-15T00:00:00"/>
    <n v="1171"/>
    <n v="7866667"/>
    <n v="1"/>
    <d v="2023-12-20T00:00:00"/>
    <n v="58"/>
    <n v="13"/>
    <n v="388"/>
    <n v="51866667"/>
    <s v="33 33-Servicios Apoyo a la Gestion de la Entidad (servicios administrativos) "/>
    <s v="MANUEL ALEJANDRO GUTIERREZ YAIMA "/>
    <s v="SISTEMAS"/>
    <s v="Terminado"/>
    <s v="SECOP II "/>
    <s v="miller"/>
    <s v="PENDIENTE CARGAR CRP ADICION A MAYO 15/2024 (MICHEL SALAMANCA)"/>
    <s v="OK"/>
    <s v="017"/>
    <s v="F"/>
    <n v="3132946897"/>
    <s v="CL 48SUR 89B 44 EtApA 6 CS  8 _x000d_"/>
    <s v="TECNICO EN CONECTIVIDAD YMATENIMIENTO DE COMPUTADORES"/>
    <s v="waldinacontreras@gmail.com"/>
    <s v="1 . Apoyar al administrador de red en el levantamiento del inventario y la elaboración del_x000a_diagnóstico técnico de los recursos tecnológicos y licenciamientos de la Alcaldía Local.2 . Apoyar al_x000a_administrador de la red en el seguimiento y acompañamiento de los contratos demantenimiento preventivo y_x000a_correctivo relacionados con los recursos tecnológicos y licenciamientos de la Alcaldía Local.3 . Brindar soporte_x000a_de sistemas y tecnología a la Junta Administradora Local.4 . Apoyar al administrador de red brindando soporte_x000a_de primer nivel al usuario final. 5 . Informar periódicamente de los servicios atendidos, indicando el tipo de_x000a_servicio prestado, fecha y hora de inicio y fecha y hora de atención, nombre del funcionario o equipo atendido,_x000a_dependencia a la cual pertenece, descripción de la falla reportada, solución y conclusión del mismo. 6. Establecer_x000a_contacto permanente y asistir a reuniones de capacitación y actualización convocadas por la Dirección de_x000a_Tecnologías e Información de la Secretaría Distrital de Gobierno relacionadas con la instalación, configuración_x000a_y manejo de los aplicativos misionales y de apoyo de la Secretaria Distrital de Gobierno. 7. Apoyar al_x000a_administrador de red en la capacitación de los usuarios finales de la localidad en manejo de los aplicativos_x000a_misionales y de apoyo de la Secretaria Distrital de Gobierno. 8. Apoyar al administrador de red en la_x000a_estructuración de los estudios previos, pre-pliegos y pliegos de los procesos precontractuales relacionados con_x000a_los recursos tecnológicos locales, que le sean asignados por el (la) Alcalde (sa) Local y/o su supervisor 9. Asistir_x000a_a las reuniones a las que sea citado o designado, para la atención de los asuntos relacionados con el objeto_x000a_contractual."/>
    <d v="2023-01-30T00:00:00"/>
    <s v="I"/>
    <d v="2023-01-25T00:00:00"/>
    <d v="2023-02-01T00:00:00"/>
    <d v="2024-01-01T00:00:00"/>
    <s v="TECNICO"/>
    <s v="SI"/>
    <n v="20236820006293"/>
  </r>
  <r>
    <s v="CPS-018-2023"/>
    <n v="18"/>
    <s v="FDLRUU-CD-018-2023"/>
    <s v="No aplica"/>
    <d v="2023-01-24T00:00:00"/>
    <s v="https://community.secop.gov.co/Public/Tendering/OpportunityDetail/Index?noticeUID=CO1.NTC.3835652&amp;isFromPublicArea=True&amp;isModal=False"/>
    <x v="0"/>
    <x v="0"/>
    <s v="CO1.PCCNTR.4473951"/>
    <n v="84164"/>
    <n v="35902"/>
    <s v="LUISA FERNANDA MARTINEZ CORONADO"/>
    <s v="CC"/>
    <n v="1014223339"/>
    <n v="0"/>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4T00:00:00"/>
    <d v="2023-01-25T00:00:00"/>
    <d v="2024-05-31T00:00:00"/>
    <n v="330"/>
    <n v="11"/>
    <n v="75900000"/>
    <n v="6900000"/>
    <x v="0"/>
    <n v="715"/>
    <d v="2023-01-17T00:00:00"/>
    <n v="530"/>
    <d v="2023-01-25T00:00:00"/>
    <x v="0"/>
    <s v="Gestion publica transparente y que mide cuentas  la ciudadania en rafael uribe uribe "/>
    <x v="0"/>
    <n v="97960"/>
    <n v="1"/>
    <d v="2023-12-21T00:00:00"/>
    <n v="1281"/>
    <d v="2023-12-15T00:00:00"/>
    <n v="1187"/>
    <n v="35880000"/>
    <n v="1"/>
    <d v="2023-12-21T00:00:00"/>
    <n v="157"/>
    <n v="16"/>
    <n v="487"/>
    <n v="111780000"/>
    <s v="31 31-Servicios Profesionales "/>
    <s v="GABRIEL RADA MONROY"/>
    <s v="CONTRATACION"/>
    <s v="En ejecución"/>
    <s v="SECOP II "/>
    <s v="Johan "/>
    <m/>
    <s v="OK"/>
    <s v="018"/>
    <s v="F"/>
    <n v="3102082704"/>
    <s v="Calle 6C N. 82A-25 torre 8 Apto 1203"/>
    <s v="DERECHO"/>
    <s v="Luisa.martinez227@gmail.com"/>
    <s v="1. Adelantar las fases precontractuales, contractuales y post contractuales en los procesos que le_x000a_sean asignados._x000a_2. Apoyar en la formulación del componente jurídico de los Estudios Previos y demás documentos_x000a_necesarios para los procesos de contratación de la Entidad._x000a_3. Elaborar modificaciones contractuales como prórrogas, adiciones, actas de suspensión y reinicio y_x000a_demás documentos requeridos en los procesos contractuales del Fondo de desarrollo local que le_x000a_sean asignados 4. Realizar el cargue de información al SECOP I y II, referente a todas las novedades contractuales,_x000a_tales como cargar mes a mes los informes de ejecución presentando por los contratistas con el fin_x000a_de dar cumplimiento a lo ordenado en la ley._x000a_5. Asistir a reuniones, comités de contratación capacitaciones, comités de seguimiento de la_x000a_inversión y ejecución contractual, entre otros y hacer parte de los comités que le delegue el_x000a_Alcalde Local._x000a_6. Reportar dentro de los cinco (5) primeros días de cada mes al área jurídica las novedades de los_x000a_contratos (minutas, prórrogas, adiciones, suspensiones, reiniciaciones, liquidación, etc.) u_x000a_procesos que le sean asignados para la presentación oportuna de la cuenta SIVICOF._x000a_7. Apoyar al Fondo en los trámites correspondientes a las audiencias del debido proceso, que se_x000a_adelanta para la imposición de sanciones contractuales, elaborando el estudio previo de los actos_x000a_administrativos sancionatorios que correspondan._x000a_8. Resolver consultas, prestar asistencia y emitir conceptos de los asuntos de su competencia._x000a_9. Proyectar las respuestas de los requerimientos que efectúen los diferentes entes de control,_x000a_corporaciones públicas y ciudadanía en general, respecto de la contratación adelantada por el_x000a_Fondo de Desarrollo Local de Rafael Uribe Uribe, y suministrar la información para la_x000a_consolidación de aquellos que se requieran._x000a_10.Participar en cada una de las actividades que el Sistema Integrado de Gestión SIG, para lo cual_x000a_deberá entregar al supervisor del contrato en su informe ejecutivo de actividades el reporte de la_x000a_(s) actividades en las que participó en el período correspondiente._x000a_11.Proyectar la respuesta en forma oportuna la correspondencia que le sea asignada a través del_x000a_aplicativo ORFEO o el que establezca la SDG y consultas de los entes de control relacionadas que_x000a_le sean asignadas._x000a_12.Realizar la entrega de manera formal al auxiliar del Area de Gestion de Desarrollo Local de los_x000a_expedientes contractuales de los procesos a su cargo._x000a_13.Proyectar las certificaciones laborales que le sean asignadas._x000a_14.Entregar, mensualmente informe de actividades, con el archivo de los documentos suscritos que_x000a_haya generado en cumplimiento del objeto y obligaciones contractuales y cargarlo en la_x000a_plataforma SECOP II._x000a_15.Las demás que por su naturaleza le sean atribuidas por el/ la supervisor(a) conforme al objeto y_x000a_alcance del contrato."/>
    <d v="2023-02-02T00:00:00"/>
    <s v="I"/>
    <d v="2023-01-24T00:00:00"/>
    <d v="2023-01-25T00:00:00"/>
    <d v="2023-12-24T00:00:00"/>
    <s v="PROFESIONAL "/>
    <s v="SI"/>
    <n v="20236830009373"/>
  </r>
  <r>
    <s v="CPS-019-2023"/>
    <n v="19"/>
    <s v="FDLRUU-CD-019-2023"/>
    <s v="No aplica"/>
    <d v="2023-01-24T00:00:00"/>
    <s v="https://community.secop.gov.co/Public/Tendering/OpportunityDetail/Index?noticeUID=CO1.NTC.3835150&amp;isFromPublicArea=True&amp;isModal=False"/>
    <x v="0"/>
    <x v="0"/>
    <s v="CO1.PCCNTR.4473403"/>
    <n v="86158"/>
    <n v="38191"/>
    <s v="CLAUDIA INDIRA JIMENEZ ACOSTA"/>
    <s v="CC"/>
    <n v="68290146"/>
    <n v="7"/>
    <m/>
    <m/>
    <m/>
    <m/>
    <m/>
    <m/>
    <m/>
    <m/>
    <s v="PRESTAR SERVICIOS PROFESIONALES ESPECIALIZADOS EN EL ÁREA DE GESTIÓN DEL DESARROLLO LOCAL PARA EL APOYO AL SEGUIMIENTO DE LA EJECUCIÓN DE LOS PROYECTOS DE INVERSIÓN DESTINADOS A LA INTERVENCIÓN DE INFRAESTRUCTURA DE LA LOCALIDAD DE RAFAEL URIBE URIBE."/>
    <d v="2023-01-24T00:00:00"/>
    <d v="2023-01-26T00:00:00"/>
    <d v="2024-05-31T00:00:00"/>
    <n v="330"/>
    <n v="11"/>
    <n v="78100000"/>
    <n v="7100000"/>
    <x v="0"/>
    <n v="840"/>
    <d v="2023-01-24T00:00:00"/>
    <n v="532"/>
    <d v="2023-01-26T00:00:00"/>
    <x v="0"/>
    <s v="Gestion publica transparente y que mide cuentas  la ciudadania en rafael uribe uribe "/>
    <x v="0"/>
    <n v="98200"/>
    <n v="1"/>
    <d v="2023-12-20T00:00:00"/>
    <n v="1263"/>
    <d v="2023-12-14T00:00:00"/>
    <n v="1200"/>
    <n v="36683333"/>
    <n v="1"/>
    <d v="2023-12-20T00:00:00"/>
    <n v="156"/>
    <n v="16"/>
    <n v="486"/>
    <n v="114783333"/>
    <s v="31 31-Servicios Profesionales "/>
    <s v="DIMELZA MENDOZA RUEDA"/>
    <s v="INFRAESTRUCTURA"/>
    <s v="En ejecución"/>
    <s v="SECOP II "/>
    <s v="John"/>
    <s v="PENDIENTE CARGAR A CRP A MAYO 15/2024-(LUIS ALEJANDRO )"/>
    <s v="OK"/>
    <s v="019"/>
    <s v="F"/>
    <n v="3102846246"/>
    <s v="Cra. 10 No. 13-80"/>
    <s v="INGENIERA CIVIL"/>
    <s v="claudiaindiraj@hotmail.com"/>
    <s v="1. Apoyar en la coordinación en el proceso de formulación, evaluación y seguimiento de los_x000a_proyectos de infraestructura, malla vial, parques, mitigación y salones comunales. 2 . Realizar el acompañamiento en la_x000a_revisión tanto a nivel técnico como financiero de la totalidad de los estudios previos, estudios de sector, estudios de_x000a_mercado, matrices de riesgo y demás documentos proyectados por los profesionales y/o técnicos del grupo de_x000a_infraestructura para la respectiva presentación de los mismos con antelación al comité de contratación para su revisión,_x000a_aprobación y tramite de contratación y adelantar las evaluaciones técnicas y financieras de todos los procesos de_x000a_contratación que se adelanten en la entidad. 3 . Realizar el seguimiento y rendir informe al Despacho y a la Comunidad_x000a_de la ejecución presupuestal a partir de la formulación de los proyectos de inversión y proponer estrategias que permitan_x000a_garantizar un mejor avance en la ejecución para el cumplimiento de las metas que plantea el Plan de Desarrollo Local. 4_x000a_. Realizar con el Alcalde Local la coordinación institucional para articular los proyectos de inversión local con el nivel_x000a_central y con las entidades de los procesos de infraestructura. 5 . Apoyar la proyección técnica de las liquidaciones de_x000a_los convenios y/o contratos que le sean designados por el Alcalde Local. 6 . Atender visitas administrativas de entes de_x000a_control y proyectar las respectivas respuestas a los mismos cuando sean requeridas a través de derechos de petición,_x000a_proposiciones, tutelas, actos administrativos, requerimientos directos, entre otras. 7 . Apoyar la supervisión de los_x000a_contratos que le sean designados. 8 . Las demás que le sean asignadas o delegadas y que correspondan a la naturaleza_x000a_del contrato_x000d_"/>
    <d v="2023-01-26T00:00:00"/>
    <s v="III"/>
    <d v="2023-01-25T00:00:00"/>
    <d v="2023-01-26T00:00:00"/>
    <d v="2023-12-25T00:00:00"/>
    <s v="PROFESIONAL "/>
    <s v="SI"/>
    <s v="20236830009383- 20246820005033"/>
  </r>
  <r>
    <s v="CPS-020-2023"/>
    <n v="20"/>
    <s v="FDLRUU-CD-021-2023"/>
    <s v="No aplica"/>
    <d v="2023-01-24T00:00:00"/>
    <s v="https://community.secop.gov.co/Public/Tendering/OpportunityDetail/Index?noticeUID=CO1.NTC.3836234&amp;isFromPublicArea=True&amp;isModal=False"/>
    <x v="0"/>
    <x v="0"/>
    <s v="CO1.PCCNTR.4473884"/>
    <n v="83916"/>
    <n v="36232"/>
    <s v="JOHANA CONSTANZA CRUZ PRIETO"/>
    <s v="CC"/>
    <n v="53049635"/>
    <n v="1"/>
    <m/>
    <m/>
    <m/>
    <m/>
    <s v="VALENTINA RODRIGUEZ CRUZ"/>
    <s v="CC"/>
    <n v="1193381360"/>
    <d v="2024-01-22T00:00:00"/>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4T00:00:00"/>
    <d v="2023-01-27T00:00:00"/>
    <d v="2024-02-29T00:00:00"/>
    <n v="330"/>
    <n v="11"/>
    <n v="29700000"/>
    <n v="2700000"/>
    <x v="0"/>
    <n v="783"/>
    <d v="2023-01-20T00:00:00"/>
    <n v="534"/>
    <d v="2023-01-26T00:00:00"/>
    <x v="0"/>
    <s v="Gestion publica transparente y que mide cuentas  la ciudadania en rafael uribe uribe "/>
    <x v="0"/>
    <n v="99299"/>
    <n v="1"/>
    <d v="2023-12-19T00:00:00"/>
    <n v="1258"/>
    <d v="2023-12-13T00:00:00"/>
    <n v="1180"/>
    <n v="5760000"/>
    <n v="1"/>
    <d v="2023-12-19T00:00:00"/>
    <n v="63"/>
    <n v="13"/>
    <n v="393"/>
    <n v="35460000"/>
    <s v="33 33-Servicios Apoyo a la Gestion de la Entidad (servicios administrativos) "/>
    <s v="DIMELZA MENDOZA RUEDA "/>
    <s v="GESTION DOCUMENTAL"/>
    <s v="Terminado"/>
    <s v="SECOP II "/>
    <s v="John"/>
    <s v="PENDIENTE CARGAR CRP DE ADICION -A MAYO 15/2024 (JHON BOHORQUEZ )"/>
    <s v="OK"/>
    <s v="020"/>
    <s v="F"/>
    <n v="3114439468"/>
    <s v="TV 12 J 32 C SUR 09"/>
    <s v="BACHILLER "/>
    <s v="_x000a_joko531885@hotmail.com"/>
    <s v="1.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 documental_x000a_en el formato establecido por la Dirección Administrativa de la SDG. 3 . Elaborar el plan de trabajo en conjunto con el_x000a_supervisor del contrato pactando según lo establecido en los planes de acción de la dependencia una meta adecuada a_x000a_las necesidades de la entidad y garantizando que el proceso se cumpla de manera idónea. 4 . Presentar informes_x000a_mensuales de avance en el que se describa la totalidad de la documentación intervenida, los procesos efectuados, el_x000a_resultado acumulado y el faltante para cumplir la meta. 5 . Las demás obligaciones que sean asignadas por la Líder de_x000a_Gestión Documental y de acuerdo con el objeto del contrato."/>
    <d v="2023-01-26T00:00:00"/>
    <s v="I"/>
    <d v="2023-01-25T00:00:00"/>
    <d v="2023-01-27T00:00:00"/>
    <d v="2023-12-26T00:00:00"/>
    <s v="BACHILLER"/>
    <s v="SI"/>
    <n v="20236820006373"/>
  </r>
  <r>
    <s v="CPS-021-2023"/>
    <n v="21"/>
    <s v="FDLRUU-CD-021-2023"/>
    <s v="No aplica"/>
    <d v="2023-01-24T00:00:00"/>
    <s v="https://community.secop.gov.co/Public/Tendering/OpportunityDetail/Index?noticeUID=CO1.NTC.3836234&amp;isFromPublicArea=True&amp;isModal=False"/>
    <x v="0"/>
    <x v="0"/>
    <s v="CO1.PCCNTR.4474363"/>
    <n v="83916"/>
    <n v="36232"/>
    <s v="JOSE GUILLERMO PINILLA RODRIGUEZ"/>
    <s v="CC"/>
    <n v="19487926"/>
    <n v="4"/>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4T00:00:00"/>
    <d v="2023-01-26T00:00:00"/>
    <d v="2024-05-31T00:00:00"/>
    <n v="330"/>
    <n v="11"/>
    <n v="29700000"/>
    <n v="2700000"/>
    <x v="0"/>
    <n v="784"/>
    <d v="2023-01-20T00:00:00"/>
    <n v="533"/>
    <d v="2023-01-26T00:00:00"/>
    <x v="0"/>
    <s v="Gestion publica transparente y que mide cuentas  la ciudadania en rafael uribe uribe "/>
    <x v="0"/>
    <n v="98176"/>
    <n v="1"/>
    <d v="2023-12-22T00:00:00"/>
    <n v="1341"/>
    <d v="2023-12-20T00:00:00"/>
    <n v="1257"/>
    <n v="13950000"/>
    <n v="1"/>
    <d v="2023-12-22T00:00:00"/>
    <n v="156"/>
    <n v="16"/>
    <n v="486"/>
    <n v="43650000"/>
    <s v="33 33-Servicios Apoyo a la Gestion de la Entidad (servicios administrativos) "/>
    <s v="ANDRES FELIPE BEDOYA RAMIREZ"/>
    <s v="GESTION DOCUMENTAL"/>
    <s v="En ejecución"/>
    <s v="SECOP II "/>
    <s v="John"/>
    <s v="PENDIENTE CARGAR CRP ADICION (JHON BOHORQUEZ )"/>
    <s v="OK"/>
    <s v="021"/>
    <s v="M"/>
    <n v="3203993903"/>
    <s v="KR 61  51A 54 SUR"/>
    <s v="BACHILLER "/>
    <s v="gupros@hotmail.com"/>
    <s v="1.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 documental_x000a_en el formato establecido por la Dirección Administrativa de la SDG. 3 . Elaborar el plan de trabajo en conjunto con el_x000a_supervisor del contrato pactando según lo establecido en los planes de acción de la dependencia una meta adecuada a_x000a_las necesidades de la entidad y garantizando que el proceso se cumpla de manera idónea. 4 . Presentar informes_x000a_mensuales de avance en el que se describa la totalidad de la documentación intervenida, los procesos efectuados, el_x000a_resultado acumulado y el faltante para cumplir la meta. 5 . Las demás obligaciones que sean asignadas por la Líder de_x000a_Gestión Documental y de acuerdo con el objeto del contrato."/>
    <d v="2023-01-26T00:00:00"/>
    <s v="I"/>
    <d v="2023-01-25T00:00:00"/>
    <d v="2023-01-26T00:00:00"/>
    <d v="2023-12-25T00:00:00"/>
    <s v="BACHILLER"/>
    <s v="SI"/>
    <s v="20236820006373-20246820009093"/>
  </r>
  <r>
    <s v="CPS-022-2023"/>
    <n v="22"/>
    <s v="FDLRUU-CD-022-2023"/>
    <s v="No aplica"/>
    <d v="2023-01-25T00:00:00"/>
    <s v="https://community.secop.gov.co/Public/Tendering/OpportunityDetail/Index?noticeUID=CO1.NTC.3838979&amp;isFromPublicArea=True&amp;isModal=False"/>
    <x v="0"/>
    <x v="0"/>
    <s v="CO1.PCCNTR.4476339"/>
    <n v="83890"/>
    <n v="36235"/>
    <s v="ENVER JULIAN LOPEZ ANGEL "/>
    <s v="CC"/>
    <n v="80061073"/>
    <n v="1"/>
    <m/>
    <m/>
    <m/>
    <m/>
    <m/>
    <m/>
    <m/>
    <m/>
    <s v="APOYAR TÉCNICAMENTE LAS DISTINTAS ETAPAS DE LOS PROCESOS DE COMPETENCIA DE LAS INSPECCIONES DE POLICÍA DE LA LOCALIDAD, SEGÚN REPARTO"/>
    <d v="2023-01-25T00:00:00"/>
    <d v="2023-02-01T00:00:00"/>
    <d v="2023-12-31T00:00:00"/>
    <n v="330"/>
    <n v="11"/>
    <n v="59400000"/>
    <n v="5400000"/>
    <x v="0"/>
    <n v="656"/>
    <d v="2023-01-13T00:00:00"/>
    <n v="560"/>
    <d v="2023-01-27T00:00:00"/>
    <x v="1"/>
    <s v="Inspección, vigilancia y control en Rafael Uribe Uribe_x000a_Rafael Uribe Uribe"/>
    <x v="1"/>
    <m/>
    <m/>
    <m/>
    <m/>
    <m/>
    <s v="N/A"/>
    <m/>
    <m/>
    <m/>
    <m/>
    <n v="11"/>
    <n v="330"/>
    <n v="59400000"/>
    <s v="31 31-Servicios Profesionales "/>
    <s v="LIGIA JANETH LOZANO VASQUEZ "/>
    <s v="INSPECCIONES "/>
    <s v="Terminado"/>
    <s v="SECOP II "/>
    <s v="John"/>
    <m/>
    <s v="OK"/>
    <s v="022"/>
    <s v="M"/>
    <n v="3123010058"/>
    <s v="KR 26 B 31 B 49 SUR CASA 117"/>
    <s v="ARQUITECTURA"/>
    <s v="ejulianll505@gmail.com"/>
    <s v=": 1. Acompañar y apoyar a los Inspectores de Policía en el desarrollo de las diligencias de_x000a_inspección. 2.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Emitir los conceptos y respuestas a las solicitudes y peticiones que le sean_x000a_requeridos por el Inspector de Policía. 5. Asistir a las reuniones a las que sea citado o designado, para la atención de_x000a_los asuntos relacionados con el objeto contractual. 6. Presentar informe mensual de las actividades realizadas en_x000a_cumplimiento de las obligaciones pactadas. 7. Entregar mensualmente, el archivo de los documentos suscritos que haya_x000a_generado en cumplimiento del objeto y obligaciones contractuales. 8. Las demás que se le asignen y que surjan de la_x000a_naturaleza del Contrato"/>
    <d v="2023-01-26T00:00:00"/>
    <s v="III"/>
    <d v="2023-01-26T00:00:00"/>
    <d v="2023-02-01T00:00:00"/>
    <d v="2024-01-31T00:00:00"/>
    <s v="PROFESIONAL "/>
    <s v="SI"/>
    <n v="20236820009063"/>
  </r>
  <r>
    <s v="CPS-023-2023"/>
    <n v="23"/>
    <s v="FDLRUU-CD-023-2023"/>
    <s v="No aplica"/>
    <d v="2023-01-25T00:00:00"/>
    <s v="https://community.secop.gov.co/Public/Tendering/OpportunityDetail/Index?noticeUID=CO1.NTC.3843217&amp;isFromPublicArea=True&amp;isModal=False"/>
    <x v="0"/>
    <x v="0"/>
    <s v="CO1.PCCNTR.4480464"/>
    <n v="83890"/>
    <n v="36235"/>
    <s v="CAMPO ELIAS GUTIERREZ GARCÍA"/>
    <s v="CC"/>
    <n v="79692123"/>
    <n v="3"/>
    <m/>
    <m/>
    <m/>
    <m/>
    <m/>
    <m/>
    <m/>
    <m/>
    <s v="APOYAR TÉCNICAMENTE LAS DISTINTAS ETAPAS DE LOS PROCESOS DE COMPETENCIA DE LAS INSPECCIONES DE POLICÍA DE LA LOCALIDAD, SEGÚN REPARTO"/>
    <d v="2023-01-25T00:00:00"/>
    <d v="2023-01-27T00:00:00"/>
    <d v="2024-02-29T00:00:00"/>
    <n v="330"/>
    <n v="11"/>
    <n v="59400000"/>
    <n v="5400000"/>
    <x v="0"/>
    <n v="655"/>
    <d v="2023-01-13T00:00:00"/>
    <n v="561"/>
    <d v="2023-01-27T00:00:00"/>
    <x v="1"/>
    <s v="Inspección, vigilancia y control en Rafael Uribe Uribe_x000a_Rafael Uribe Uribe"/>
    <x v="1"/>
    <m/>
    <n v="1"/>
    <d v="2023-12-29T00:00:00"/>
    <n v="1386"/>
    <d v="2023-12-28T00:00:00"/>
    <n v="1296"/>
    <n v="11160000"/>
    <n v="1"/>
    <d v="2023-12-29T00:00:00"/>
    <n v="61"/>
    <n v="13"/>
    <n v="391"/>
    <n v="70560000"/>
    <s v="31 31-Servicios Profesionales "/>
    <s v="SHIRLY GOMEZ GARCIA"/>
    <s v="INSPECCIONES "/>
    <s v="Terminado"/>
    <s v="SECOP II "/>
    <s v="John"/>
    <s v="suspension del 26 al 28 de dic, PENDIENTE CARGAR CRP ADICION A MAYO 15/2024(JHON BOHORQUEZ)"/>
    <s v="OK"/>
    <s v="023"/>
    <s v="M"/>
    <n v="3124573558"/>
    <s v="calle 103C bis N. 135A-58 apt 202_x000a_"/>
    <s v="ARQUITECTO Y ESPECIALIZACION EN GESTION_x000a_AMBIENTAL URBANA"/>
    <s v="campoeliasg@hotmail.com"/>
    <s v="1. Acompañar y apoyar a los Inspectores de Policía en el desarrollo de las diligencias de_x000a_inspección. 2.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Emitir los conceptos y respuestas a las solicitudes y peticiones que le sean_x000a_requeridos por el Inspector de Policía. 5. Asistir a las reuniones a las que sea citado o designado, para la atención de_x000a_los asuntos relacionados con el objeto contractual. 6. Presentar informe mensual de las actividades realizadas en_x000a_cumplimiento de las obligaciones pactadas. 7. Entregar mensualmente, el archivo de los documentos suscritos que haya_x000a_generado en cumplimiento del objeto y obligaciones contractuales. 8. Las demás que se le asignen y que surjan de la_x000a_naturaleza del Contrato"/>
    <d v="2023-01-26T00:00:00"/>
    <s v="III"/>
    <d v="2023-01-26T00:00:00"/>
    <d v="2023-01-27T00:00:00"/>
    <d v="2023-12-26T00:00:00"/>
    <s v="PROFESIONAL "/>
    <s v="SI"/>
    <n v="20236820009073"/>
  </r>
  <r>
    <s v="CPS-024-2023"/>
    <n v="24"/>
    <s v="FDLRUU-CD-024-2023"/>
    <s v="No aplica"/>
    <d v="2023-01-25T00:00:00"/>
    <s v="https://community.secop.gov.co/Public/Tendering/OpportunityDetail/Index?noticeUID=CO1.NTC.3845282&amp;isFromPublicArea=True&amp;isModal=False"/>
    <x v="0"/>
    <x v="0"/>
    <s v="CO1.PCCNTR.4482560"/>
    <n v="84166"/>
    <n v="35898"/>
    <s v="JEIMMY ELIZABETH SANCHEZ SUAREZ"/>
    <s v="CC"/>
    <n v="1033679200"/>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5T00:00:00"/>
    <d v="2023-01-27T00:00:00"/>
    <d v="2024-05-31T00:00:00"/>
    <n v="330"/>
    <n v="11"/>
    <n v="59400000"/>
    <n v="5400000"/>
    <x v="0"/>
    <n v="672"/>
    <d v="2023-01-16T00:00:00"/>
    <n v="562"/>
    <d v="2023-01-27T00:00:00"/>
    <x v="0"/>
    <s v="Gestion publica transparente y que mide cuentas  la ciudadania en rafael uribe uribe "/>
    <x v="0"/>
    <n v="98189"/>
    <n v="1"/>
    <d v="2023-12-20T00:00:00"/>
    <n v="1265"/>
    <d v="2023-12-14T00:00:00"/>
    <n v="1237"/>
    <n v="27720000"/>
    <n v="1"/>
    <d v="2023-12-20T00:00:00"/>
    <n v="155"/>
    <n v="16"/>
    <n v="485"/>
    <n v="87120000"/>
    <s v="31 31-Servicios Profesionales "/>
    <s v="LEYDA FENIVAR PARRA ROMERO"/>
    <s v="PLANEACION"/>
    <s v="En ejecución"/>
    <s v="SECOP II "/>
    <s v="John"/>
    <s v="PENDIENTE CARGAR CRP DE ADICION -A MAYO 15/2024/2024 (JHON BOHORQUEZ  )"/>
    <s v="OK"/>
    <s v="024"/>
    <s v="M"/>
    <n v="3002575468"/>
    <s v="CL 49 A 5 D 73 SUR "/>
    <s v="TRABAJO SOCIAL "/>
    <s v="jeimmysanchez1028885315@gmail.com"/>
    <s v="1. Elaborar diagnósticos y/o documentos y/o informes entre otros relacionados con los_x000a_Proyectos de Inversió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 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ón que le sean asignados por el supervisor (a) del contrato_x000a_5 . Participar en las reuniones, citaciones de la junta de administración Local, comités de contratación, comités técnicos_x000a_de seguimiento, reuniones, actividades de la administración local, distrital, capacitaciones, entre otros donde sea_x000a_designado (a) por el supervisor del contrato 6 . Elaborar las respuestas a las solicitudes y/o requerimientos de diferentes_x000a_í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ón del contrato y que le sean asignadas por el Alcalde Local y/o el supervisor (a) del contrato y que surjan de la_x000a_Naturaleza del Contrato_x000d_"/>
    <d v="2023-01-26T00:00:00"/>
    <s v="I"/>
    <d v="2023-01-26T00:00:00"/>
    <d v="2023-01-27T00:00:00"/>
    <d v="2023-12-26T00:00:00"/>
    <s v="PROFESIONAL "/>
    <s v="SI"/>
    <s v="20236820007003/20246820000343"/>
  </r>
  <r>
    <s v="CPS-025-2023"/>
    <n v="25"/>
    <s v="FDLRUU-CD-025-2023"/>
    <s v="No aplica"/>
    <d v="2023-01-30T00:00:00"/>
    <s v="https://community.secop.gov.co/Public/Tendering/OpportunityDetail/Index?noticeUID=CO1.NTC.3874109&amp;isFromPublicArea=True&amp;isModal=False"/>
    <x v="0"/>
    <x v="0"/>
    <s v="CO1.PCCNTR.4511409"/>
    <n v="84176"/>
    <n v="36044"/>
    <s v="SANDRA MILENA MUÑOZ NAVARRO"/>
    <s v="CC"/>
    <n v="1031148872"/>
    <n v="6"/>
    <m/>
    <m/>
    <m/>
    <m/>
    <m/>
    <m/>
    <m/>
    <m/>
    <s v="PRESTAR SERVICIOS DE APOYO A LA GESTION LOCAL Y TERRITORIAL DE LOS TEMAS DE SEGURIDAD Y CONVIVENCIA CIUDADANA PARA LAALCALDIA LOCAL DE RAFEL URIBE URIBE EN EL MARCO DEL PROYECTO DE INVERSION 1680 CUIDADANOS MAS SEGUROS Y CON CONFIANZA EN LA JUSTICIA EN RAFAEL URIBE URIBE"/>
    <d v="2023-01-30T00:00:00"/>
    <d v="2023-02-01T00:00:00"/>
    <d v="2024-01-31T00:00:00"/>
    <n v="270"/>
    <n v="9"/>
    <n v="22500000"/>
    <n v="2500000"/>
    <x v="0"/>
    <n v="756"/>
    <d v="2023-01-17T00:00:00"/>
    <n v="618"/>
    <d v="2023-01-30T00:00:00"/>
    <x v="2"/>
    <s v="Ciudadanos mas seguros y con confianza en la justicia de rafael uribe uribe "/>
    <x v="2"/>
    <n v="95804"/>
    <n v="1"/>
    <d v="2023-10-31T00:00:00"/>
    <n v="1188"/>
    <d v="2023-10-20T00:00:00"/>
    <n v="1109"/>
    <n v="7500000"/>
    <n v="1"/>
    <d v="2023-10-31T00:00:00"/>
    <n v="90"/>
    <n v="12"/>
    <n v="360"/>
    <n v="30000000"/>
    <s v="33 33-Servicios Apoyo a la Gestion de la Entidad (servicios administrativos) "/>
    <s v="LIDIA JESUSA LOPEZ DULCEY"/>
    <s v="SEGURIDAD Y CONVIVENCIA "/>
    <s v="Terminado"/>
    <s v="SECOP II "/>
    <s v="Gabriel"/>
    <s v="PENDIENTE CARGAR CRP DE ADICION -A MAYO 15/202(LUISA F MARTINEZ  )"/>
    <s v="OK"/>
    <s v="025"/>
    <s v="F"/>
    <n v="3228588851"/>
    <s v="KR 12 B  32 A 09 SUR"/>
    <s v="BACHILLER "/>
    <s v="samimuna@hotmail.com"/>
    <s v="1 . Apoyar en campo de la difusión de información y oferta institucional que requieran_x000a_acompañamiento territorial y que vinculen a la comunidad e instituciones del novel distrital, relacionadas_x000a_con dar a conocer a la ciudadania sus competencias, servicios y acciones administrativas y operativas en_x000a_materia de seguridad y convivencia ciudadana. 2 . Realizar acompañamiento a a movilización social,_x000a_aglomeraciones y/o eventos masivos de alta complejidad en el territorio. 3 . &quot;Gestionar y acompañar_x000a_espacios de interlocución que promuevan la convivencia ciudadana en la localidad, con los representantes_x000a_de diferentes Instancias de participación (entiéndase juntas de accióncomunal, frentes de seguridad local,_x000a_comités de convivencia de propiedad horizontal, entre otros), así como con diferentes colectivos urbanos_x000a_y/o agrupaciones de comunidades de la localidad.&quot;_x000a_4 . Apoyar acciones operativas para la recuperación y mantenimiento del espacio público en la Localidad_x000a_de Rafael Uribe Uribe, empleando el diálogo como mecanismo para la mediación. y resolución asertiva de_x000a_conflictos que en el marco de las mismas se puedan dar lugar, garantizando el ejercicio de derechos y_x000a_deberes ciudadanos. 5 . Realizar ejercicios de sensibilización ciudadana que propendan por la convivencia_x000a_pacífica en el espacio público, promoviendo el cumplimiento de lo establecido en la ley 1801 y demás_x000a_marcos normativos aplicables a la materia; identificando factores de riesgo asociados a la garantía de la_x000a_seguridad y convivencia que permitan generar y territorializar agendas para su mitigación. 6 . Apoyar la_x000a_convocatoria para la realización de Juntas Zonales de Seguridad, apoyando la recolección y_x000a_sistematización de la información, liderando acciones para el cumplimiento de los planes de acción_x000a_resultantes de estos espacios.&quot;7 . Presentar los informes mensuales de actividades que evidencien el_x000a_desarrollo del trabajo con la comunidad, así como los que se requieran sobre cada una de las actividades_x000a_realizadas por el contratista y su estado de ejecución, con sus respectivos soportes y evidencia digital. 8 .Apoyar las acciones operativas y el acompañamiento a los IVC (Inspeccion, vigilancia y control) dentro_x000a_del marco de la legalidad y cumplimeinto de las actividades comerciales. 9 . Apoyar y contribuir con el_x000a_levantamiento de cambuches con el fin de mejorar e incrementar los indices de seguridad de la localidad._x000a_10 . Apoyar con la logistica y eventos de organización a la alcalida local que permita el mejoramiento de_x000a_la seguridad, convivencia y justicia en pro de la comunidad. 11 . Las demás que le sean asignadas por el_x000a_supervisor, en el marco del objeto contractual."/>
    <d v="2023-01-31T00:00:00"/>
    <s v="V"/>
    <d v="2023-01-30T00:00:00"/>
    <d v="2023-02-01T00:00:00"/>
    <d v="2023-10-31T00:00:00"/>
    <s v="BACHILLER"/>
    <s v="SI"/>
    <n v="20236820008073"/>
  </r>
  <r>
    <s v="CPS-026-2023"/>
    <n v="26"/>
    <s v="FDLRUU-CD-026-2023"/>
    <s v="No aplica"/>
    <d v="2023-01-25T00:00:00"/>
    <s v="https://community.secop.gov.co/Public/Tendering/OpportunityDetail/Index?noticeUID=CO1.NTC.3844626&amp;isFromPublicArea=True&amp;isModal=False"/>
    <x v="0"/>
    <x v="0"/>
    <s v="CO1.PCCNTR.4486556"/>
    <n v="84166"/>
    <n v="35898"/>
    <s v="LAURA JINETH LEZCANO CAÑON"/>
    <s v="CC"/>
    <n v="1033721213"/>
    <n v="7"/>
    <m/>
    <m/>
    <m/>
    <m/>
    <s v="MARTHA LILIANA SILVA ESQUIVEL"/>
    <s v="CC"/>
    <n v="1075267896"/>
    <d v="2024-04-08T00:00:00"/>
    <s v="PRESTAR LOS SERVICIOS PROFESIONALES EN EL AREA DE GESTION DE DESARROLLO LOCAL PARA APOYAR LA FORMULACION, EJECUCIÓN Y SEGUIMIENTO DE LOS PROYECTOS DE INVERSIÓN EN EL MARCO DEL CUMPLIMIENTO DEL PLAN DE DESARROLLO LOCAL DE LA ALCALDÍA LOCAL DE RAFAEL URIBE URIBE 2021-2024&quot;"/>
    <d v="2023-01-26T00:00:00"/>
    <d v="2023-01-27T00:00:00"/>
    <d v="2024-05-31T00:00:00"/>
    <n v="330"/>
    <n v="11"/>
    <n v="59400000"/>
    <n v="5400000"/>
    <x v="0"/>
    <n v="681"/>
    <d v="2023-01-16T00:00:00"/>
    <n v="580"/>
    <d v="2023-01-27T00:00:00"/>
    <x v="0"/>
    <s v="Gestion publica transparente y que mide cuentas  la ciudadania en rafael uribe uribe "/>
    <x v="0"/>
    <n v="100087"/>
    <n v="1"/>
    <d v="2023-12-22T00:00:00"/>
    <n v="1344"/>
    <d v="2023-12-20T00:00:00"/>
    <n v="1227"/>
    <n v="27720000"/>
    <n v="1"/>
    <d v="2023-12-22T00:00:00"/>
    <n v="155"/>
    <n v="16"/>
    <n v="485"/>
    <n v="87120000"/>
    <s v="31 31-Servicios Profesionales "/>
    <s v="LEYDA FENIVAR PARRA ROMERO"/>
    <s v="PLANEACION"/>
    <s v="En ejecución"/>
    <s v="SECOP II "/>
    <s v="Ivan"/>
    <s v="PENDIENTE CARGAR CRP DE ADICION -A MAYO 15/2024-(RENE BUITRAGO)"/>
    <s v="OK"/>
    <s v="026"/>
    <s v="F"/>
    <n v="3001125259"/>
    <s v="CL 52 BIS A 5 C 44 SUR"/>
    <s v="_x000a_tslauralezcano@gmail.com"/>
    <s v="marly151.ms@gmail.com"/>
    <s v="1 . Elaborar diagnosticos/ documentos y/o informes entre otros relacionados con los_x000a_Proyectos de Inversio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n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_x000a_5 .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1-27T00:00:00"/>
    <d v="2023-01-27T00:00:00"/>
    <d v="2023-12-26T00:00:00"/>
    <s v="PROFESIONAL "/>
    <s v="SI"/>
    <s v="20236820007003/20246820000343"/>
  </r>
  <r>
    <s v="CPS-027-2023"/>
    <n v="27"/>
    <s v="FDLRUU-CD-027-2023"/>
    <s v="No aplica"/>
    <d v="2023-01-26T00:00:00"/>
    <s v="https://community.secop.gov.co/Public/Tendering/OpportunityDetail/Index?noticeUID=CO1.NTC.3850519&amp;isFromPublicArea=True&amp;isModal=False"/>
    <x v="0"/>
    <x v="0"/>
    <s v="CO1.PCCNTR.4487050"/>
    <n v="83916"/>
    <n v="36232"/>
    <s v="FABIO ALBERTO RINCON RUIZ"/>
    <s v="CC"/>
    <n v="19234849"/>
    <n v="1"/>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6T00:00:00"/>
    <d v="2023-02-02T00:00:00"/>
    <d v="2024-01-01T00:00:00"/>
    <n v="330"/>
    <n v="11"/>
    <n v="29700000"/>
    <n v="2700000"/>
    <x v="0"/>
    <n v="785"/>
    <d v="2023-01-20T00:00:00"/>
    <n v="704"/>
    <d v="2023-02-01T00:00:00"/>
    <x v="0"/>
    <s v="Gestion publica transparente y que mide cuentas  la ciudadania en rafael uribe uribe "/>
    <x v="0"/>
    <m/>
    <m/>
    <m/>
    <m/>
    <m/>
    <s v="N/A"/>
    <m/>
    <m/>
    <m/>
    <m/>
    <n v="11"/>
    <n v="330"/>
    <n v="29700000"/>
    <s v="33 33-Servicios Apoyo a la Gestion de la Entidad (servicios administrativos) "/>
    <s v="DIMELZA MENDOZA RUEDA "/>
    <s v="GESTION DOCUMENTAL"/>
    <s v="Terminado"/>
    <s v="SECOP II "/>
    <s v="miller "/>
    <m/>
    <s v="OK"/>
    <s v="027"/>
    <s v="M"/>
    <n v="3202858954"/>
    <s v="TV   13 J BIS   45 A 17 SUR"/>
    <s v="BACHILLER "/>
    <s v="fabiopro9@hotmail.com"/>
    <s v="1. Recibir la documentación a intervenir, verificando mediante punteo cajas y_x000a_carpetas entregadas para el proceso técnico 2. Realizar la intervención de 8 metros lineales de la_x000a_documentación, aplicando la metodología prevista para la organización mediante la clasificación de_x000a_la misma de acuerdo con los principios archivísticos de procedencia y orden original, depuración,_x000a_limpieza, retiro de material metálico, identificación de material afectado por biodeterioro, revisión,_x000a_foliación, identificación de las unidades documentales y cajas, almacenamiento respectivo de la_x000a_documentación producida por la dependencia y elaboración del inventario documental en el formato_x000a_establecido por la Dirección Administrativa de la SDG. 3. Elaborar el plan de trabajo en conjunto con_x000a_el supervisor del contrato pactando según lo establecido en los planes de acción de la dependencia_x000a_una meta adecuada a las necesidades de la entidad y garantizando que el proceso se cumpla de_x000a_manera idónea. 4. Presentar informes mensuales de avance en el que se describa la totalidad de la_x000a_documentación intervenida, los procesos efectuados, el resultado acumulado y el faltante para_x000a_cumplir la meta. 5. Las demás obligaciones que sean asignadas por la Líder de Gestión Documental_x000a_y de acuerdo con el objeto del contrato"/>
    <d v="2023-01-30T00:00:00"/>
    <s v="I"/>
    <d v="2023-01-26T00:00:00"/>
    <d v="2023-02-02T00:00:00"/>
    <d v="2024-01-01T00:00:00"/>
    <s v="BACHILLER"/>
    <s v="SI"/>
    <n v="20236820006373"/>
  </r>
  <r>
    <s v="CPS-028-2023"/>
    <n v="28"/>
    <s v="FDLRUU-CD-028-2023"/>
    <s v="No aplica"/>
    <d v="2023-01-25T00:00:00"/>
    <s v="https://community.secop.gov.co/Public/Tendering/OpportunityDetail/Index?noticeUID=CO1.NTC.3847510&amp;isFromPublicArea=True&amp;isModal=False"/>
    <x v="0"/>
    <x v="0"/>
    <s v="CO1.PCCNTR.4484524"/>
    <n v="84013"/>
    <n v="36231"/>
    <s v="LEIDY AGATHA ROSSIASCO VELASQUEZ"/>
    <s v="CC"/>
    <n v="52114709"/>
    <n v="2"/>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NETO Y LA VEJEZ A CARGO DE LA ALCALDÍA LOCAL"/>
    <d v="2023-01-25T00:00:00"/>
    <d v="2023-02-01T00:00:00"/>
    <d v="2024-05-31T00:00:00"/>
    <n v="330"/>
    <n v="11"/>
    <n v="59400000"/>
    <n v="5400000"/>
    <x v="0"/>
    <n v="826"/>
    <d v="2023-01-21T00:00:00"/>
    <n v="705"/>
    <d v="2023-02-01T00:00:00"/>
    <x v="3"/>
    <s v="Mejoramiento de la calidad dde vida del adulto mayor en rafael uribe uribe"/>
    <x v="3"/>
    <n v="99633"/>
    <n v="1"/>
    <d v="2023-12-26T00:00:00"/>
    <n v="1330"/>
    <d v="2023-12-20T00:00:00"/>
    <n v="1249"/>
    <n v="27000000"/>
    <n v="1"/>
    <d v="2023-12-26T00:00:00"/>
    <n v="150"/>
    <n v="16"/>
    <n v="480"/>
    <n v="86400000"/>
    <s v="31 31-Servicios Profesionales "/>
    <s v="ANA MILENA CARDONA MORA "/>
    <s v="BONO C"/>
    <s v="En ejecución"/>
    <s v="SECOP II "/>
    <s v="miller "/>
    <s v="PENDIENTA CARGAR CRP ADICION A MAYO15/2024-(LUISA F MARTINEZ)"/>
    <s v="OK"/>
    <s v="028"/>
    <s v="F"/>
    <n v="3143564186"/>
    <s v="CL 21 A SUR  69 31 AP 201"/>
    <s v="PSICOLOGA"/>
    <s v="agatha_lei@hotmail.com"/>
    <s v="1 . Implementar los procesos y procedimientos oficiales para la operación y_x000a_prestación del servicio como (Identificación, ingreso, prestacio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d v="2023-01-30T00:00:00"/>
    <s v="III"/>
    <d v="2023-01-26T00:00:00"/>
    <d v="2023-02-01T00:00:00"/>
    <d v="2023-12-31T00:00:00"/>
    <s v="PROFESIONAL "/>
    <s v="SI"/>
    <n v="20236820007043"/>
  </r>
  <r>
    <s v="CPS-029-2023"/>
    <n v="29"/>
    <s v="FDLRUU-CD-029-2023"/>
    <s v="No aplica"/>
    <d v="2023-01-25T00:00:00"/>
    <s v="https://community.secop.gov.co/Public/Tendering/OpportunityDetail/Index?noticeUID=CO1.NTC.3847458&amp;isFromPublicArea=True&amp;isModal=False"/>
    <x v="0"/>
    <x v="0"/>
    <s v="CO1.PCCNTR.4483990"/>
    <n v="84164"/>
    <n v="35902"/>
    <s v="JORGE ALBERTO MUÑOZ ALFONSO"/>
    <s v="CC"/>
    <n v="11225900"/>
    <n v="0"/>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5T00:00:00"/>
    <d v="2023-01-26T00:00:00"/>
    <d v="2024-02-12T00:00:00"/>
    <n v="330"/>
    <n v="11"/>
    <n v="75900000"/>
    <n v="6900000"/>
    <x v="0"/>
    <n v="721"/>
    <d v="2023-01-16T00:00:00"/>
    <n v="535"/>
    <d v="2023-01-26T00:00:00"/>
    <x v="0"/>
    <s v="Gestion publica transparente y que mide cuentas  la ciudadania en rafael uribe uribe "/>
    <x v="0"/>
    <n v="97961"/>
    <n v="1"/>
    <d v="2023-12-20T00:00:00"/>
    <n v="1280"/>
    <d v="2023-12-15T00:00:00"/>
    <n v="1184"/>
    <n v="11225900"/>
    <n v="1"/>
    <d v="2023-12-20T00:00:00"/>
    <n v="43"/>
    <n v="12"/>
    <n v="373"/>
    <n v="87125900"/>
    <s v="31 31-Servicios Profesionales "/>
    <s v="MONICA DEL PILAR PARRA RANGEL"/>
    <s v="CONTRATACION"/>
    <s v="Terminado"/>
    <s v="SECOP II "/>
    <s v="Johan "/>
    <s v="DIFERENCIA EN VALOR ADICION -PENDIENTE CARGAR CRP ADICION A MAYO 15/2024 (MONICA PARRA )"/>
    <s v="OK"/>
    <s v="029"/>
    <s v="M"/>
    <n v="3223212850"/>
    <s v="calle 11 b No 74-67 torre 1 apto 804"/>
    <s v="DERECHO ESPECIALIZACION EN DERECHO DE FAMILIA"/>
    <s v="Jama53jama@g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al área jurídica las novedades de los contratos (minutas, prórrogas, adiciones, suspensiones,_x000a_reiniciaciones, liquidación, etc.) u procesos que le sean asignados para la presentación oportuna de la_x000a_cuenta SIVICOF. 7 . Apoyar al Fondo en los trámites correspondientes a las audiencias del debido_x000a_proceso, que se adelanta para la imposición de sanciones contractuales, elaborando el estudio previo de_x000a_los actos administrativos sancionatorios que correspondan. 8 . Resolver consultas, prestar asistencia y_x000a_emitir conceptos de los asuntos de su competencia. 9 . Proyectar las respuestas de los requerimientos_x000a_que efectúen los diferentes entes de control, corporaciones públicas y ciudadanía en general, respecto de_x000a_la contratación adelantada por el Fondo de Desarrollo Local de Rafael Uribe Uribe, y suministrar la_x000a_información para la consolidación de aquellos que se requieran. 10 . Participar en cada una de las_x000a_actividades que el Sistema Integrado de Gestión SIG, para lo cual deberá entregar al supervisor del_x000a_contrato en su informe ejecutivo de actividades el reporte de la (s) actividades en las que participó en el_x000a_período correspondiente. 11 . Proyectar la respuesta en forma oportuna la correspondencia que le sea_x000a_asignada a través del aplicativo ORFEO o el que establezca la SDG y consultas de los entes de control_x000a_relacionadas que le sean asignadas. 12 . Realizar la entrega de manera formal al auxiliar del Area de_x000a_Gestion de Desarrollo Local de los expedientes contractuales de los procesos a su cargo. 13 . Proyectar_x000a_las certificaciones laborales que le sean asignadas. 14 . Entregar, mensualmente informe de actividades.con el archivo de los documentos suscritos que haya generado en cumplimiento del objeto y obligaciones_x000a_contractuales y cargarlo en la plataforma SECOP II. 15 . Las demás que por su naturaleza le sean_x000a_atribuidas por el/ la supervisor(a) conforme al objeto y alcance del contrato"/>
    <d v="2023-01-27T00:00:00"/>
    <s v="I"/>
    <d v="2023-01-26T00:00:00"/>
    <d v="2023-01-26T00:00:00"/>
    <d v="2023-12-25T00:00:00"/>
    <s v="PROFESIONAL "/>
    <s v="SI"/>
    <n v="20236830009373"/>
  </r>
  <r>
    <s v="CPS-030-2023"/>
    <n v="30"/>
    <s v="FDLRUU-CD-030-2023"/>
    <s v="No aplica"/>
    <d v="2023-01-25T00:00:00"/>
    <s v="https://community.secop.gov.co/Public/Tendering/OpportunityDetail/Index?noticeUID=CO1.NTC.3848248&amp;isFromPublicArea=True&amp;isModal=False"/>
    <x v="0"/>
    <x v="0"/>
    <s v="CO1.PCCNTR.4485046"/>
    <n v="84164"/>
    <n v="35902"/>
    <s v="RENE JAVIER BUITRAGO PEDRAZA"/>
    <s v="CC"/>
    <n v="79693527"/>
    <n v="1"/>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26T00:00:00"/>
    <d v="2023-02-01T00:00:00"/>
    <d v="2024-05-31T00:00:00"/>
    <n v="330"/>
    <n v="11"/>
    <n v="75900000"/>
    <n v="6900000"/>
    <x v="0"/>
    <n v="718"/>
    <d v="2023-01-16T00:00:00"/>
    <n v="566"/>
    <d v="2023-01-27T00:00:00"/>
    <x v="0"/>
    <s v="Gestion publica transparente y que mide cuentas  la ciudadania en rafael uribe uribe "/>
    <x v="0"/>
    <n v="97962"/>
    <n v="1"/>
    <d v="2023-12-20T00:00:00"/>
    <n v="1230"/>
    <d v="2023-11-30T00:00:00"/>
    <n v="1166"/>
    <n v="34500000"/>
    <n v="1"/>
    <d v="2023-12-20T00:00:00"/>
    <n v="150"/>
    <n v="16"/>
    <n v="480"/>
    <n v="110400000"/>
    <s v="31 31-Servicios Profesionales "/>
    <s v="GABRIEL RADA MONROY"/>
    <s v="CONTRATACION"/>
    <s v="En ejecución"/>
    <s v="SECOP II "/>
    <s v="Johan "/>
    <s v="PENDIENTE CARGAR CRP DE ADICION -MAYO 15/2024 (MONICA PARRA )"/>
    <s v="OK"/>
    <s v="030"/>
    <s v="M"/>
    <n v="3152372800"/>
    <s v="CRA 63 No.10-13 sur"/>
    <s v="derecho ESPECIALIZACION EN DERECHO ADMINISTRATIVO"/>
    <s v="renebuitrago@hot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al área jurídica las novedades de los contratos (minutas, prórrogas, adiciones, suspensiones,_x000a_reiniciaciones, liquidación, etc.) u procesos que le sean asignados para la presentación oportuna de la_x000a_cuenta SIVICOF. 7 . Apoyar al Fondo en los trámites correspondientes a las audiencias del debido_x000a_proceso, que se adelanta para la imposición de sanciones contractuales, elaborando el estudio previo de_x000a_los actos administrativos sancionatorios que correspondan. 8 . Resolver consultas, prestar asistencia y_x000a_emitir conceptos de los asuntos de su competencia. 9 . Proyectar las respuestas de los requerimientos_x000a_que efectúen los diferentes entes de control, corporaciones públicas y ciudadanía en general, respecto de_x000a_la contratación adelantada por el Fondo de Desarrollo Local de Rafael Uribe Uribe, y suministrar la_x000a_información para la consolidación de aquellos que se requieran. 10 . Participar en cada una de las_x000a_actividades que el Sistema Integrado de Gestión SIG, para lo cual deberá entregar al supervisor del_x000a_contrato en su informe ejecutivo de actividades el reporte de la (s) actividades en las que participó en el_x000a_período correspondiente. 11 . Proyectar la respuesta en forma oportuna la correspondencia que le sea_x000a_asignada a través del aplicativo ORFEO o el que establezca la SDG y consultas de los entes de control_x000a_relacionadas que le sean asignadas. 12 . Realizar la entrega de manera formal al auxiliar del Area de_x000a_Gestion de Desarrollo Local de los expedientes contractuales de los procesos a su cargo. 13 . Proyectar_x000a_las certificaciones laborales que le sean asignadas. 14 . Entregar, mensualmente informe de actividades"/>
    <d v="2023-01-27T00:00:00"/>
    <s v="I"/>
    <d v="2023-01-26T00:00:00"/>
    <d v="2023-02-01T00:00:00"/>
    <d v="2023-12-31T00:00:00"/>
    <s v="PROFESIONAL "/>
    <s v="SI"/>
    <n v="20236830009373"/>
  </r>
  <r>
    <s v="CPS-031-2023"/>
    <n v="31"/>
    <s v="FDLRUU-CD-031-2023"/>
    <s v="No aplica"/>
    <d v="2023-01-25T00:00:00"/>
    <s v="https://community.secop.gov.co/Public/Tendering/OpportunityDetail/Index?noticeUID=CO1.NTC.3847337&amp;isFromPublicArea=True&amp;isModal=False"/>
    <x v="0"/>
    <x v="0"/>
    <s v="CO1.PCCNTR.4484439"/>
    <n v="83890"/>
    <n v="36235"/>
    <s v="OSCAR ARBEY ORTIZ DIAZ"/>
    <s v="CC"/>
    <n v="80202017"/>
    <n v="3"/>
    <m/>
    <m/>
    <m/>
    <m/>
    <m/>
    <m/>
    <m/>
    <m/>
    <s v="APOYAR TÉCNICAMENTE LAS DISTINTAS ETAPAS DE LOS PROCESOS DE COMPETENCIA DE LAS INSPECCIONES DE POLICÍA DE LA LOCALIDAD, SEGÚN REPARTO"/>
    <d v="2023-01-25T00:00:00"/>
    <d v="2023-02-02T00:00:00"/>
    <d v="2024-02-29T00:00:00"/>
    <n v="330"/>
    <n v="11"/>
    <n v="59400000"/>
    <n v="5400000"/>
    <x v="0"/>
    <n v="658"/>
    <d v="2023-01-13T00:00:00"/>
    <n v="602"/>
    <d v="2023-01-30T00:00:00"/>
    <x v="1"/>
    <s v="Inspección, vigilancia y control en Rafael Uribe Uribe_x000a_Rafael Uribe Uribe"/>
    <x v="1"/>
    <n v="98022"/>
    <n v="1"/>
    <d v="2023-12-22T00:00:00"/>
    <n v="1309"/>
    <d v="2023-12-18T00:00:00"/>
    <n v="1229"/>
    <n v="10620000"/>
    <n v="1"/>
    <d v="2023-12-22T00:00:00"/>
    <n v="58"/>
    <n v="13"/>
    <n v="388"/>
    <n v="70020000"/>
    <s v="31 31-Servicios Profesionales "/>
    <s v="SHIRLY GOMEZ GARCIA"/>
    <s v="INSPECCIONES "/>
    <s v="Terminado"/>
    <s v="SECOP II "/>
    <s v="Luis Alejandro"/>
    <s v="PENDIENTE CARGAR CRP DE ADICION -MAYO 15/2024 (LUIS ALEJANDRO )"/>
    <s v="OK"/>
    <s v="031"/>
    <s v="M"/>
    <n v="3114757601"/>
    <s v="KR 24C 1F 29_x000d_"/>
    <s v="ESTUDIOS POLITICOS"/>
    <s v="oscararbey_@hotmail.com"/>
    <s v=":1 . Acompañar y apoyar a los Inspectores de Policía en el desarrollo de las diligencias de_x000a_inspección. 2 .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_x000a_de urbanismo, verificar que las obras cumplan lo contenido en la norma de sismo resistencia vigente, lo anterior,_x000a_sin perjuicio de las demás verificaciones que respecto al cumplimiento de las licencias de construcción deba_x000a_realizar según lo contenido en la normatividad vigente. 4 . Emitir los conceptos y respuestas a las solicitudes y_x000a_peticiones que le sean requeridos por el Inspector de Policía. 5 . Asistir a las reuniones a las que sea citado o_x000a_designado, para la atención de los asuntos relacionados con el objeto contractual. 6 . Presentar informe mensual_x000a_de las actividades realizadas en cumplimiento de las obligaciones pactadas. 7 . Entregar mensualmente, el archivo_x000a_de los documentos suscritos que haya generado en cumplimiento del objeto y obligaciones contractuales. Las_x000a_demás que se le asignen y que surjan de la naturaleza del Contrato. "/>
    <d v="2023-01-31T00:00:00"/>
    <s v="I"/>
    <d v="2023-01-30T00:00:00"/>
    <d v="2023-02-02T00:00:00"/>
    <d v="2024-01-01T00:00:00"/>
    <s v="PROFESIONAL "/>
    <s v="SI"/>
    <n v="20236820009073"/>
  </r>
  <r>
    <s v="CPS-032-2023"/>
    <n v="32"/>
    <s v="FDLRUU-CD-032-2023"/>
    <s v="No aplica"/>
    <d v="2023-01-26T00:00:00"/>
    <s v="https://community.secop.gov.co/Public/Tendering/OpportunityDetail/Index?noticeUID=CO1.NTC.3849977&amp;isFromPublicArea=True&amp;isModal=False"/>
    <x v="0"/>
    <x v="0"/>
    <s v="CO1.PCCNTR.4489447"/>
    <n v="84156"/>
    <n v="35962"/>
    <s v="MONICA GOMEZ GUZMAN"/>
    <s v="CC"/>
    <n v="52857075"/>
    <n v="1"/>
    <m/>
    <m/>
    <m/>
    <m/>
    <m/>
    <m/>
    <m/>
    <m/>
    <s v="APOYAR JURÍDICAMENTE LAS ACCIONES REQUERIDAS PARA LA DEPURACIÓN DE LAS ACTUACIONES ADMINISTRATIVAS QUE CURSAN EN LA ALCALDÍA LOCAL DE RAFAEL URIBE URIBE"/>
    <d v="2023-01-26T00:00:00"/>
    <d v="2023-02-01T00:00:00"/>
    <d v="2024-05-31T00:00:00"/>
    <n v="330"/>
    <n v="11"/>
    <n v="59400000"/>
    <n v="5400000"/>
    <x v="0"/>
    <n v="674"/>
    <d v="2023-01-16T00:00:00"/>
    <n v="620"/>
    <d v="2023-01-30T00:00:00"/>
    <x v="1"/>
    <s v="Inspección, vigilancia y control en Rafael Uribe Uribe_x000a_Rafael Uribe Uribe"/>
    <x v="1"/>
    <n v="98243"/>
    <n v="1"/>
    <d v="2023-12-20T00:00:00"/>
    <n v="1285"/>
    <d v="2023-12-15T00:00:00"/>
    <m/>
    <n v="27000000"/>
    <n v="1"/>
    <d v="2023-12-20T00:00:00"/>
    <n v="150"/>
    <n v="16"/>
    <n v="480"/>
    <n v="86400000"/>
    <s v="31 31-Servicios Profesionales "/>
    <s v="MARLENE ALCIRA MELENDEZ PEREZ "/>
    <s v="JURIDICA "/>
    <s v="En ejecución"/>
    <s v="SECOP II "/>
    <s v="Joan David"/>
    <s v="PENDIENTE CARGAR CRP DE ADICION -MAYO 15/2024 (Rene Buitrago )"/>
    <s v="OK"/>
    <s v="032"/>
    <s v="F"/>
    <n v="3103226926"/>
    <s v="CL 149  50 57 AP 308"/>
    <s v="ABOGADO"/>
    <s v="monigguzman@hotmail.com"/>
    <s v=" 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13. Presentar informe mensual_x000a_de las actividades realizadas en cumplimiento de las obligaciones pactadas."/>
    <d v="2023-02-02T00:00:00"/>
    <s v="I"/>
    <d v="2023-01-26T00:00:00"/>
    <d v="2023-02-02T00:00:00"/>
    <d v="2024-01-01T00:00:00"/>
    <s v="PROFESIONAL "/>
    <s v="SI"/>
    <n v="20236820008043"/>
  </r>
  <r>
    <s v="CPS-033-2023"/>
    <n v="33"/>
    <s v="FDLRUU-CD-033-2023"/>
    <s v="No aplica"/>
    <d v="2023-01-26T00:00:00"/>
    <s v="https://community.secop.gov.co/Public/Tendering/OpportunityDetail/Index?noticeUID=CO1.NTC.3851592&amp;isFromPublicArea=True&amp;isModal=False"/>
    <x v="0"/>
    <x v="0"/>
    <s v="CO1.PCCNTR.4489826"/>
    <n v="84176"/>
    <n v="36044"/>
    <s v="FERNANDO PEDRAZA"/>
    <s v="CC"/>
    <n v="3232660"/>
    <n v="8"/>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6T00:00:00"/>
    <d v="2024-01-31T00:00:00"/>
    <n v="270"/>
    <n v="9"/>
    <n v="22500000"/>
    <n v="2500000"/>
    <x v="0"/>
    <n v="758"/>
    <d v="2023-01-17T00:00:00"/>
    <n v="623"/>
    <d v="2023-01-30T00:00:00"/>
    <x v="2"/>
    <s v="Ciudadanos mas seguros y con confianza en la justicia de rafael uribe uribe "/>
    <x v="2"/>
    <n v="95805"/>
    <n v="1"/>
    <d v="2023-11-03T00:00:00"/>
    <n v="1190"/>
    <d v="2023-10-23T00:00:00"/>
    <n v="1119"/>
    <n v="7083333"/>
    <n v="1"/>
    <d v="2023-11-03T00:00:00"/>
    <n v="85"/>
    <n v="12"/>
    <n v="355"/>
    <n v="29583333"/>
    <s v="33 33-Servicios Apoyo a la Gestion de la Entidad (servicios administrativos) "/>
    <s v="LIDIA JESUSA LOPEZ DULCEY"/>
    <s v="SEGURIDAD Y CONVIVENCIA "/>
    <s v="Terminado"/>
    <s v="SECOP II "/>
    <s v="Joan David"/>
    <m/>
    <s v="OK"/>
    <s v="033"/>
    <s v="M"/>
    <n v="3203051490"/>
    <s v="KR 3 ESTE 49 44 SUR"/>
    <s v="BACHILLER "/>
    <s v="fernandopedraza2411@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2T00:00:00"/>
    <s v="V"/>
    <d v="2023-01-27T00:00:00"/>
    <d v="2023-02-06T00:00:00"/>
    <d v="2023-11-05T00:00:00"/>
    <s v="BACHILLER"/>
    <s v="SI"/>
    <n v="20236820008073"/>
  </r>
  <r>
    <s v="CPS-034-2023"/>
    <n v="34"/>
    <s v="FDLRUU-CD-034-2023"/>
    <s v="No aplica"/>
    <d v="2023-01-26T00:00:00"/>
    <s v="https://community.secop.gov.co/Public/Tendering/OpportunityDetail/Index?noticeUID=CO1.NTC.3850155&amp;isFromPublicArea=True&amp;isModal=False"/>
    <x v="0"/>
    <x v="0"/>
    <s v="CO1.PCCNTR.4490161"/>
    <n v="84176"/>
    <n v="36044"/>
    <s v="MANUEL DUVAN GONZALO VELASQUEZ GRACIA"/>
    <s v="CC"/>
    <n v="1023882603"/>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6T00:00:00"/>
    <d v="2024-01-31T00:00:00"/>
    <n v="270"/>
    <n v="9"/>
    <n v="22500000"/>
    <n v="2500000"/>
    <x v="0"/>
    <n v="757"/>
    <d v="2023-01-17T00:00:00"/>
    <n v="605"/>
    <d v="2023-01-30T00:00:00"/>
    <x v="2"/>
    <s v="Ciudadanos mas seguros y con confianza en la justicia de rafael uribe uribe "/>
    <x v="2"/>
    <n v="95806"/>
    <n v="1"/>
    <d v="2023-11-03T00:00:00"/>
    <n v="1191"/>
    <d v="2023-10-23T00:00:00"/>
    <n v="1121"/>
    <n v="7083333"/>
    <n v="1"/>
    <d v="2023-11-03T00:00:00"/>
    <n v="85"/>
    <n v="12"/>
    <n v="355"/>
    <n v="29583333"/>
    <s v="33 33-Servicios Apoyo a la Gestion de la Entidad (servicios administrativos) "/>
    <s v="LIDIA JESUSA LOPEZ DULCEY"/>
    <s v="SEGURIDAD Y CONVIVENCIA "/>
    <s v="Terminado"/>
    <s v="SECOP II "/>
    <s v="Joan David"/>
    <m/>
    <s v="OK"/>
    <s v="034"/>
    <s v="M"/>
    <n v="3187733551"/>
    <s v="KR 3 ESTE  49A 36 SUR"/>
    <s v="BACHILLER "/>
    <s v="manuelvelasquez2305@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2T00:00:00"/>
    <s v="V"/>
    <d v="2023-01-27T00:00:00"/>
    <d v="2023-02-06T00:00:00"/>
    <d v="2023-11-05T00:00:00"/>
    <s v="BACHILLER"/>
    <s v="SI"/>
    <n v="20236820008073"/>
  </r>
  <r>
    <s v="CPS-035-2023"/>
    <n v="35"/>
    <s v="FDLRUU-CD-035-2023"/>
    <s v="No aplica"/>
    <d v="2023-01-26T00:00:00"/>
    <s v="https://community.secop.gov.co/Public/Tendering/OpportunityDetail/Index?noticeUID=CO1.NTC.3849067&amp;isFromPublicArea=True&amp;isModal=False"/>
    <x v="0"/>
    <x v="0"/>
    <s v="CO1.PCCNTR.4485665"/>
    <n v="84176"/>
    <n v="36044"/>
    <s v="HAYDUK RODRIGUEZ UBAQUE"/>
    <s v="CC"/>
    <n v="80808223"/>
    <n v="6"/>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6T00:00:00"/>
    <d v="2023-01-27T00:00:00"/>
    <d v="2024-01-31T00:00:00"/>
    <n v="270"/>
    <n v="9"/>
    <n v="22500000"/>
    <n v="2500000"/>
    <x v="0"/>
    <n v="755"/>
    <d v="2023-01-17T00:00:00"/>
    <n v="581"/>
    <d v="2023-01-27T00:00:00"/>
    <x v="2"/>
    <s v="Ciudadanos mas seguros y con confianza en la justicia de rafael uribe uribe "/>
    <x v="2"/>
    <n v="95809"/>
    <n v="1"/>
    <d v="2023-10-25T00:00:00"/>
    <n v="1183"/>
    <d v="2023-10-20T00:00:00"/>
    <n v="1099"/>
    <n v="7916667"/>
    <n v="1"/>
    <d v="2023-10-25T00:00:00"/>
    <n v="95"/>
    <n v="12"/>
    <n v="365"/>
    <n v="30416667"/>
    <s v="33 33-Servicios Apoyo a la Gestion de la Entidad (servicios administrativos) "/>
    <s v="LIDIA JESUSA LOPEZ DULCEY"/>
    <s v="SEGURIDAD Y CONVIVENCIA "/>
    <s v="Terminado"/>
    <s v="SECOP II "/>
    <s v="Brahan/gabriel"/>
    <m/>
    <s v="OK"/>
    <s v="035"/>
    <s v="M"/>
    <s v=" "/>
    <s v="KR 12  35  44 SUR"/>
    <s v="BACHILLER "/>
    <s v="haidukru@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quot;"/>
    <d v="2023-01-31T00:00:00"/>
    <s v="V"/>
    <d v="2023-01-27T00:00:00"/>
    <d v="2023-01-27T00:00:00"/>
    <d v="2023-10-26T00:00:00"/>
    <s v="BACHILLER"/>
    <s v="SI"/>
    <n v="20236820008073"/>
  </r>
  <r>
    <s v="CPS-036-2023"/>
    <n v="36"/>
    <s v="FDLRUU-CD-036-2023"/>
    <s v="No aplica"/>
    <d v="2023-01-26T00:00:00"/>
    <s v="https://community.secop.gov.co/Public/Tendering/OpportunityDetail/Index?noticeUID=CO1.NTC.3848787&amp;isFromPublicArea=True&amp;isModal=False"/>
    <x v="0"/>
    <x v="0"/>
    <s v="CO1.PCCNTR.4485478"/>
    <n v="84166"/>
    <n v="35898"/>
    <s v="CESAR MAURICIO RUIZ LONDOÑO"/>
    <s v="CC"/>
    <n v="1020713661"/>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6T00:00:00"/>
    <d v="2023-01-27T00:00:00"/>
    <d v="2024-02-29T00:00:00"/>
    <n v="330"/>
    <n v="11"/>
    <n v="59400000"/>
    <n v="5400000"/>
    <x v="0"/>
    <n v="683"/>
    <d v="2023-01-16T00:00:00"/>
    <n v="582"/>
    <d v="2023-01-27T00:00:00"/>
    <x v="0"/>
    <s v="Gestion publica transparente y que mide cuentas  la ciudadania en rafael uribe uribe "/>
    <x v="0"/>
    <n v="98191"/>
    <n v="1"/>
    <d v="2023-12-19T00:00:00"/>
    <n v="1264"/>
    <d v="2023-12-14T00:00:00"/>
    <n v="1167"/>
    <n v="11520000"/>
    <n v="1"/>
    <d v="2023-12-19T00:00:00"/>
    <n v="63"/>
    <n v="13"/>
    <n v="393"/>
    <n v="70920000"/>
    <s v="31 31-Servicios Profesionales "/>
    <s v="JESUS BAYRO MUÑOZ FELIX/LEYDA FENIVAR PARRA ROMERO_x000a_Profesional Universitario 219 - 18 Planeación"/>
    <s v="PLANEACION"/>
    <s v="Terminado"/>
    <s v="SECOP II "/>
    <s v="Brahan"/>
    <s v="FALTA POLIZA DE ADICION Y PRORROGA- CARGAR CRP ADICION  (abogada-Valentina). A MAYO 15/2024"/>
    <s v="OK"/>
    <s v="036"/>
    <s v="M"/>
    <s v="3105728082_x000d_"/>
    <s v="CL 32 BIS  SUR  13g 25"/>
    <s v="ADMINSTRADOR DE EMPRESAS "/>
    <s v="cesar_mao86@hotmail.com"/>
    <s v="1. Elaborar diagnósticos/ documentos y/o informes entre otros relacionados con los Proyectos de_x000a_Inversión y temas que se relaciones con el Plan de Desarrollo Local de Rafael Uribe Uribe_x000a_requeridos por el Alcalde local de Rafael Urie Uribe dando estricto cumplimiento al plazo requerido_x000a_2. Realizar el seguimiento a la ejecución de los recursos y metas del Plan de Desarrollo Local y/o_x000a_Proyectos de inversión asignados por el supervisor (a) del Fondo de Desarrollo Rafael Uribe Uribe_x000a_para lo cual deberá presentar mensualmente informes de gestión._x000a_ CONDICIONES GENERALES_x000a_CLÁUSULADO COMPLEMENTARIO CONTRATO DE PRESTACIÓN DE SERVICIOS_x000a_PROFESIONALES Y/O APOYO A LA GESTION CPS-036-2023 SECOP II_x000a_FONDO DE DESARROLLO LOCAL DE RAFAEL URIBE URIBE_x000a__x000a__x000a__x000a__x000a__x000a_Código: GCO-GCI-F143_x000a_Versión: 08_x000a_Vigencia: 01 de diciembre de 2022_x000a_Caso Hola No. 280117_x000a_3. Elaborar los estudios previos, anexos técnicos, estudio del sector, matriz de riesgos, estudio de_x000a_mercado entre otros en su parte técnica durante la fase precontractual de los procesos derivados_x000a_de (los) Proyectos de Inversión donde sea designado por el supervisor (a) del Fondo de Desarrollo_x000a_Rafael Uribe Uribe_x000a_4. Verificar, calificar y evaluar técnicamente las propuestas para los procesos de contratación que le_x000a_sean asignados por el supervisor (a) del contrato._x000a_5. Participar en las reuniones, citaciones de la junta de administración Local, comités de_x000a_contratación, comités técnicos de seguimiento, reuniones, actividades de la administración local,_x000a_distrital, capacitaciones, entre otros donde sea designado (a) por el supervisor del contrato._x000a_6. Elaborar las respuestas a las solicitudes y/o requerimientos de diferentes índole que por_x000a_competencia le sean asignados por el supervisor (a) del contrato dando cumplimiento estricto a_x000a_los tiempos que exige la norma_x000a_7. Realizar el seguimiento técnico, administrativo, financiero y contable de los procesos_x000a_contractuales donde sea designado como apoyo a la supervisión en el marco de lo previsto en el_x000a_manual de supervisión de la Secretaría Distrital de Gobierno._x000a_8. Entregar, mensualmente informe de actividades, adjuntando las evidencias que soportan la_x000a_ejecución de las obligaciones específicas_x000a_9. Apoyar las demás actividades que se generen en la ejecución del contrato y que le sean_x000a_asignadas por el Alcalde Local y/o el supervisor (a) del contrato y que surjan de la Naturaleza del_x000a_Contrato"/>
    <d v="2023-01-31T00:00:00"/>
    <s v="I"/>
    <d v="2023-01-26T00:00:00"/>
    <d v="2023-01-27T00:00:00"/>
    <d v="2023-12-26T00:00:00"/>
    <s v="PROFESIONAL "/>
    <s v="SI"/>
    <s v="20236820007003/20246820000343"/>
  </r>
  <r>
    <s v="CPS-037-2023"/>
    <n v="37"/>
    <s v="FDLRUU-CD-037-2023"/>
    <s v="No aplica"/>
    <d v="2023-01-26T00:00:00"/>
    <s v="https://community.secop.gov.co/Public/Tendering/OpportunityDetail/Index?noticeUID=CO1.NTC.3857234&amp;isFromPublicArea=True&amp;isModal=False"/>
    <x v="0"/>
    <x v="0"/>
    <s v="CO1.PCCNTR.4493610"/>
    <n v="84123"/>
    <n v="35965"/>
    <s v="NICOLAS MORENO SANCHEZ"/>
    <s v="CC"/>
    <n v="1023016773"/>
    <n v="1"/>
    <m/>
    <m/>
    <m/>
    <m/>
    <m/>
    <m/>
    <m/>
    <m/>
    <s v="PRESTAR LOS SERVICIOS PROFESIONALES EN EL ÁREA DE GESTIÓN DE DESARROLLO LOCAL APOYANDO LA GESTION, ANALISIS Y SEGUIMIENTO DE LA INFORMACIÓN FINANCIERA, CONTABLE Y PRESUPUESTAL EN CUMPLIMIENTO AL MARCO NORMATIVO APLICABLE."/>
    <d v="2023-01-26T00:00:00"/>
    <d v="2023-01-27T00:00:00"/>
    <d v="2024-02-29T00:00:00"/>
    <n v="330"/>
    <n v="11"/>
    <n v="55000000"/>
    <n v="5000000"/>
    <x v="0"/>
    <n v="728"/>
    <d v="2023-01-17T00:00:00"/>
    <n v="573"/>
    <d v="2023-01-27T00:00:00"/>
    <x v="0"/>
    <s v="Gestion publica transparente y que mide cuentas  la ciudadania en rafael uribe uribe "/>
    <x v="0"/>
    <n v="97992"/>
    <n v="1"/>
    <d v="2023-12-14T00:00:00"/>
    <n v="1231"/>
    <d v="2023-11-30T00:00:00"/>
    <n v="1147"/>
    <n v="10666667"/>
    <n v="1"/>
    <d v="2023-12-14T00:00:00"/>
    <n v="63"/>
    <n v="13"/>
    <n v="393"/>
    <n v="65666667"/>
    <s v="31 31-Servicios Profesionales "/>
    <s v="JAVIER ALEJANDRO ZUÑIGA ROJAS "/>
    <s v="FINANCIERA"/>
    <s v="Terminado"/>
    <s v="SECOP II "/>
    <s v="Luisa"/>
    <m/>
    <s v="OK"/>
    <s v="037"/>
    <s v="M"/>
    <n v="3114722884"/>
    <s v="CL 74A SUR 1A 53 este_x000d_"/>
    <s v="CONTADOR PUBLICO "/>
    <s v="nicolasc.a@hot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í como la elaboración de los reportes de información Distritales_x000a_y Nacionales que le sean solicitados_x000a_3. Apoyar la ejecución de las actividades relacionadas con el comité de sostenibilidad contable y la_x000a_depuración de saldos contables.Realizar el cargue de información al SECOP I y II, referente a_x000a_ CONDICIONES GENERALES_x000a_CLÁUSULADO COMPLEMENTARIO CONTRATO DE PRESTACIÓN DE SERVICIOS - SECOP II_x000a_FONDO DE DESARROLLO LOCAL DE RAFAEL URIBE URIBE_x000a_Código: GCO-GCI-F143_x000a_Versión: 08_x000a_Vigencia: 01 de diciembre de 2022_x000a_Caso Hola No. 280117_x000a_todas las novedades contractuales, tales como cargar mes a mes los informes de ejecución_x000a_presentando por los contratistas con el fin de dar cumplimiento a lo ordenado en la ley.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
    <d v="2023-02-03T00:00:00"/>
    <s v="I"/>
    <d v="2023-01-27T00:00:00"/>
    <d v="2023-01-27T00:00:00"/>
    <d v="2023-12-26T00:00:00"/>
    <s v="PROFESIONAL "/>
    <s v="SI"/>
    <n v="20236820008023"/>
  </r>
  <r>
    <s v="CPS-038-2023"/>
    <n v="38"/>
    <s v="FDLRUU-CD-038-2023"/>
    <s v="No aplica"/>
    <d v="2023-01-26T00:00:00"/>
    <s v="https://community.secop.gov.co/Public/Tendering/OpportunityDetail/Index?noticeUID=CO1.NTC.3857435&amp;isFromPublicArea=True&amp;isModal=False"/>
    <x v="0"/>
    <x v="0"/>
    <s v="CO1.PCCNTR.4493641"/>
    <n v="84123"/>
    <n v="35965"/>
    <s v="TANIA XIMENA MORALES CASTIBLANCO"/>
    <s v="CC"/>
    <n v="1033762488"/>
    <n v="0"/>
    <m/>
    <m/>
    <m/>
    <m/>
    <m/>
    <m/>
    <m/>
    <m/>
    <s v="PRESTAR LOS SERVICIOS PROFESIONALES EN EL ÁREA DE GESTIÓN DE DESARROLLO LOCAL APOYANDO LA GESTION, ANALISIS Y SEGUIMIENTO DE LA INFORMACIÓN FINANCIERA, CONTABLE Y PRESUPUESTAL EN CUMPLIMIENTO AL MARCO NORMATIVO APLICABLE."/>
    <d v="2023-01-26T00:00:00"/>
    <d v="2023-01-27T00:00:00"/>
    <d v="2024-05-31T00:00:00"/>
    <n v="330"/>
    <n v="11"/>
    <n v="55000000"/>
    <n v="5000000"/>
    <x v="0"/>
    <n v="727"/>
    <d v="2023-01-17T00:00:00"/>
    <n v="575"/>
    <d v="2023-01-27T00:00:00"/>
    <x v="0"/>
    <s v="Gestion publica transparente y que mide cuentas  la ciudadania en rafael uribe uribe "/>
    <x v="0"/>
    <n v="97993"/>
    <n v="1"/>
    <d v="2023-12-14T00:00:00"/>
    <n v="1232"/>
    <d v="2023-11-30T00:00:00"/>
    <n v="1146"/>
    <n v="25666667"/>
    <n v="1"/>
    <d v="2023-12-14T00:00:00"/>
    <n v="155"/>
    <n v="16"/>
    <n v="485"/>
    <n v="80666667"/>
    <s v="31 31-Servicios Profesionales "/>
    <s v="LUISA FERNANDA GUZMAN MARTINEZ"/>
    <s v="FINANCIERA"/>
    <s v="En ejecución"/>
    <s v="SECOP II "/>
    <s v="Luisa"/>
    <m/>
    <s v="OK"/>
    <s v="038"/>
    <s v="F"/>
    <n v="3146301658"/>
    <s v="CL 49B SUR 9A 94"/>
    <s v="TECNOLOGO EN CONTABILIDAD Y FINANZAS"/>
    <s v="tania.ximenam@g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í como la elaboración de los reportes de información Distritales_x000a_y Nacionales que le sean solicitados_x000a_3. Apoyar la ejecución de las actividades relacionadas con el comité de sostenibilidad contable y la_x000a_depuración de saldos contables.Realizar el cargue de información al SECOP I y II, referente a_x000a_ CONDICIONES GENERALES_x000a_CLÁUSULADO COMPLEMENTARIO CONTRATO DE PRESTACIÓN DE SERVICIOS - SECOP II_x000a_FONDO DE DESARROLLO LOCAL DE RAFAEL URIBE URIBE_x000a_Código: GCO-GCI-F143_x000a_Versión: 08_x000a_Vigencia: 01 de diciembre de 2022_x000a_Caso Hola No. 280117_x000a_todas las novedades contractuales, tales como cargar mes a mes los informes de ejecución_x000a_presentando por los contratistas con el fin de dar cumplimiento a lo ordenado en la ley.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
    <d v="2023-02-03T00:00:00"/>
    <s v="I"/>
    <d v="2023-01-27T00:00:00"/>
    <d v="2023-01-27T00:00:00"/>
    <d v="2023-12-26T00:00:00"/>
    <s v="PROFESIONAL "/>
    <s v="SI"/>
    <s v="20236820008023- 20246820008593"/>
  </r>
  <r>
    <s v="CPS-039-2023"/>
    <n v="39"/>
    <s v="FDLRUU-CD-039-2023"/>
    <s v="No aplica"/>
    <d v="2023-01-26T00:00:00"/>
    <s v="https://community.secop.gov.co/Public/Tendering/OpportunityDetail/Index?noticeUID=CO1.NTC.3850224&amp;isFromPublicArea=True&amp;isModal=False"/>
    <x v="0"/>
    <x v="0"/>
    <s v="CO1.PCCNTR.4486888"/>
    <n v="84013"/>
    <n v="36231"/>
    <s v="LUZ ANGELA ACEVEDO RUIZ"/>
    <s v="CC"/>
    <n v="29705959"/>
    <n v="3"/>
    <m/>
    <m/>
    <m/>
    <m/>
    <s v="LUZ MAGNOLIA TIRADO CUELLAR"/>
    <s v="CC"/>
    <n v="1018453055"/>
    <d v="2023-05-17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29T00:00:00"/>
    <n v="330"/>
    <n v="11"/>
    <n v="59400000"/>
    <n v="5400000"/>
    <x v="0"/>
    <n v="822"/>
    <d v="2023-01-21T00:00:00"/>
    <n v="563"/>
    <d v="2023-01-27T00:00:00"/>
    <x v="3"/>
    <s v="Mejoramiento de la calidad dde vida del adulto mayor en rafael uribe uribe"/>
    <x v="3"/>
    <n v="101276"/>
    <n v="1"/>
    <d v="2023-12-26T00:00:00"/>
    <n v="1331"/>
    <d v="2023-12-20T00:00:00"/>
    <n v="1259"/>
    <n v="11520000"/>
    <n v="1"/>
    <d v="2023-12-26T00:00:00"/>
    <n v="63"/>
    <n v="13"/>
    <n v="393"/>
    <n v="70920000"/>
    <s v="31 31-Servicios Profesionales "/>
    <s v="ANA MILENA CARDONA MORA "/>
    <s v="BONO C"/>
    <s v="Terminado"/>
    <s v="SECOP II "/>
    <s v="Jhon"/>
    <s v="PENDIENTE CARGAR CRP ADICION A MAYO 15/2024(JHON BBOHORQUEZ )"/>
    <s v="OK"/>
    <s v="039"/>
    <s v="F"/>
    <n v="3156978477"/>
    <s v="CL 71 A BIS 98 41"/>
    <s v="PSICOLOGA"/>
    <s v="angela.acevedooruiz@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7T00:00:00"/>
    <d v="2023-01-27T00:00:00"/>
    <d v="2023-12-26T00:00:00"/>
    <s v="PROFESIONAL "/>
    <s v="SI"/>
    <n v="20236820007043"/>
  </r>
  <r>
    <s v="CPS-040-2023"/>
    <n v="40"/>
    <s v="FDLRUU-CD-040-2023"/>
    <s v="No aplica"/>
    <d v="2023-01-26T00:00:00"/>
    <s v="https://community.secop.gov.co/Public/Tendering/OpportunityDetail/Index?noticeUID=CO1.NTC.3851046&amp;isFromPublicArea=True&amp;isModal=False"/>
    <x v="0"/>
    <x v="0"/>
    <s v="CO1.PCCNTR.4487627"/>
    <n v="84013"/>
    <n v="36231"/>
    <s v="LAURA NATALIA BETANCOURT PINILLA"/>
    <s v="CC"/>
    <n v="1013663192"/>
    <n v="9"/>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29T00:00:00"/>
    <n v="330"/>
    <n v="11"/>
    <n v="59400000"/>
    <n v="5400000"/>
    <x v="0"/>
    <n v="823"/>
    <d v="2023-01-21T00:00:00"/>
    <n v="565"/>
    <d v="2023-01-27T00:00:00"/>
    <x v="3"/>
    <s v="Mejoramiento de la calidad dde vida del adulto mayor en rafael uribe uribe"/>
    <x v="3"/>
    <n v="101217"/>
    <n v="1"/>
    <d v="2023-12-29T00:00:00"/>
    <n v="1387"/>
    <d v="2023-12-28T00:00:00"/>
    <n v="1310"/>
    <n v="11160000"/>
    <n v="1"/>
    <d v="2023-12-29T00:00:00"/>
    <n v="61"/>
    <n v="13"/>
    <n v="391"/>
    <n v="70560000"/>
    <s v="31 31-Servicios Profesionales "/>
    <s v="ANA MILENA CARDONA MORA "/>
    <s v="BONO C"/>
    <s v="Terminado"/>
    <s v="SECOP II "/>
    <s v="Jhon"/>
    <s v="suspension cuatro (4) dias del 26 al 29 de diciembre PENDIENTE CARGAR CRP -A MAYO 15/2024 (JHON BOHORQUEZ)"/>
    <s v="OK"/>
    <s v="040"/>
    <s v="F"/>
    <n v="3202859358"/>
    <s v="CL 54 SUR  24A 30"/>
    <s v="PSICOLOGÍA"/>
    <s v="laurabetancourtp@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6T00:00:00"/>
    <d v="2023-01-27T00:00:00"/>
    <d v="2023-12-26T00:00:00"/>
    <s v="PROFESIONAL "/>
    <s v="SI"/>
    <n v="20236820007043"/>
  </r>
  <r>
    <s v="CPS-041-2023"/>
    <n v="41"/>
    <s v="FDLRUU-CD-041-2023"/>
    <s v="No aplica"/>
    <d v="2023-01-26T00:00:00"/>
    <s v="https://community.secop.gov.co/Public/Tendering/OpportunityDetail/Index?noticeUID=CO1.NTC.3851074&amp;isFromPublicArea=True&amp;isModal=False"/>
    <x v="0"/>
    <x v="0"/>
    <s v="CO1.PCCNTR.4487567"/>
    <n v="84013"/>
    <n v="36231"/>
    <s v="ANDREA ALEXANDRA ANGEL ALDANA"/>
    <s v="CC"/>
    <n v="52955747"/>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1-27T00:00:00"/>
    <d v="2024-02-08T00:00:00"/>
    <n v="330"/>
    <n v="11"/>
    <n v="59400000"/>
    <n v="5400000"/>
    <x v="0"/>
    <n v="825"/>
    <d v="2023-01-21T00:00:00"/>
    <n v="564"/>
    <d v="2023-01-27T00:00:00"/>
    <x v="3"/>
    <s v="Mejoramiento de la calidad dde vida del adulto mayor en rafael uribe uribe"/>
    <x v="3"/>
    <m/>
    <m/>
    <m/>
    <m/>
    <m/>
    <m/>
    <m/>
    <m/>
    <m/>
    <m/>
    <n v="11"/>
    <n v="330"/>
    <n v="59400000"/>
    <s v="31 31-Servicios Profesionales "/>
    <s v="ANA MILENA CARDONA MORA "/>
    <s v="BONO C"/>
    <s v="Terminado"/>
    <s v="SECOP II "/>
    <s v="Jhon"/>
    <s v="suspension No. 1 (15 dias) del 27 sept. al 11 oct. reinicia 12 oct., suspension No. 2 (28) dias del 3 de noviembre al 30 de noviembre, (se reinicia a partir del 1 de diciembre-"/>
    <m/>
    <s v="041"/>
    <s v="F"/>
    <n v="3023752269"/>
    <s v="CLL 26 A SUR 12  I 29 "/>
    <s v="PSICOLOGO"/>
    <s v="alexandra232008@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26T00:00:00"/>
    <s v="III"/>
    <d v="2023-01-27T00:00:00"/>
    <d v="2023-01-27T00:00:00"/>
    <d v="2023-12-26T00:00:00"/>
    <s v="PROFESIONAL "/>
    <s v="SI"/>
    <n v="20236820007043"/>
  </r>
  <r>
    <s v="CPS-042-2023"/>
    <n v="42"/>
    <s v="FDLRUU-CD-042-2023"/>
    <s v="No aplica"/>
    <d v="2023-01-26T00:00:00"/>
    <s v="https://community.secop.gov.co/Public/Tendering/OpportunityDetail/Index?noticeUID=CO1.NTC.3852176&amp;isFromPublicArea=True&amp;isModal=False"/>
    <x v="0"/>
    <x v="0"/>
    <s v="CO1.PCCNTR.4488200"/>
    <n v="85931"/>
    <n v="38202"/>
    <s v="INGRID MAYERLY BOLIVAR PAEZ"/>
    <s v="CC"/>
    <n v="1026277883"/>
    <n v="1"/>
    <m/>
    <m/>
    <m/>
    <m/>
    <m/>
    <m/>
    <m/>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26T00:00:00"/>
    <d v="2023-01-27T00:00:00"/>
    <d v="2024-05-31T00:00:00"/>
    <n v="330"/>
    <n v="11"/>
    <n v="59400000"/>
    <n v="5400000"/>
    <x v="0"/>
    <n v="859"/>
    <d v="2023-01-21T00:00:00"/>
    <n v="558"/>
    <d v="2023-01-27T00:00:00"/>
    <x v="3"/>
    <s v="Mejoramiento de la calidad dde vida del adulto mayor en rafael uribe uribe"/>
    <x v="3"/>
    <n v="97969"/>
    <n v="1"/>
    <d v="2023-12-13T00:00:00"/>
    <n v="1244"/>
    <d v="2023-12-07T00:00:00"/>
    <n v="1140"/>
    <n v="27720000"/>
    <n v="1"/>
    <d v="2023-12-13T00:00:00"/>
    <n v="155"/>
    <n v="16"/>
    <n v="485"/>
    <n v="87120000"/>
    <s v="31 31-Servicios Profesionales "/>
    <s v="ANA MILENA CARDONA MORA "/>
    <s v="BONO C"/>
    <s v="En ejecución"/>
    <s v="SECOP II "/>
    <s v="Jhon"/>
    <s v="PENDIENTE CARGAR CRP ADICION A MAYO 15/2024(JHON BOHORQUEZ )"/>
    <s v="OK"/>
    <s v="042"/>
    <s v="F"/>
    <n v="3142319055"/>
    <s v="KR10 B 41 39 SUR"/>
    <s v="LICENCIADA EN EDUCACION PREESCOLAR"/>
    <s v="ingridbolivar005@gmail.com"/>
    <s v="1. Implementar los procesos y procedimientos oficiales para la operación y prestación del_x000a_Servicio como (Ingreso, prestación, seguimiento, y egreso). 2 . Garantizar que las personas mayores que son presentadas_x000a_para el ingreso al servicio se encuentran en la lista de espera del servicio (solicitud de servicio e inscritos y/o_x000a_focalización) y que cumplen con los criterios de identificación y priorización establecidos en la normatividad vigente_x000a_3 . Realizar las visitas de validación de condiciones en el lugar de domicilio de las personas mayores que son presentadas_x000a_para ingresar al servicio y que se encuentran registrados en la lista de espera del servicio o lista de focalización, así_x000a_como la validación de condiciones que se realiza en el lugar de domicilio de la persona mayor que se encuentran en_x000a_atención 4 . Realizar los cruces de bases de datos individuales consulta en SIRBE, aplicativo Processa, FOSYGA,_x000a_RUAF, Registraduría Nacional , Inhumados, Rama judicial, comprobador de Derechos, DNP (puntaje de SISBEN),_x000a_Simultaneidad, entre otros, de las personas mayores que se encuentran como participantes del servicio, así como de las_x000a_personas mayores que son reportadas con novedades (Informe Único) 5 . Garantizar que la información de las personas_x000a_mayores vinculadas al servicio Apoyos Económicos, se encuentre registrada y actualizada en el Sistema de información_x000a_misional ¿ SIRBE; así como aplicar los instrumentos necesarios (fichas, formatos, entre otros) para realizar seguimiento_x000a_a las actualizaciones y registro en el sistema Misional SIRBE y las bases de datos, realizando las respectivas consultas,_x000a_además de realizar la crítica (verificación) de dichos instrumentos 6 . Emitir los conceptos que le sean requeridos y_x000a_aportar elementos de juicio, que sirvan de insumo, para la toma de decisiones relacionadas con el desarrollo de las_x000a_acciones de identificación, ingreso, activación, egreso y seguimiento, de las personas mayores vinculadas al Apoyo_x000a_económico Tipo C, teniendo en cuenta, las orientaciones de gestión territorial de la Política Pública Social para el_x000a_Envejecimiento y la Vejez en el Distrito Capital 7 . Proyectar y notificar los actos administrativos de ingreso y egreso_x000a_que se deriven de la prestación del servicio de Apoyos Económicos Tipo C de acuerdo con los procedimientos definidos_x000a_para tal fin, así como atender, tramitar y dar respuesta oportuna a las solicitudes de las y los ciudadanos y entes de_x000a_control, teniendo en cuenta los lineamientos y términos establecidos. 8 . Realizar las acciones de seguimiento e_x000a_identificación de presuntos cobros indebidos en el marco del seguimiento y control del servicio, de acuerdo con el_x000a_lineamiento de la Secretaria de Gobierno 9 . Realizar la convocatoria de las personas mayores que ingresan al servicio_x000a_y desarrollar con ellas el proceso de entrega de tarjetas, así como el proceso de reexpedición de tarjetas cuando se_x000a_requiera según los lineamientos y protocolos establecidos 10 . Revisar, verificar y garantizar la calidad, confidencialidad_x000a_y discrecionalidad en el manejo de la información en relación con el desarrollo del objeto contractual y de conformidad_x000a_con las instrucciones del supervisor del contrato 11 . Presentar dentro de los tiempos estipulados, los informes y_x000a_productos requeridos por el-la Supervisor-a del contrato y el-La Subdirector-a para la Vejez, utilizando para ello los_x000a_formatos institucionales oficiales 12 . Participar en las reuniones y diferentes actividades que programe la Alcaldía_x000a_Local, la Secretaría Distrital de Integración Social y la Subdirección para la Vejez y la Subdirección Local 13 . Las_x000a_demás inherentes a sus obligaciones contractuales y que se requieran para el cabal cumplimiento del contrato."/>
    <d v="2023-01-26T00:00:00"/>
    <s v="III"/>
    <d v="2023-01-26T00:00:00"/>
    <d v="2023-01-27T00:00:00"/>
    <d v="2023-12-26T00:00:00"/>
    <s v="PROFESIONAL "/>
    <s v="SI"/>
    <n v="20236820007043"/>
  </r>
  <r>
    <s v="CPS-043-2023"/>
    <n v="43"/>
    <s v="FDLRUU-CD-042-2023"/>
    <s v="No aplica"/>
    <d v="2023-01-26T00:00:00"/>
    <s v="https://community.secop.gov.co/Public/Tendering/OpportunityDetail/Index?noticeUID=CO1.NTC.3852176&amp;isFromPublicArea=True&amp;isModal=False"/>
    <x v="0"/>
    <x v="0"/>
    <s v="CO1.PCCNTR.4488825"/>
    <n v="85931"/>
    <n v="38202"/>
    <s v="ANGELA PATRICIA ROZO RODRIGUEZ"/>
    <s v="CC"/>
    <n v="1013611272"/>
    <n v="7"/>
    <m/>
    <m/>
    <m/>
    <m/>
    <m/>
    <m/>
    <m/>
    <m/>
    <s v="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26T00:00:00"/>
    <d v="2023-01-27T00:00:00"/>
    <d v="2024-05-31T00:00:00"/>
    <n v="330"/>
    <n v="11"/>
    <n v="59400000"/>
    <n v="5400000"/>
    <x v="0"/>
    <n v="860"/>
    <d v="2023-01-21T00:00:00"/>
    <n v="559"/>
    <d v="2023-01-27T00:00:00"/>
    <x v="3"/>
    <s v="Mejoramiento de la calidad dde vida del adulto mayor en rafael uribe uribe"/>
    <x v="3"/>
    <n v="97970"/>
    <n v="1"/>
    <d v="2023-12-13T00:00:00"/>
    <n v="1243"/>
    <d v="2023-12-07T00:00:00"/>
    <n v="1139"/>
    <n v="27720000"/>
    <n v="1"/>
    <d v="2023-12-13T00:00:00"/>
    <n v="155"/>
    <n v="16"/>
    <n v="485"/>
    <n v="87120000"/>
    <s v="31 31-Servicios Profesionales "/>
    <s v="ANA MILENA CARDONA MORA "/>
    <s v="BONO C"/>
    <s v="En ejecución"/>
    <s v="SECOP II "/>
    <s v="Jhon"/>
    <s v="PENDIENTE CARGAR CRP ADICION A MAYO 15/2024(JHON BOHORQUEZ )"/>
    <s v="OK"/>
    <s v="043"/>
    <s v="F"/>
    <s v="3214767494_x000d_"/>
    <s v="CL 38 SUR  12 98_x000d_"/>
    <s v="TRABAJO SOCIAL"/>
    <s v="angelrozo1230@gmail.com"/>
    <s v="1. Implementar los procesos y procedimientos oficiales para la operación y prestación del_x000a_Servicio como (Ingreso, prestación, seguimiento, y egreso). 2 . Garantizar que las personas mayores que son presentadas_x000a_para el ingreso al servicio se encuentran en la lista de espera del servicio (solicitud de servicio e inscritos y/o_x000a_focalización) y que cumplen con los criterios de identificación y priorización establecidos en la normatividad vigente_x000a_3 . Realizar las visitas de validación de condiciones en el lugar de domicilio de las personas mayores que son presentadas_x000a_para ingresar al servicio y que se encuentran registrados en la lista de espera del servicio o lista de focalización, así_x000a_como la validación de condiciones que se realiza en el lugar de domicilio de la persona mayor que se encuentran en_x000a_atención 4 . Realizar los cruces de bases de datos individuales consulta en SIRBE, aplicativo Processa, FOSYGA,_x000a_RUAF, Registraduría Nacional , Inhumados, Rama judicial, comprobador de Derechos, DNP (puntaje de SISBEN),_x000a_Simultaneidad, entre otros, de las personas mayores que se encuentran como participantes del servicio, así como de las_x000a_personas mayores que son reportadas con novedades (Informe Único) 5 . Garantizar que la información de las personas_x000a_mayores vinculadas al servicio Apoyos Económicos, se encuentre registrada y actualizada en el Sistema de información_x000a_misional ¿ SIRBE; así como aplicar los instrumentos necesarios (fichas, formatos, entre otros) para realizar seguimiento_x000a_a las actualizaciones y registro en el sistema Misional SIRBE y las bases de datos, realizando las respectivas consultas,_x000a_además de realizar la crítica (verificación) de dichos instrumentos 6 . Emitir los conceptos que le sean requeridos y_x000a_aportar elementos de juicio, que sirvan de insumo, para la toma de decisiones relacionadas con el desarrollo de las_x000a_acciones de identificación, ingreso, activación, egreso y seguimiento, de las personas mayores vinculadas al Apoyo_x000a_económico Tipo C, teniendo en cuenta, las orientaciones de gestión territorial de la Política Pública Social para el_x000a_Envejecimiento y la Vejez en el Distrito Capital 7 . Proyectar y notificar los actos administrativos de ingreso y egreso_x000a_que se deriven de la prestación del servicio de Apoyos Económicos Tipo C de acuerdo con los procedimientos definidos_x000a_para tal fin, así como atender, tramitar y dar respuesta oportuna a las solicitudes de las y los ciudadanos y entes de_x000a_control, teniendo en cuenta los lineamientos y términos establecidos. 8 . Realizar las acciones de seguimiento e_x000a_identificación de presuntos cobros indebidos en el marco del seguimiento y control del servicio, de acuerdo con el_x000a_lineamiento de la Secretaria de Gobierno 9 . Realizar la convocatoria de las personas mayores que ingresan al servicio_x000a_y desarrollar con ellas el proceso de entrega de tarjetas, así como el proceso de reexpedición de tarjetas cuando se_x000a_requiera según los lineamientos y protocolos establecidos 10 . Revisar, verificar y garantizar la calidad, confidencialidad_x000a_y discrecionalidad en el manejo de la información en relación con el desarrollo del objeto contractual y de conformidad_x000a_con las instrucciones del supervisor del contrato 11 . Presentar dentro de los tiempos estipulados, los informes y_x000a_productos requeridos por el-la Supervisor-a del contrato y el-La Subdirector-a para la Vejez, utilizando para ello los_x000a_formatos institucionales oficiales 12 . Participar en las reuniones y diferentes actividades que programe la Alcaldía_x000a_Local, la Secretaría Distrital de Integración Social y la Subdirección para la Vejez y la Subdirección Local 13 . Las_x000a_demás inherentes a sus obligaciones contractuales y que se requieran para el cabal cumplimiento del contrato."/>
    <d v="2023-01-26T00:00:00"/>
    <s v="III"/>
    <d v="2023-01-26T00:00:00"/>
    <d v="2023-01-27T00:00:00"/>
    <d v="2023-12-26T00:00:00"/>
    <s v="PROFESIONAL "/>
    <s v="SI"/>
    <n v="20236820007043"/>
  </r>
  <r>
    <s v="CPS-044-2023"/>
    <n v="44"/>
    <s v="FDLRUU-CD-042-2023"/>
    <s v="No aplica"/>
    <s v="26/01/203"/>
    <s v="https://community.secop.gov.co/Public/Tendering/OpportunityDetail/Index?noticeUID=CO1.NTC.3852176&amp;isFromPublicArea=True&amp;isModal=False"/>
    <x v="0"/>
    <x v="0"/>
    <s v="CO1.PCCNTR.4520496"/>
    <n v="85931"/>
    <n v="38202"/>
    <s v="NORMAN DANIEL BLANCO CABRA"/>
    <s v="CC"/>
    <n v="1022408760"/>
    <n v="3"/>
    <m/>
    <m/>
    <m/>
    <m/>
    <m/>
    <m/>
    <m/>
    <m/>
    <s v="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1T00:00:00"/>
    <d v="2023-02-06T00:00:00"/>
    <d v="2024-05-31T00:00:00"/>
    <n v="330"/>
    <n v="11"/>
    <n v="59400000"/>
    <n v="5400000"/>
    <x v="0"/>
    <n v="857"/>
    <d v="2023-01-21T00:00:00"/>
    <n v="834"/>
    <d v="2023-02-06T00:00:00"/>
    <x v="3"/>
    <s v="Mejoramiento de la calidad dde vida del adulto mayor en rafael uribe uribe"/>
    <x v="3"/>
    <n v="99443"/>
    <n v="1"/>
    <d v="2023-12-26T00:00:00"/>
    <n v="1324"/>
    <d v="2023-12-20T00:00:00"/>
    <n v="1232"/>
    <n v="26100000"/>
    <n v="1"/>
    <d v="2023-12-26T00:00:00"/>
    <n v="146"/>
    <n v="16"/>
    <n v="476"/>
    <n v="85500000"/>
    <s v="31 31-Servicios Profesionales "/>
    <s v="ANA MILENA CARDONA MORA "/>
    <s v="BONO C"/>
    <s v="En ejecución"/>
    <s v="SECOP II "/>
    <s v="Jhon"/>
    <s v="PENDIENTE CARGAR CRP ADICION A MAYO 15/2024(LUIS ALEJANDRO)"/>
    <s v="OK"/>
    <s v="044"/>
    <s v="M"/>
    <n v="3114443113"/>
    <s v="CL 52 B SUR 24 45"/>
    <s v="CIENCIA POLÍTICA y MAESTRÍA EN GOBIERNO URBANO"/>
    <s v="ndblancoc@gmail.com"/>
    <s v="1. Implementar los procesos y procedimientos oficiales para la operación y prestación del Servicio_x000a_como (Ingreso, prestación, seguimiento, y egreso)._x000a_2. Garantizar que las personas mayores que son presentadas para el ingreso al servicio se_x000a_encuentran en la lista de espera del servicio (solicitud de servicio e inscritos y/o focalización) y_x000a_ CONDICIONES GENERALES_x000a_CLÁUSULADO COMPLEMENTARIO CONTRATO DE PRESTACIÓN DE SERVICIOS - SECOP II_x000a_FONDO DE DESARROLLO LOCAL DE RAFAEL URIBE URIBE_x000a_Código: GCO-GCI-F143_x000a_Versión: 08_x000a_Vigencia: 01 de diciembre de 2022_x000a_Caso Hola No. 280117_x000a_que cumplen con los criterios de identificación y priorización establecidos en la normatividad_x000a_vigente_x000a_3. Realizar las visitas de validación de condiciones en el lugar de domicilio de las personas mayores_x000a_que son presentadas para ingresar al servicio y que se encuentran registrados en la lista de_x000a_espera del servicio o lista de focalización, así como la validación de condiciones que se realiza en_x000a_el lugar de domicilio de la persona mayor que se encuentran en atención_x000a_4. Realizar los cruces de bases de datos individuales consulta en SIRBE, aplicativo Processa,_x000a_FOSYGA, RUAF, Registraduría Nacional , Inhumados, Rama judicial, comprobador de Derechos,_x000a_DNP (puntaje de SISBEN), Simultaneidad, entre otros, de las personas mayores que se_x000a_encuentran como participantes del servicio, así como de las personas mayores que son reportadas_x000a_con novedades (Informe Único)_x000a_5. Garantizar que la información de las personas mayores vinculadas al servicio Apoyos Económicos,_x000a_se encuentre registrada y actualizada en el Sistema de información misional ¿ SIRBE; así como_x000a_aplicar los instrumentos necesarios (fichas, formatos, entre otros) para realizar seguimiento a las_x000a_actualizaciones y registro en el sistema Misional SIRBE y las bases de datos, realizando las_x000a_respectivas consultas, además de realizar la crítica (verificación) de dichos instrumentos_x000a_6. Emitir los conceptos que le sean requeridos y aportar elementos de juicio, que sirvan de insumo,_x000a_para la toma de decisiones relacionadas con el desarrollo de las acciones de identificación,_x000a_ingreso, activación, egreso y seguimiento, de las personas mayores vinculadas al Apoyo_x000a_económico Tipo C, teniendo en cuenta, las orientaciones de gestión territorial de la Política Pública_x000a_Social para el Envejecimiento y la Vejez en el Distrito Capital_x000a_7. Proyectar y notificar los actos administrativos de ingreso y egreso que se deriven de la prestación_x000a_del servicio de Apoyos Económicos Tipo C de acuerdo con los procedimientos definidos para tal_x000a_fin, así como atender, tramitar y dar respuesta oportuna a las solicitudes de las y los ciudadanos y_x000a_entes de control, teniendo en cuenta los lineamientos y términos establecidos._x000a_8. Realizar las acciones de seguimiento e identificación de presuntos cobros indebidos en el marco_x000a_del seguimiento y control del servicio, de acuerdo con el lineamiento de la Secretaria de Gobierno_x000a_9. Realizar la convocatoria de las personas mayores que ingresan al servicio y desarrollar con ellas el_x000a_proceso de entrega de tarjetas, así como el proceso de reexpedición de tarjetas cuando se_x000a_requiera según los lineamientos y protocolos establecidos_x000a_10.Revisar, verificar y garantizar la calidad, confidencialidad y discrecionalidad en el manejo de la_x000a_información en relación con el desarrollo del objeto contractual y de conformidad con las_x000a_instrucciones del supervisor del contrato_x000a_11.Presentar dentro de los tiempos estipulados, los informes y productos requeridos por el-la_x000a_Supervisor-a del contrato y el-La Subdirector-a para la Vejez, utilizando para ello los formatos_x000a_institucionales oficiales_x000a_12.Participar en las reuniones y diferentes actividades que programe la Alcaldía Local, la Secretaría_x000a_Distrital de Integración Social y la Subdirección para la Vejez y la Subdireccion Local_x000a_13.Las demás inherentes a sus obligaciones contractuales y que se requieran para el cabal_x000a_cumplimiento del contrato"/>
    <d v="2023-02-08T00:00:00"/>
    <s v="III"/>
    <d v="2023-02-01T00:00:00"/>
    <d v="2023-02-06T00:00:00"/>
    <d v="2024-01-05T00:00:00"/>
    <s v="PROFESIONAL "/>
    <s v="SI"/>
    <n v="20236820007043"/>
  </r>
  <r>
    <s v="CPS-045-2023"/>
    <n v="45"/>
    <s v="FDLRUU-CD-045-2023"/>
    <s v="No aplica"/>
    <d v="2023-01-26T00:00:00"/>
    <s v="https://community.secop.gov.co/Public/Tendering/OpportunityDetail/Index?noticeUID=CO1.NTC.3857598&amp;isFromPublicArea=True&amp;isModal=False"/>
    <x v="0"/>
    <x v="0"/>
    <s v="CO1.PCCNTR.4493848"/>
    <n v="84156"/>
    <n v="35962"/>
    <s v="ALEYRA CAPERA RODRIGUEZ "/>
    <s v="CC"/>
    <n v="51966940"/>
    <n v="1"/>
    <m/>
    <m/>
    <m/>
    <m/>
    <m/>
    <m/>
    <m/>
    <m/>
    <s v="APOYAR JURÍDICAMENTE LAS ACCIONES REQUERIDAS PARA LA DEPURACIÓN DE LAS ACTUACIONES ADMINISTRATIVAS QUE CURSAN EN LA ALCALDÍA LOCAL DE RAFAEL URIBE URIBE."/>
    <d v="2023-01-26T00:00:00"/>
    <d v="2023-02-02T00:00:00"/>
    <d v="2024-01-01T00:00:00"/>
    <n v="330"/>
    <n v="11"/>
    <n v="59400000"/>
    <n v="5400000"/>
    <x v="0"/>
    <n v="673"/>
    <d v="2023-01-16T00:00:00"/>
    <n v="706"/>
    <d v="2023-02-01T00:00:00"/>
    <x v="1"/>
    <s v="Inspección, vigilancia y control en Rafael Uribe Uribe_x000a_Rafael Uribe Uribe"/>
    <x v="1"/>
    <m/>
    <m/>
    <m/>
    <m/>
    <m/>
    <s v="N/A"/>
    <m/>
    <m/>
    <m/>
    <m/>
    <n v="11"/>
    <n v="330"/>
    <n v="59400000"/>
    <s v="31 31-Servicios Profesionales "/>
    <s v="MARLENE ALCIRA MELENDEZ PEREZ "/>
    <s v="JURIDICA "/>
    <s v="Terminado"/>
    <s v="SECOP II "/>
    <s v="miller "/>
    <m/>
    <s v="OK"/>
    <s v="045"/>
    <s v="F"/>
    <n v="3104851956"/>
    <s v="CL 66  59 31 TO 7 AP  1203"/>
    <s v="ABOGADO"/>
    <s v="aleyracaperar@gmail.com"/>
    <s v="1 . Clasificar los expedientes asignados por vigencia y tipologías: espacio público,_x000a_establecimientos de comercio Ley 232 de 1995 y régimen de obras y urbanismo 2 . Analizar_x000a_jurídicamente los expedientes asignados, emitir el respectivo concepto de acuerdo con la revisión_x000a_realizada para establecer la actuación jurídica a seguir conforme con la naturaleza del proceso que_x000a_corresponda. 3 . Determinar del reparto asignado, los expedientes que pueden ser archivados a_x000a_partir de las causales de caducidad y/o prescripción y/o pérdida de fuerza de ejecutoria del acto_x000a_administrativo. 4 . Proyectar los actos administrativos correspondientes, conforme con la_x000a_normatividad vigente, que permitan impulsar efectivamente los expedientes propendiendo por una_x000a_decisión de fondo y/o su oportuna terminación o cierre y presentarlos al profesional que cumpla_x000a_con el rol de supervisión estratégica de depuración e impulso procesal local para su revisión. 5 ._x000a_Ajustar los proyectos de actos administrativos a partir de las observaciones y/o modificaciones_x000a_sugeridas por el profesional que cumpla con el rol de supervisión estratégica de depuración e_x000a_impulso procesal local de la Alcaldía, o quien este designe. 6 . Proyectar para firma del alcalde_x000a_local las solicitudes de información y/o concepto dirigidas a las instancias distritales competentes_x000a_y realizar su respectivo seguimiento. 7 . Realizar seguimiento a las visitas técnicas solicitadas y a_x000a_la oportuna entrega del correspondiente informe. 8 . Revisar, analizar y proyectar respuesta_x000a_oportuna a la totalidad de las solicitudes que le sean asignadas, en el aplicativo institucional_x000a_ORFEO y presentarlos al Profesional que cumpla con el rol de supervisión estratégica de_x000a_depuración e impulso procesal local de la Alcaldía, para su revisión. 9 . Incorporar al expediente_x000a_físico los actos administrativos y/o la documentación generada por cada impulso procesal realizado._x000a_10 . Apoyar en los trámites necesarios a la Alcaldía Local para surtir el trámite de notificación_x000a_personal y mediante edicto de los actos administrativos y decisiones, en los términos de la Ley_x000a_1437 de 2011. 11 . Registrar correctamente en el Aplicativo ¿SI ACTUA¿ la actuación realizada en_x000a_cada uno de los expedientes asignados. 12 . Asistir a las reuniones a las que sea citado o_x000a_ CONDICIONES GENERALES_x000a_CLÁUSULADO COMPLEMENTARIO CONTRATO DE PRESTACION DE SERVICIOS_x000a_PROFESIONALES Y/O APOYO A LA GESTION – CPS-045-2023 SECOP II_x000a_FONDO DE DESARROLLO LOCAL DE RAFAEL URIBE URIBE_x000a_Código: GCO-GCI-F143_x000a_Versión: 08_x000a_Vigencia: 01 de diciembre de 2022_x000a_Caso Hola No. 280117_x000a_designado, para la atención de los asuntos relacionados con el objeto contractual. 13 . Presentar_x000a_informe mensual de las actividades realizadas en cumplimiento de las obligaciones pactadas."/>
    <d v="2023-01-30T00:00:00"/>
    <s v="I"/>
    <d v="2023-01-27T00:00:00"/>
    <d v="2023-02-02T00:00:00"/>
    <d v="2024-01-01T00:00:00"/>
    <s v="PROFESIONAL "/>
    <s v="SI"/>
    <s v="20236820008043-20246820007643"/>
  </r>
  <r>
    <s v="CPS-046-2023"/>
    <n v="46"/>
    <s v="FDLRUU-CD-046-2023"/>
    <s v="No aplica"/>
    <d v="2023-01-26T00:00:00"/>
    <s v="https://community.secop.gov.co/Public/Tendering/OpportunityDetail/Index?noticeUID=CO1.NTC.3857955&amp;isFromPublicArea=True&amp;isModal=False"/>
    <x v="0"/>
    <x v="0"/>
    <s v="CO1.PCCNTR.4494144"/>
    <n v="84156"/>
    <n v="35962"/>
    <s v="WILMER JAVIER HERNANDEZ LASSO"/>
    <s v="CC"/>
    <n v="1022402850"/>
    <n v="0"/>
    <m/>
    <m/>
    <m/>
    <m/>
    <m/>
    <m/>
    <m/>
    <m/>
    <s v="APOYAR JURÍDICAMENTE LAS ACCIONES REQUERIDAS PARA LA DEPURACIÓN DE LAS ACTUACIONES ADMINISTRATIVAS QUE CURSAN EN LA ALCALDÍA LOCAL DE RAFAEL URIBE URIBE."/>
    <d v="2023-01-26T00:00:00"/>
    <d v="2023-02-02T00:00:00"/>
    <d v="2024-05-31T00:00:00"/>
    <n v="330"/>
    <n v="11"/>
    <n v="59400000"/>
    <n v="5400000"/>
    <x v="0"/>
    <n v="675"/>
    <d v="2023-01-16T00:00:00"/>
    <n v="707"/>
    <d v="2023-02-01T00:00:00"/>
    <x v="1"/>
    <s v="Inspección, vigilancia y control en Rafael Uribe Uribe_x000a_Rafael Uribe Uribe"/>
    <x v="1"/>
    <n v="99740"/>
    <n v="1"/>
    <d v="2023-12-27T00:00:00"/>
    <n v="1335"/>
    <d v="2023-12-20T00:00:00"/>
    <n v="1263"/>
    <n v="26820000"/>
    <n v="1"/>
    <d v="2023-12-27T00:00:00"/>
    <n v="150"/>
    <n v="16"/>
    <n v="480"/>
    <n v="86220000"/>
    <s v="31 31-Servicios Profesionales "/>
    <s v="LEONARDO GUERRA RAMIREZ"/>
    <s v="JURIDICA "/>
    <s v="En ejecución"/>
    <s v="SECOP II "/>
    <s v="miller "/>
    <s v="PENDIENTE CARGAR CRP ADICION A MAYO/15/2024 - (JOHANA)"/>
    <m/>
    <s v="046"/>
    <s v="M"/>
    <n v="3138727826"/>
    <s v="CL 42 SUR 74 44"/>
    <s v="ABOGADO"/>
    <s v="u0303642@unimilitar.edu.co"/>
    <s v="1 . Clasificar los expedientes asignados por vigencia y tipologías: espacio público,_x000a_establecimientos de comercio Ley 232 de 1995 y régimen de obras y urbanismo 2 . Analizar_x000a_jurídicamente los expedientes asignados, emitir el respectivo concepto de acuerdo con la revisión_x000a_realizada para establecer la actuación jurídica a seguir conforme con la naturaleza del proceso que_x000a_corresponda. 3 . Determinar del reparto asignado, los expedientes que pueden ser archivados a_x000a_partir de las causales de caducidad y/o prescripción y/o pérdida de fuerza de ejecutoria del acto_x000a_administrativo. 4 . Proyectar los actos administrativos correspondientes, conforme con la_x000a_normatividad vigente, que permitan impulsar efectivamente los expedientes propendiendo por una_x000a_decisión de fondo y/o su oportuna terminación o cierre y presentarlos al profesional que cumpla_x000a_con el rol de supervisión estratégica de depuración e impulso procesal local para su revisión. 5 ._x000a_Ajustar los proyectos de actos administrativos a partir de las observaciones y/o modificaciones_x000a_sugeridas por el profesional que cumpla con el rol de supervisión estratégica de depuración e_x000a_impulso procesal local de la Alcaldía, o quien este designe. 6 . Proyectar para firma del alcalde_x000a_local las solicitudes de información y/o concepto dirigidas a las instancias distritales competentes_x000a_y realizar su respectivo seguimiento. 7 . Realizar seguimiento a las visitas técnicas solicitadas y a_x000a_la oportuna entrega del correspondiente informe. 8 . Revisar, analizar y proyectar respuesta_x000a_oportuna a la totalidad de las solicitudes que le sean asignadas, en el aplicativo institucional_x000a_ORFEO y presentarlos al Profesional que cumpla con el rol de supervisión estratégica de_x000a_depuración e impulso procesal local de la Alcaldía, para su revisión. 9 . Incorporar al expediente_x000a_físico los actos administrativos y/o la documentación generada por cada impulso procesal realizado._x000a_10 . Apoyar en los trámites necesarios a la Alcaldía Local para surtir el trámite de notificación_x000a_personal y mediante edicto de los actos administrativos y decisiones, en los términos de la Ley_x000a_1437 de 2011. 11 . Registrar correctamente en el Aplicativo ¿SI ACTUA¿ la actuación realizada en_x000a_cada uno de los expedientes asignados. 12 . Asistir a las reuniones a las que sea citado o_x000a_ CONDICIONES GENERALES_x000a_CLÁUSULADO COMPLEMENTARIO CONTRATO DE PRESTACION DE SERVICIOS_x000a_PROFESIONALES Y/O APOYO A LA GESTION – CPS-046-2023 SECOP II_x000a_FONDO DE DESARROLLO LOCAL DE RAFAEL URIBE URIBE_x000a_Código: GCO-GCI-F143_x000a_Versión: 08_x000a_Vigencia: 01 de diciembre de 2022_x000a_Caso Hola No. 280117_x000a_designado, para la atención de los asuntos relacionados con el objeto contractual. 13 . Presentar_x000a_informe mensual de las actividades realizadas en cumplimiento de las obligaciones pactadas."/>
    <d v="2023-01-30T00:00:00"/>
    <s v="I"/>
    <d v="2023-01-27T00:00:00"/>
    <d v="2023-02-02T00:00:00"/>
    <d v="2024-01-01T00:00:00"/>
    <s v="PROFESIONAL "/>
    <s v="SI"/>
    <s v="20236820008043-20246820007643"/>
  </r>
  <r>
    <s v="CPS-047-2023"/>
    <n v="47"/>
    <s v="FDLRUU-CD-047-2023"/>
    <s v="No aplica"/>
    <d v="2023-01-26T00:00:00"/>
    <s v="https://community.secop.gov.co/Public/Tendering/OpportunityDetail/Index?noticeUID=CO1.NTC.3858184&amp;isFromPublicArea=True&amp;isModal=False"/>
    <x v="0"/>
    <x v="0"/>
    <s v="CO1.PCCNTR.4494031"/>
    <n v="84013"/>
    <n v="36231"/>
    <s v="DIEGO ALEXANDER GUERRERO RODRIGUEZ"/>
    <s v="CC"/>
    <n v="1031134255"/>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27T00:00:00"/>
    <d v="2023-02-01T00:00:00"/>
    <d v="2024-05-31T00:00:00"/>
    <n v="330"/>
    <n v="11"/>
    <n v="59400000"/>
    <n v="5400000"/>
    <x v="0"/>
    <n v="836"/>
    <d v="2023-01-21T00:00:00"/>
    <n v="708"/>
    <d v="2023-02-01T00:00:00"/>
    <x v="3"/>
    <s v="Mejoramiento de la calidad dde vida del adulto mayor en rafael uribe uribe"/>
    <x v="3"/>
    <n v="99632"/>
    <n v="1"/>
    <d v="2023-12-20T00:00:00"/>
    <n v="1307"/>
    <d v="2023-12-18T00:00:00"/>
    <n v="1198"/>
    <n v="27000000"/>
    <n v="1"/>
    <d v="2023-12-20T00:00:00"/>
    <n v="150"/>
    <n v="16"/>
    <n v="480"/>
    <n v="86400000"/>
    <s v="31 31-Servicios Profesionales "/>
    <s v="ANA MILENA CARDONA MORA "/>
    <s v="BONO C"/>
    <s v="En ejecución"/>
    <s v="SECOP II "/>
    <s v="miller "/>
    <s v="PENDIENTE CARGAR CRP ADICION A MAYO 15/2024 (BRANDON NICOLAS DIAZ )"/>
    <m/>
    <s v="047"/>
    <s v="M"/>
    <n v="3208533958"/>
    <s v="TV   13 F BIS  N 45 21"/>
    <s v="PSICOLOGO "/>
    <s v="diegoguerrero_48@hotmail.com"/>
    <s v="1 Implementar los procesos y procedimientos oficiales para la operación y_x000a_prestación del servicio como (Identificación, ingreso, prestació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Realizar las visitas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Realizar las visitas de validación de condiciones de las personas mayores que_x000a_presentan novedades por los cruces de bases de datos o en procedimiento de seguimiento y control_x000a_que adelanta la Subdirección para la Vejez y la Alcaldía Local. 7. Presentar los informes que le sean_x000a_ CONDICIONES GENERALES_x000a_CLÁUSULADO COMPLEMENTARIO CONTRATO DE PRESTACION DE SERVICIOS_x000a_PROFESIONALES Y/O APOYO A LA GESTION – CPS-047-2023 SECOP II_x000a_FONDO DE DESARROLLO LOCAL DE RAFAEL URIBE URIBE_x000a_Código: GCO-GCI-F143_x000a_Versión: 08_x000a_Vigencia: 01 de diciembre de 2022_x000a_Caso Hola No. 280117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Diseñar, implementar y evaluar las actividades relacionadas con los encuentros de_x000a_desarrollo humano, de acuerdo con los lineamientos técnicos brindados por la Subdirección para la_x000a_Vejez 10.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_x000a_Participar en las reuniones y diferentes actividades que programe la Alcaldía Local, la Secretaría_x000a_Distrital de Integración Social - Subdirección para la Vejez y la Subdirección Local 12 . Las demás_x000a_inherentes al objeto contractual y que se requieran para el cabal cumplimiento del contrato. "/>
    <d v="2023-01-30T00:00:00"/>
    <s v="III"/>
    <d v="2023-01-30T00:00:00"/>
    <d v="2023-02-01T00:00:00"/>
    <d v="2023-12-31T00:00:00"/>
    <s v="PROFESIONAL "/>
    <s v="SI"/>
    <n v="20236820007043"/>
  </r>
  <r>
    <s v="CPS-048-2023"/>
    <n v="48"/>
    <s v="FDLRUU-CD-048-2023"/>
    <s v="No aplica"/>
    <d v="2023-01-26T00:00:00"/>
    <s v="https://community.secop.gov.co/Public/Tendering/OpportunityDetail/Index?noticeUID=CO1.NTC.3857867&amp;isFromPublicArea=True&amp;isModal=False"/>
    <x v="0"/>
    <x v="0"/>
    <s v="CO1.PCCNTR.4494045"/>
    <n v="84176"/>
    <n v="36044"/>
    <s v="GUSTAVO ALEXANDER CAMARGO REYES_x000a_"/>
    <s v="CC"/>
    <n v="80029346"/>
    <n v="0"/>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6T00:00:00"/>
    <d v="2023-02-02T00:00:00"/>
    <d v="2024-01-30T00:00:00"/>
    <n v="270"/>
    <n v="9"/>
    <n v="22500000"/>
    <n v="2500000"/>
    <x v="0"/>
    <n v="754"/>
    <d v="2023-01-16T00:00:00"/>
    <n v="709"/>
    <d v="2023-02-01T00:00:00"/>
    <x v="2"/>
    <s v="Ciudadanos mas seguros y con confianza en la justicia de rafael uribe uribe "/>
    <x v="2"/>
    <n v="95810"/>
    <n v="1"/>
    <d v="2023-11-01T00:00:00"/>
    <n v="1192"/>
    <d v="2023-10-23T00:00:00"/>
    <n v="1121"/>
    <n v="7416667"/>
    <n v="1"/>
    <d v="2023-11-01T00:00:00"/>
    <n v="89"/>
    <n v="12"/>
    <n v="359"/>
    <n v="29916667"/>
    <s v="33 33-Servicios Apoyo a la Gestion de la Entidad (servicios administrativos) "/>
    <s v="LIDIA JESUSA LOPEZ DULCEY"/>
    <s v="SEGURIDAD Y CONVIVENCIA "/>
    <s v="Terminado"/>
    <s v="SECOP II "/>
    <s v="miller "/>
    <m/>
    <m/>
    <s v="048"/>
    <s v="M"/>
    <n v="3227556853"/>
    <s v="KR 72K 38_x000a_23 SUR"/>
    <s v="BACHILLER "/>
    <s v="gustavoc.0129@hotmail.com"/>
    <s v="1 .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 Realizar_x000a_acompañamiento a a movilización social, aglomeraciones y/o eventos masivos de alta complejidad_x000a_en el territorio. 3 .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 Apoyar la convocatoria para la_x000a_realización de Juntas Zonales de Seguridad, apoyando la recolección y sistematización de la_x000a_información, liderando acciones para el cumplimiento de los planes de acción resultantes de estos_x000a_espacios.&quot; 7 . Presentar los informes mensuales de actividades que evidencien el desarrollo del_x000a_trabajo con la comunidad, así como los que se requieran sobre cada una de las actividades realizadas_x000a_ CONDICIONES GENERALES_x000a_CLÁUSULADO COMPLEMENTARIO CONTRATO DE PRESTACION DE SERVICIOS_x000a_PROFESIONALES Y/O APOYO A LA GESTION – CPS-048-2023 SECOP II_x000a_FONDO DE DESARROLLO LOCAL DE RAFAEL URIBE URIBE_x000a_Código: GCO-GCI-F143_x000a_Versión: 08_x000a_Vigencia: 01 de diciembre de 2022_x000a_Caso Hola No. 280117_x000a_por el contratista y su estado de ejecución, con sus respectivos soportes y evidencia digital. 8 . Apoyar_x000a_las acciones operativas y el acompañamiento a los IVC (inspección, vigilancia y control) dentro del_x000a_marco de la legalidad y cumplimiento de las actividades comerciales. 9 . Apoyar y contribuir con el_x000a_levantamiento de cambuches con el fin de mejorar e incrementar los índices de seguridad de la_x000a_localidad. 10 . Apoyar con la logística y eventos de organización a la alcaldía local que permita el_x000a_mejoramiento de la seguridad, convivencia y justicia en pro de la comunidad. 11 . Las demás que le_x000a_sean asignadas por el supervisor, en el marco del objeto contractual._x000d_"/>
    <d v="2023-01-30T00:00:00"/>
    <s v="V"/>
    <d v="2023-01-27T00:00:00"/>
    <d v="2023-02-01T00:00:00"/>
    <d v="2023-11-01T00:00:00"/>
    <s v="BACHILLER"/>
    <s v="SI"/>
    <n v="20236820008073"/>
  </r>
  <r>
    <s v="CPS-049-2023"/>
    <n v="49"/>
    <s v="FDLRUU-CD-049-2023"/>
    <s v="No aplica"/>
    <d v="2023-01-27T00:00:00"/>
    <s v="https://community.secop.gov.co/Public/Tendering/OpportunityDetail/Index?noticeUID=CO1.NTC.3858518&amp;isFromPublicArea=True&amp;isModal=False"/>
    <x v="0"/>
    <x v="0"/>
    <s v="CO1.PCCNTR.4494083"/>
    <n v="84013"/>
    <n v="36231"/>
    <s v="PABLO JULIO CARDENAS SANDOVAL"/>
    <s v="CC"/>
    <n v="1024469143"/>
    <n v="7"/>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27T00:00:00"/>
    <d v="2023-02-02T00:00:00"/>
    <d v="2024-05-31T00:00:00"/>
    <n v="330"/>
    <n v="11"/>
    <n v="59400000"/>
    <n v="5400000"/>
    <x v="0"/>
    <n v="828"/>
    <d v="2023-01-21T00:00:00"/>
    <n v="710"/>
    <d v="2023-02-01T00:00:00"/>
    <x v="3"/>
    <s v="Mejoramiento de la calidad dde vida del adulto mayor en rafael uribe uribe"/>
    <x v="3"/>
    <n v="99946"/>
    <n v="1"/>
    <d v="2023-12-26T00:00:00"/>
    <n v="1327"/>
    <d v="2023-12-20T00:00:00"/>
    <n v="1224"/>
    <n v="26820000"/>
    <n v="1"/>
    <d v="2023-12-26T00:00:00"/>
    <n v="150"/>
    <n v="16"/>
    <n v="480"/>
    <n v="86220000"/>
    <s v="31 31-Servicios Profesionales "/>
    <s v="ANA MILENA CARDONA MORA "/>
    <s v="BONO C"/>
    <s v="En ejecución"/>
    <s v="SECOP II "/>
    <s v="miller "/>
    <s v="PENDIENTE CARGAR ACTA INICIO, DELEGACION SUPERVISION (MILLER) .-PENDIENTE CARGAR CRP ADICION  A MAYO 15/2024(LUIS ALEJANDRO)"/>
    <m/>
    <s v="049"/>
    <s v="M"/>
    <n v="3212086770"/>
    <s v="AC 233256 "/>
    <s v=" _x000a_MAESTRIA EN ADMINISTRACIÓN_x000a_FINANCIERA; ADMINISTRACION DE EMPRESAS  "/>
    <s v="pjcardenass@gmail.com"/>
    <s v="1 . Implementar los procesos y procedimientos oficiales para la operación y prestación_x000a_del servicio como (Identificación, ingreso, prestación, seguimiento y egreso), atendiendo las_x000a_orientaciones de la Política Pública Social para el Envejecimiento y la Vejez en el Distrito Capital, el_x000a_Modelo de Atención integral para las personas mayores[1] y la gestión territorial de Política Pública_x000a_Social para el Envejecimiento y la Vejez en el Distrito Capital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 Realizar la visitas de validación de condiciones de las personas mayores que_x000a_presentan novedades por los cruces de bases de datos o en procedimiento de seguimiento y control_x000a_que adelanta la Subdirección para la Vejez y la Alcaldia Local. 7 . Presentar los informes que le sean_x000a_ CONDICIONES GENERALES_x000a_CLÁUSULADO COMPLEMENTARIO CONTRATO DE PRESTACION DE SERVICIOS_x000a_PROFESIONALES Y/O APOYO A LA GESTION – CPS-049-2023 SECOP II_x000a_FONDO DE DESARROLLO LOCAL DE RAFAEL URIBE URIBE_x000a_Código: GCO-GCI-F143_x000a_Versión: 08_x000a_Vigencia: 01 de diciembre de 2022_x000a_Caso Hola No. 280117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 Diseñar, implementar y evaluar las actividades relacionadas con los encuentros de_x000a_desarrollo humano, de acuerdo con los lineamientos técnicos brindados por la Subdirección para la_x000a_Vejez 10 .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_x000a_Participar en las reuniones y diferentes actividades que programe la Alcaldía Local, la Secretaría_x000a_Distrital de Integración Social - Subdirección para la Vejez y la Subdireccion Local 12 . Las demás_x000a_inherentes al objeto contractual y que se requieran para el cabal cumplimiento del contrato."/>
    <d v="2023-01-30T00:00:00"/>
    <s v="III"/>
    <d v="2023-01-30T00:00:00"/>
    <d v="2023-02-02T00:00:00"/>
    <d v="2024-01-01T00:00:00"/>
    <s v="PROFESIONAL "/>
    <s v="SI"/>
    <n v="20236820007043"/>
  </r>
  <r>
    <s v="CPS-050-2023"/>
    <n v="50"/>
    <s v="FDLRUU-CD-050-2023"/>
    <s v="No aplica"/>
    <d v="2023-01-30T00:00:00"/>
    <s v="https://community.secop.gov.co/Public/Tendering/OpportunityDetail/Index?noticeUID=CO1.NTC.3868717&amp;isFromPublicArea=True&amp;isModal=False"/>
    <x v="0"/>
    <x v="0"/>
    <s v="CO1.PCCNTR.4504486"/>
    <n v="84176"/>
    <n v="36044"/>
    <s v="GLORIA YISETH RINCON HENAO"/>
    <s v="CC"/>
    <n v="52538269"/>
    <n v="3"/>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3T00:00:00"/>
    <d v="2024-01-30T00:00:00"/>
    <n v="270"/>
    <n v="9"/>
    <n v="22500000"/>
    <n v="2500000"/>
    <x v="0"/>
    <n v="753"/>
    <d v="2023-01-17T00:00:00"/>
    <n v="711"/>
    <d v="2023-02-01T00:00:00"/>
    <x v="2"/>
    <s v="Ciudadanos mas seguros y con confianza en la justicia de rafael uribe uribe "/>
    <x v="2"/>
    <n v="95811"/>
    <n v="1"/>
    <d v="2023-10-31T00:00:00"/>
    <n v="1189"/>
    <d v="2023-10-24T00:00:00"/>
    <m/>
    <n v="7333333"/>
    <n v="1"/>
    <s v="31/102023"/>
    <n v="88"/>
    <n v="12"/>
    <n v="358"/>
    <n v="29833333"/>
    <s v="33 33-Servicios Apoyo a la Gestion de la Entidad (servicios administrativos) "/>
    <s v="LIDIA JESUSA LOPEZ DULCEY"/>
    <s v="SEGURIDAD Y CONVIVENCIA "/>
    <s v="Terminado"/>
    <s v="SECOP II "/>
    <s v="miller "/>
    <s v="PENDIENTE CARGAR DELEGACION SUPERVISION-(MILLER)  PENDIENTE CARGAR CRP ADICION  DE OCTUBRE (JOHANA) A MAYO15/2024"/>
    <m/>
    <s v="050"/>
    <s v="F"/>
    <n v="3213538348"/>
    <s v="KR 26 F 34 34 SUR"/>
    <s v="BACHILLER "/>
    <s v="gloriayisethrincon@gmail.com"/>
    <s v="1 .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 Realizar_x000a_acompañamiento a a movilización social, aglomeraciones y/o eventos masivos de alta complejidad_x000a_en el territorio. 3 .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 Apoyar la convocatoria para la_x000a_realización de Juntas Zonales de Seguridad, apoyando la recolección y sistematización de la_x000a_información, liderando acciones para el cumplimiento de los planes de acción resultantes de estos_x000a_espacios.&quot; 7 . Presentar los informes mensuales de actividades que evidencien el desarrollo del_x000a_trabajo con la comunidad, así como los que se requieran sobre cada una de las actividades realizadas_x000a_ CONDICIONES GENERALES_x000a_CLÁUSULADO COMPLEMENTARIO CONTRATO DE PRESTACION DE SERVICIOS_x000a_PROFESIONALES Y/O APOYO A LA GESTION – CPS-048-2023 SECOP II_x000a_FONDO DE DESARROLLO LOCAL DE RAFAEL URIBE URIBE_x000a_Código: GCO-GCI-F143_x000a_Versión: 08_x000a_Vigencia: 01 de diciembre de 2022_x000a_Caso Hola No. 280117_x000a_por el contratista y su estado de ejecución, con sus respectivos soportes y evidencia digital. 8 . Apoyar_x000a_las acciones operativas y el acompañamiento a los IVC (inspección, vigilancia y control) dentro del_x000a_marco de la legalidad y cumplimiento de las actividades comerciales. 9 . Apoyar y contribuir con el_x000a_levantamiento de cambuches con el fin de mejorar e incrementar los índices de seguridad de la_x000a_localidad. 10 . Apoyar con la logística y eventos de organización a la alcaldía local que permita el_x000a_mejoramiento de la seguridad, convivencia y justicia en pro de la comunidad. 11 . Las demás que le_x000a_sean asignadas por el supervisor, en el marco del objeto contractual._x000d_"/>
    <d v="2023-01-30T00:00:00"/>
    <s v="V"/>
    <s v="301/01/2023"/>
    <d v="2023-02-03T00:00:00"/>
    <d v="2023-11-02T00:00:00"/>
    <s v="BACHILLER"/>
    <s v="SI"/>
    <n v="20236820008073"/>
  </r>
  <r>
    <s v="CPS-051-2023"/>
    <n v="51"/>
    <s v="FDLRUU-CD-051-2023"/>
    <s v="No aplica"/>
    <d v="2023-01-26T00:00:00"/>
    <s v="https://community.secop.gov.co/Public/Tendering/OpportunityDetail/Index?noticeUID=CO1.NTC.3852998&amp;isFromPublicArea=True&amp;isModal=False"/>
    <x v="0"/>
    <x v="0"/>
    <s v="CO1.PCCNTR.4489553"/>
    <n v="83768"/>
    <n v="36226"/>
    <s v=" PABLO ALEJANDRO MESA GONZALEZ"/>
    <s v="CC"/>
    <n v="80749053"/>
    <n v="7"/>
    <m/>
    <m/>
    <m/>
    <m/>
    <m/>
    <m/>
    <m/>
    <m/>
    <s v="APOYAR ASISTENCIALMENTE EN LAS LABORES ADMINISTRATIVAS Y OPERATIVAS QUE SE REQUIERAN EN EL ÁREA DE GESTION DESARROLLO LOCAL DE LA ALCALDIA LOCAL DE RAFAEL URIBE URIBE."/>
    <d v="2023-01-26T00:00:00"/>
    <d v="2023-02-06T00:00:00"/>
    <d v="2024-01-05T00:00:00"/>
    <n v="330"/>
    <n v="11"/>
    <n v="29700000"/>
    <n v="2700000"/>
    <x v="0"/>
    <n v="781"/>
    <d v="2023-01-20T00:00:00"/>
    <n v="584"/>
    <d v="2023-01-27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Brahan"/>
    <m/>
    <s v="OK"/>
    <s v="051"/>
    <s v="M"/>
    <n v="3057932334"/>
    <s v="KR 5 L BIS 49 D 80 SUR"/>
    <s v="BACHILLER "/>
    <s v="anndruus33@hotmail.com"/>
    <s v="1. Apoyar la recepción, radicación, registro, organización, conservación, distribución, relación,_x000a_clasificación y/o entrega de la correspondencia que diariamente recibe y envía el CDI, incluida en_x000a_el aplicativo de Gestión Documental, conforme a los lineamientos establecidos por la Secretaría de_x000a_Gobierno._x000a_2. Llevar control de la documentación recibida, planillada para envío, devuelta por los motorizados,_x000a_entregada a las dependencias y publicadas por edicto, según le sea asignado, e informar_x000a_oportunamente al supervisor los retrasos o contingencias presentadas en el área_x000a_ CONDICIONES GENERALES_x000a_CLÁUSULADO COMPLEMENTARIO CONTRATO DE PRESTACIÓN DE SERVICIOS_x000a_PROFESIONALES Y/O APOYO A LA GESTION CPS-051-2023 - SECOP II_x000a_FONDO DE DESARROLLO LOCAL DE RAFAEL URIBE URIBE_x000a__x000a__x000a__x000a__x000a__x000a_Código: GCO-GCI-F143_x000a_Versión: 08_x000a_Vigencia: 01 de diciembre de 2022_x000a_Caso Hola No. 280117_x000a_3. Apoyar la gestión documental y archivo del Área de Gestión de Desarrollo Local, conforme a los_x000a_lineamientos establecidos por la entidad._x000a_4. Apoyar la recepción de llamadas telefónicas a través del PBX, atendiendo los protocolos_x000a_dispuestos por la Secretaría Distrital de Gobierno_x000a_5. Apoyar la elaboración, radicación, entrega y archivo de documentos, memorandos y oficios_x000a_cuando le sea requerido por el Profesional Especializado 222-24 del Fondo de Desarrollo Local_x000a_relacionados con la naturaleza del contrato_x000a_6. Las demás obligaciones que sean asignadas por el Profesional Especializado 222-24 del Área de_x000a_Desarrollo Local y de acuerdo con el objeto del contrato"/>
    <d v="2023-01-31T00:00:00"/>
    <s v="I"/>
    <d v="2023-01-31T00:00:00"/>
    <d v="2023-02-06T00:00:00"/>
    <d v="2024-01-05T00:00:00"/>
    <s v="BACHILLER"/>
    <s v="SI"/>
    <n v="20236820007023"/>
  </r>
  <r>
    <s v="CPS-052-2023"/>
    <n v="52"/>
    <s v="FDLRUU-CD-052-2023"/>
    <s v="No aplica"/>
    <d v="2023-01-26T00:00:00"/>
    <s v="https://community.secop.gov.co/Public/Tendering/OpportunityDetail/Index?noticeUID=CO1.NTC.3853225&amp;isFromPublicArea=True&amp;isModal=False"/>
    <x v="0"/>
    <x v="0"/>
    <s v="CO1.PCCNTR.4490833"/>
    <n v="84013"/>
    <n v="36231"/>
    <s v="VIVIANA CAROLINA MALDONADO VIRGUEZ"/>
    <s v="CC"/>
    <n v="1026272955"/>
    <n v="0"/>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6T00:00:00"/>
    <d v="2023-02-01T00:00:00"/>
    <d v="2024-03-14T00:00:00"/>
    <n v="330"/>
    <n v="11"/>
    <n v="59400000"/>
    <n v="5400000"/>
    <x v="0"/>
    <n v="824"/>
    <d v="2023-01-21T00:00:00"/>
    <n v="615"/>
    <d v="2023-01-30T00:00:00"/>
    <x v="3"/>
    <s v="Mejoramiento de la calidad dde vida del adulto mayor en rafael uribe uribe"/>
    <x v="3"/>
    <n v="97971"/>
    <n v="1"/>
    <d v="2023-12-22T00:00:00"/>
    <n v="1272"/>
    <d v="2023-12-14T00:00:00"/>
    <n v="1220"/>
    <n v="27000000"/>
    <n v="1"/>
    <d v="2023-12-22T00:00:00"/>
    <n v="150"/>
    <n v="16"/>
    <n v="480"/>
    <n v="86400000"/>
    <s v="31 31-Servicios Profesionales "/>
    <s v="ANA MILENA CARDONA MORA "/>
    <s v="BONO C"/>
    <s v="Terminado"/>
    <s v="SECOP II "/>
    <s v="Joan David"/>
    <s v="PENDIENTE CARGAR CRP ADICION a mayo 15/2024 (LUIS ALEJANDRO)"/>
    <s v="OK"/>
    <s v="052"/>
    <s v="F"/>
    <n v="3208706281"/>
    <s v="CL 32 SUR 23B07"/>
    <s v="PROFESIONAL EN RELACIONES INTERNACIONALES "/>
    <s v="carolina.maldonadov@hotmail.es"/>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1T00:00:00"/>
    <s v="III"/>
    <d v="2023-01-31T00:00:00"/>
    <d v="2023-02-01T00:00:00"/>
    <d v="2023-12-31T00:00:00"/>
    <s v="PROFESIONAL "/>
    <s v="SI"/>
    <n v="20236820007043"/>
  </r>
  <r>
    <s v="CPS-053-2023 "/>
    <n v="53"/>
    <s v="FDLRUU-CD-053-2023"/>
    <s v="No aplica"/>
    <d v="2023-01-26T00:00:00"/>
    <s v="https://community.secop.gov.co/Public/Tendering/OpportunityDetail/Index?noticeUID=CO1.NTC.3854561&amp;isFromPublicArea=True&amp;isModal=False"/>
    <x v="0"/>
    <x v="0"/>
    <s v="CO1.PCCNTR.4490492"/>
    <n v="83916"/>
    <n v="36232"/>
    <s v="ELVER PINEDA SANDOVAL"/>
    <s v="CC"/>
    <n v="79519604"/>
    <n v="5"/>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26T00:00:00"/>
    <d v="2023-02-01T00:00:00"/>
    <d v="2024-05-31T00:00:00"/>
    <n v="330"/>
    <n v="11"/>
    <n v="29700000"/>
    <n v="2700000"/>
    <x v="0"/>
    <n v="786"/>
    <d v="2023-01-20T00:00:00"/>
    <n v="583"/>
    <d v="2023-01-27T00:00:00"/>
    <x v="0"/>
    <s v="Gestion publica transparente y que mide cuentas  la ciudadania en rafael uribe uribe "/>
    <x v="0"/>
    <n v="98177"/>
    <n v="1"/>
    <d v="2023-12-22T00:00:00"/>
    <n v="1278"/>
    <d v="2023-12-15T00:00:00"/>
    <n v="1223"/>
    <n v="13500000"/>
    <n v="1"/>
    <d v="2023-12-22T00:00:00"/>
    <n v="150"/>
    <n v="16"/>
    <n v="480"/>
    <n v="43200000"/>
    <s v="33 33-Servicios Apoyo a la Gestion de la Entidad (servicios administrativos) "/>
    <s v="ANDRES FELIPE BEDOYA RAMIREZ"/>
    <s v="GESTION DOCUMENTAL"/>
    <s v="En ejecución"/>
    <s v="SECOP II "/>
    <s v="Brahan"/>
    <s v="PENDIENTE CARGAR CRP ADICION A MAYO 15/2024 (VALENTINA)"/>
    <s v="OK"/>
    <s v="053"/>
    <s v="M"/>
    <n v="3118344900"/>
    <s v="KRA 192809 SUR"/>
    <s v="BACHILLER "/>
    <s v="myolisa@yahoo.es"/>
    <s v="1. Recibir la documentación a intervenir, verificando mediante punteo cajas y carpetas entregadas para_x000a_el proceso técnico._x000a_2. Realizar la intervención de 8 metros lineales de la documentación, aplicando la metodología prevista_x000a_para la organización mediante la clasificación de la misma de acuerdo con los principios archivísticos_x000a_de procedencia y orden original, depuración, limpieza, retiro de material metálico, identificación de_x000a_material afectado por biodeterioro, revisión, foliación, identificación de las unidades documentales y_x000a_ CONDICIONES GENERALES_x000a_CLÁUSULADO COMPLEMENTARIO CONTRATO DE PRESTACIÓN DE SERVICIOS_x000a_PROFESIONALES Y/O APOYO A LA GESTION CPS-053-2023 - SECOP II_x000a_FONDO DE DESARROLLO LOCAL DE RAFAEL URIBE URIBE_x000a__x000a__x000a__x000a__x000a__x000a_Código: GCO-GCI-F143_x000a_Versión: 08_x000a_Vigencia: 01 de diciembre de 2022_x000a_Caso Hola No. 280117_x000a_cajas, almacenamiento respectivo de la documentación producida por la dependencia y elaboración_x000a_del inventario documental en el formato establecido por la Dirección Administrativa de la SDG_x000a_3. Elaborar el plan de trabajo en conjunto con el supervisor del contrato pactando según lo establecido_x000a_en los planes de acción de la dependencia una meta adecuada a las necesidades de la entidad y_x000a_garantizando que el proceso se cumpla de manera idónea._x000a_4. Presentar informes mensuales de avance en el que se describa la totalidad de la documentación_x000a_intervenida, los procesos efectuados, el resultado acumulado y el faltante para cumplir la meta_x000a_5. Las demás obligaciones que sean asignadas por la Líder de Gestión Documental y de acuerdo con el_x000a_objeto del contrato._x000d_"/>
    <d v="2023-02-07T00:00:00"/>
    <s v="I"/>
    <d v="2023-01-27T00:00:00"/>
    <d v="2023-02-01T00:00:00"/>
    <d v="2023-12-31T00:00:00"/>
    <s v="BACHILLER"/>
    <s v="SI"/>
    <s v="20236820006373-20246820009093"/>
  </r>
  <r>
    <s v="CPS-054-2023 "/>
    <n v="54"/>
    <s v="FDLRUU-CD-054-2023"/>
    <s v="No aplica"/>
    <d v="2023-01-26T00:00:00"/>
    <s v="https://community.secop.gov.co/Public/Tendering/OpportunityDetail/Index?noticeUID=CO1.NTC.3856885&amp;isFromPublicArea=True&amp;isModal=False"/>
    <x v="0"/>
    <x v="0"/>
    <s v="CO1.PCCNTR.4493367"/>
    <n v="84173"/>
    <n v="36045"/>
    <s v="LUISA FERNANDA CHAVES MANRIQUE"/>
    <s v="CC"/>
    <n v="1020755560"/>
    <n v="7"/>
    <m/>
    <m/>
    <m/>
    <m/>
    <m/>
    <m/>
    <m/>
    <m/>
    <s v="PRESTAR LOS SERVICIOS PROFESIONALES PARA EL APOYO A LA EJECUCIÓN INTEGRAL DE LOS PROCESOS DE FORMULACIÓN, EVALUACIÓN Y SEGUIMIENTO DE LOS PROYECTOS DE INFRAESTRUCTURA, MALLA VIAL,ESPACIO PÚBLICO, CICLO INFRAESTRUCTURA, PUENTES, SALONES COMUNALES, MITIGACIÓN Y PARQUES DE LA LOCALIDAD DE RAFAEL URIBE URIBE."/>
    <d v="2023-01-27T00:00:00"/>
    <d v="2023-02-01T00:00:00"/>
    <d v="2024-02-29T00:00:00"/>
    <n v="330"/>
    <n v="11"/>
    <n v="64900000"/>
    <n v="5900000"/>
    <x v="0"/>
    <n v="731"/>
    <d v="2023-01-17T00:00:00"/>
    <n v="585"/>
    <d v="2023-01-27T00:00:00"/>
    <x v="0"/>
    <s v="Gestion publica transparente y que mide cuentas  la ciudadania en rafael uribe uribe "/>
    <x v="0"/>
    <n v="1384"/>
    <n v="1"/>
    <d v="2023-12-29T00:00:00"/>
    <n v="1384"/>
    <d v="2023-12-28T00:00:00"/>
    <n v="1290"/>
    <n v="11800000"/>
    <n v="1"/>
    <d v="2023-12-29T00:00:00"/>
    <n v="60"/>
    <n v="13"/>
    <n v="390"/>
    <n v="76700000"/>
    <s v="31 31-Servicios Profesionales "/>
    <s v="HECTOR ENRIQUE ERIRA MORENO"/>
    <s v="INFRAESTRUCTURA"/>
    <s v="Terminado"/>
    <s v="SECOP II "/>
    <s v="Adriana"/>
    <s v="PENDIENTE  CARGAR CRP ADICION- A MAYO 15/2024 ( Johana)"/>
    <m/>
    <s v="054"/>
    <s v="F"/>
    <n v="3112300672"/>
    <s v="CL 171A 6B 26"/>
    <s v="INGENIERO CIVIL"/>
    <s v="fernanda_cm08@hotmail.com"/>
    <s v="1 . Realizar la formulación, apoyo técnico a la supervisión, liquidación, seguimiento y_x000a_evaluación de proyectos de inversión que le sean designado según el plan de desarrollo local. 2 . Elaborar y_x000a_actualizar oportunamente el documento técnico de soporte ¿ DTS, así como la ficha de estadística básica de_x000a_inversión local - EBI-l, las bases de datos y los aplicativos tanto distritales como institucionales que requieran_x000a_información correspondiente a los proyectos asignado 3 . Elaborar la parte técnica y presentar oportunamente_x000a_los estudios previos y demás documentos necesarios al comité de contratación para adelantar los procesos_x000a_precontractuales y contractuales correspondientes a los proyectos relacionados con el objeto del contrato. 4 ._x000a_Elaborar la evaluación técnica de las propuestas presentadas en el marco de los procesos contractuales que_x000a_adelante el fondo de desarrollo local correspondientes a los proyectos relacionados con el objeto del contrato._x000a_5 . Brindar información por escrito y/o verbal, oportuna, veraz y clara de manera periódica sobre el estado de_x000a_los proyectos a la ciudadanía en general a través de atención directa, rendición de cuentas y encuentros_x000a_ciudadanos según las instrucciones del despacho del alcalde local. 6. Apoyar la supervisión de los convenios_x000a_y/o contratos que le sean asignados por el alcalde o alcaldesa local. 7. Realizar el seguimiento a la estabilidad_x000a_y calidad de las obras ejecutadas con recursos del fondo 8. Prestar el servicio de atención a la ciudadanía_x000a_relacionado con el objeto y naturaleza del contrato de manera oportuna, con calidad y calidez, garantizando_x000a_suplir la necesidad del mismo. 9 . Proyectar la respuesta en forma oportuna la correspondencia que le sea_x000a_asignada a través del aplicativo ORFEO o el que establezca la SDG y consultas de los entes de control_x000a_relacionadas con el objeto del contrato, y una vez finalizado, presentar el paz y salvo correspondiente. 10 . Las_x000a_demás obligaciones que se le asignen y que surjan de la naturaleza del Contrato."/>
    <d v="2023-02-03T00:00:00"/>
    <s v="III"/>
    <d v="2023-01-27T00:00:00"/>
    <d v="2023-02-01T00:00:00"/>
    <d v="2023-12-31T00:00:00"/>
    <s v="PROFESIONAL "/>
    <s v="SI"/>
    <n v="20236820008923"/>
  </r>
  <r>
    <s v="CPS-055-2023 "/>
    <n v="55"/>
    <s v="FDLRUU-CD-055-2023"/>
    <s v="No aplica"/>
    <d v="2023-01-26T00:00:00"/>
    <s v="https://community.secop.gov.co/Public/Tendering/OpportunityDetail/Index?noticeUID=CO1.NTC.3857539&amp;isFromPublicArea=True&amp;isModal=False"/>
    <x v="0"/>
    <x v="0"/>
    <s v="CO1.PCCNTR.4493743"/>
    <n v="84166"/>
    <n v="35898"/>
    <s v="ANGIE NATALIA RODRIGUEZ BARAJAS  "/>
    <s v="CC"/>
    <n v="1022960915"/>
    <n v="3"/>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6T00:00:00"/>
    <d v="2023-01-27T00:00:00"/>
    <d v="2024-05-31T00:00:00"/>
    <n v="330"/>
    <n v="11"/>
    <n v="59400000"/>
    <n v="5400000"/>
    <x v="0"/>
    <n v="684"/>
    <d v="2023-01-13T00:00:00"/>
    <n v="589"/>
    <d v="2023-01-27T00:00:00"/>
    <x v="0"/>
    <s v="Gestion publica transparente y que mide cuentas  la ciudadania en rafael uribe uribe "/>
    <x v="0"/>
    <n v="98192"/>
    <n v="1"/>
    <d v="2023-12-26T00:00:00"/>
    <n v="1262"/>
    <d v="2023-12-14T00:00:00"/>
    <n v="1245"/>
    <n v="27720000"/>
    <n v="1"/>
    <d v="2023-12-26T00:00:00"/>
    <n v="155"/>
    <n v="16"/>
    <n v="485"/>
    <n v="87120000"/>
    <s v="31 31-Servicios Profesionales "/>
    <s v="LEYDA FENIVAR PARRA ROMERO"/>
    <s v="PLANEACION"/>
    <s v="En ejecución"/>
    <s v="SECOP II "/>
    <s v="Jorge"/>
    <s v="PENDIENTE -CARGAR CRP ADICION   A MAYO 15/204(LUISA F MARTINEZ) )"/>
    <m/>
    <s v="055"/>
    <s v="F"/>
    <n v="3213774655"/>
    <s v="DG 69 A SUR 14 U 30"/>
    <s v="ADMINISTRACION DE EMPRESAS"/>
    <s v="rodriguezangie1128@gmail.com"/>
    <s v="1. Elaborar diagnosticos/ documentos y/o informes entre otros relacionados con_x000a_los Proyectos de Inversion y temas que se relaciones con el Plan de Desarrollo Local de Rafael Uribe_x000a_Uribe requeridos por el alcalde local de Rafael Urie Uribe dando estricto cumplimiento al plazo_x000a_requerido 2. Realizar el seguimiento a la ejecución de los recursos y metas del Plan de Desarrollo_x000a_Local y/o Proyectos de inversión asignados por el supervisor (a) del Fondo de Desarrollo Rafael Uribe_x000a_Uribe para lo cual deberá presentar mensualmente informes de gestion 3 . Elaborar los estudios_x000a_previos, anexos tecnicos, estudio del sector, matriz de riesgos, estudio de mercado entre otros en su_x000a_parte técnica durante la fase precontractual de los procesos derivados de (los) Proyectos de Inversión_x000a_donde sea designado por el supervisor (a) del Fondo de Desarrollo Rafael Uribe Uribe 4 . Verificar,_x000a_calificar y evaluar técnicamente las propuestas para los procesos de contratacion que le sean_x000a_asignados por el supervisor (a) del contrato 5 . Participar en las reuniones, citaciones de la junta de_x000a_administracion Local, comités de contratación, comités técnicos de seguimiento, reuniones,_x000a_actividades de la administracion local, distrital, capacitaciones, entre otros donde sea designado (a)_x000a_por el supervisor del contrato 6 . Elaborar las respuestas a las solicitudes y/o requerimientos de_x000a_diferentes indole que por competencia le sean asignados por el supervisor (a) del contrato dando_x000a_cumplimiento estricto a los tiempos que exige la norma. 7 . Realizar el seguimiento técnico,_x000a_administrativo, financiero y contable de los procesos contractuales donde sea designado como apoyo_x000a_a la supervisión en el marco de lo previsto en el manual de supervisión de la Secretaría Distrital de_x000a_Gobierno. 8 . Entregar, mensualmente informe de actividades, adjuntando las evidencias que_x000a_soportan la ejecución de las obligaciones específicas 9 . Apoyar las demás actividades que se_x000a_ CONDICIONES GENERALES_x000a_CLÁUSULADO COMPLEMENTARIO CONTRATO DE PRESTACION DE SERVICIOS_x000a_PROFESIONALES Y/O APOYO A LA GESTION – CPS-055-2023 SECOP II_x000a_FONDO DE DESARROLLO LOCAL DE RAFAEL URIBE URIBE_x000a_Código: GCO-GCI-F143_x000a_Versión: 08_x000a_Vigencia: 01 de diciembre de 2022_x000a_Caso Hola No. 280117_x000a_generen en la ejecucion del contrato y que le sean asignad"/>
    <d v="2023-01-31T00:00:00"/>
    <s v="I"/>
    <d v="2023-01-27T00:00:00"/>
    <d v="2023-01-27T00:00:00"/>
    <d v="2023-12-26T00:00:00"/>
    <s v="PROFESIONAL "/>
    <s v="SI"/>
    <s v="20236820007003/20246820000343"/>
  </r>
  <r>
    <s v="CPS-056-2023 "/>
    <n v="56"/>
    <s v="FDLRUU-CD-056-2023"/>
    <s v="No aplica"/>
    <d v="2023-01-26T00:00:00"/>
    <s v="https://community.secop.gov.co/Public/Tendering/OpportunityDetail/Index?noticeUID=CO1.NTC.3856320&amp;isFromPublicArea=True&amp;isModal=False"/>
    <x v="0"/>
    <x v="0"/>
    <s v="CO1.PCCNTR.4492474"/>
    <n v="84130"/>
    <n v="35964"/>
    <s v="LUIS ALEJANDRO MORENO RUEDA"/>
    <s v="CC"/>
    <n v="80041654"/>
    <n v="3"/>
    <m/>
    <m/>
    <m/>
    <m/>
    <s v="LUIS ALEJANDRO MORENO RUEDA/JUAN DAVID TAFUR CASTAÑEDA "/>
    <s v="CC"/>
    <s v="80041654 1.075.287.045"/>
    <s v="01/02/2024 12/03/2024"/>
    <s v="EL CONTRATISTA SE OBLIGA A PRESTAR SUS SERVICIOS PROFESIONALES PARA APOYAR LA GESTIÓN CONTRATACTUAL EN SUS DIFERENTES ETAPAS AL ÁREA DE GESTIÓN DEL DESARROLLO DE LA ALCALDÍA LOCAL DE RAFAEL URIBE URIBE&quot;"/>
    <d v="2023-01-26T00:00:00"/>
    <d v="2023-02-01T00:00:00"/>
    <d v="2024-05-31T00:00:00"/>
    <n v="330"/>
    <n v="11"/>
    <n v="59400000"/>
    <n v="5400000"/>
    <x v="0"/>
    <n v="714"/>
    <d v="2023-01-16T00:00:00"/>
    <n v="633"/>
    <d v="2023-01-31T00:00:00"/>
    <x v="0"/>
    <s v="Gestion publica transparente y que mide cuentas  la ciudadania en rafael uribe uribe "/>
    <x v="0"/>
    <n v="97963"/>
    <n v="1"/>
    <d v="2023-12-22T00:00:00"/>
    <n v="1233"/>
    <d v="2023-11-30T00:00:00"/>
    <n v="1202"/>
    <n v="27000000"/>
    <n v="1"/>
    <d v="2023-12-22T00:00:00"/>
    <n v="150"/>
    <n v="16"/>
    <n v="480"/>
    <n v="86400000"/>
    <s v="31 31-Servicios Profesionales "/>
    <s v="GABRIEL RADA MONROY"/>
    <s v="CONTRATACION"/>
    <s v="En ejecución"/>
    <s v="SECOP II "/>
    <s v="Jorge"/>
    <s v="PENDIENTE-CARGAR CRP ADICION A MAYO 15/2024 (LUIS ALEJANDRO)"/>
    <m/>
    <s v="056"/>
    <s v="M"/>
    <n v="3108803389"/>
    <s v="CL 25 F 85 C 57 OF 202"/>
    <s v="ABOGADO"/>
    <s v="amorenoasociados@hotmail.com"/>
    <s v="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de las novedades en lo correspondiente a los contratos de los contratos del FDL (minutas,_x000a_prórrogas, adiciones, suspensiones, reiniciaciones, cesiones, liquidación, etc.) a quien realice la consolidación_x000a_para la presentación del informe SIVICOF. 7 . Realizar la entrega de manera formal al auxiliar del Área de gestión_x000a_del desarrollo local correspondiente de los expedientes contractuales de los procesos a su cargo. 8 . Proyectar las_x000a_certificaciones laborales que le sean asignadas. 9 . Apoyar al Fondo en los trámites correspondientes a las_x000a_audiencias del debido proceso, que se adelanta para la imposición de sanciones contractuales, elaborando el_x000a_estudio previo de los actos administrativos sancionatorios que correspondan. 10 . Resolver consultas, prestar_x000a_asistencia y emitir conceptos de los asuntos de su competencia. 11 . Revisar y/o proyectar las respuestas de los_x000a_requerimientos que efectúen los diferentes entes de control, corporaciones públicas y ciudadanía en general,_x000a_respecto de la contratación adelantada por el Fondo de Desarrollo Local de Rafael Uribe Uribe, y suministrar la_x000a_información para la consolidación de aquellos que se requieran. 12 . Participar en cada una de las actividades que_x000a_el Sistema Integrado de Gestión SIG, para lo cual deberá entregar al supervisor del contrato en su informe_x000a_ejecutivo de actividades el reporte de la (s) actividades en las que participó en el período correspondiente. 13 ._x000a_Proyectar la respuesta en forma oportuna la correspondencia que le sea asignada a través del aplicativo ORFEO_x000a_o el que establezca la SDG y consultas de los entes de control relacionadas con el objeto del contrato, y una vez_x000a_finalizado, presentar el paz y salvo correspondiente. 14 . Entregar, mensualmente informe de actividades, con el_x000a_archivo de los documentos suscritos que haya generado en cumplimiento del objeto y obligaciones contractuales_x000a_ CONDICIONES GENERALES_x000a_CLÁUSULADO COMPLEMENTARIO CONTRATO DE PRESTACION DE SERVICIOS_x000a_PROFESIONALES Y/O APOYO A LA GESTION – CPS-056-2023 SECOP II_x000a_FONDO DE DESARROLLO LOCAL DE RAFAEL URIBE URIBE_x000a_Código: GCO-GCI-F143_x000a_Versión: 08_x000a_Vigencia: 01 de diciembre de 2022_x000a_Caso Hola No. 280117_x000a_y subirlo a la plataforma SECOP II. 15 . Las demás que por su naturaleza le sean atribuidas por el/ la supervisor(a)_x000a_conforme al objeto y alcance del contrato."/>
    <d v="2023-01-31T00:00:00"/>
    <s v="I"/>
    <d v="2023-01-27T00:00:00"/>
    <d v="2023-02-01T00:00:00"/>
    <d v="2023-12-31T00:00:00"/>
    <s v="PROFESIONAL "/>
    <s v="SI"/>
    <n v="20236830009373"/>
  </r>
  <r>
    <s v="CPS-057-2023 "/>
    <n v="57"/>
    <s v="FDLRUU-CD-057-2023"/>
    <s v="No aplica"/>
    <d v="2023-01-26T00:00:00"/>
    <s v="https://community.secop.gov.co/Public/Tendering/OpportunityDetail/Index?noticeUID=CO1.NTC.3857276&amp;isFromPublicArea=True&amp;isModal=False"/>
    <x v="0"/>
    <x v="0"/>
    <s v="CO1.PCCNTR.4493653"/>
    <n v="83894"/>
    <n v="36234"/>
    <s v="ANYI PATRICIA BARON SALAMANCA"/>
    <s v="CC"/>
    <n v="52525366"/>
    <n v="3"/>
    <m/>
    <m/>
    <m/>
    <m/>
    <m/>
    <m/>
    <m/>
    <m/>
    <s v="APOYAR JURÍDICAMENTE LA EJECUCIÓN DE LAS ACCIONES REQUERIDAS PARA EL TRÁMITE E IMPULSO PROCESAL DE LAS ACTUACIONES CONTRAVENCIONALES Y/O QUERELLAS QUE CURSEN EN LAS INSPECCIONES DE POLICÍA DE LA LOCALIDAD."/>
    <d v="2023-01-26T00:00:00"/>
    <d v="2023-02-02T00:00:00"/>
    <d v="2024-02-29T00:00:00"/>
    <n v="330"/>
    <n v="11"/>
    <n v="59400000"/>
    <n v="5400000"/>
    <x v="0"/>
    <n v="652"/>
    <d v="2023-01-13T00:00:00"/>
    <n v="646"/>
    <d v="2023-01-31T00:00:00"/>
    <x v="1"/>
    <s v="Inspección, vigilancia y control en Rafael Uribe Uribe_x000a_Rafael Uribe Uribe"/>
    <x v="1"/>
    <n v="98023"/>
    <n v="1"/>
    <d v="2023-12-22T00:00:00"/>
    <n v="1310"/>
    <d v="2023-12-18T00:00:00"/>
    <n v="1310"/>
    <n v="10620000"/>
    <n v="1"/>
    <d v="2023-12-22T00:00:00"/>
    <n v="58"/>
    <n v="13"/>
    <n v="388"/>
    <n v="70020000"/>
    <s v="31 31-Servicios Profesionales "/>
    <s v="DIMAS ORLANDO RAMIREZ SUAREZ "/>
    <s v="INSPECCIONES "/>
    <s v="Terminado"/>
    <s v="SECOP II "/>
    <s v="Jorge"/>
    <s v="PENDIENTE -CARGAR CRP ADICION  A MAYO 15/2024 (GABRIEL RADA  )"/>
    <m/>
    <s v="057"/>
    <s v="F"/>
    <n v="3212605221"/>
    <s v="KR 12 H  31F 38 SUR"/>
    <s v="ABOGADO"/>
    <s v="anyibarons@gmail.com"/>
    <s v="1. Realizar la revisión y el analisis juridico de las actuaciones asignadas por el_x000a_Inspector de Policía, emitir o proyectar el respectivo diagnóstico y establecer la actuación jurídica a_x000a_seguir, conforme con la naturaleza del proceso. 2 . Proyectar, para revisión y aprobación del Inspector_x000a_de Policía, los actos que impongan medidas correctivas u órdenes de policía, conforme con la_x000a_normatividad vigente. 3 . Proyectar, para revisión y aprobación del Inspector de Policía, los actos por_x000a_medio de los cuales se resuelvan los recursos interpuestos contra las decisiones adoptadas por los_x000a_Comandantes de Estación, Subestación y el personal uniformado de la Policía Nacional. 4 . Apoyar_x000a_en la revisión del registro y actualización de las actuaciones y querellas que le asigne el Inspector de_x000a_Policía para impulso, en el Aplicativo ¿ARCO¿ o el sistema dispuesto para su seguimiento. En caso_x000a_contrario, proceder a informar para que el personal administrativo de la Inspección de Policía proceda_x000a_a su registro y actualización. 5 . Registrar en el Aplicativo ¿ARCO¿ el trámite realizado de los_x000a_expedientes asignados, con el fin de darles cierre o el impulso respectivo. 6 . Acompañar al Alcalde_x000a_(sa) Local y/o al Inspector de Policía a los operativos de Inspección, Vigilancia y Control en materia_x000a_de seguridad, tranquilidad, ambiente y recursos naturales, actividad económica, urbanismo, espacio_x000a_público y libertad de circulación, conforme con las instrucciones que éstos le impartan y los_x000a_lineamientos distritales, en el marco de las normas vigentes. 7 . Asistir a las reuniones a las que sea_x000a_citado o designado, para la atención de los asuntos relacionados con el objeto contractual. 8 ._x000a_Presentar informe mensual de las actividades realizadas en cumplimiento de las obligaciones_x000a_pactadas. 9 . Entregar, mensualmente, el archivo de los documentos suscritos que haya generado_x000a_en cumplimiento del objeto y obligaciones contractuales. 10 . Las demás que se le asignen y que_x000a_surjan de la naturaleza del Contrato. "/>
    <d v="2023-01-31T00:00:00"/>
    <s v="I"/>
    <d v="2023-01-27T00:00:00"/>
    <d v="2023-02-02T00:00:00"/>
    <d v="2024-01-01T00:00:00"/>
    <s v="PROFESIONAL "/>
    <s v="SI"/>
    <n v="20236820009053"/>
  </r>
  <r>
    <s v="CPS-058-2023 "/>
    <n v="58"/>
    <s v="FDLRUU-CD-058-2023"/>
    <s v="No aplica"/>
    <d v="2023-01-26T00:00:00"/>
    <s v="https://community.secop.gov.co/Public/Tendering/OpportunityDetail/Index?noticeUID=CO1.NTC.3856730&amp;isFromPublicArea=True&amp;isModal=False"/>
    <x v="0"/>
    <x v="0"/>
    <s v="CO1.PCCNTR.4492754"/>
    <n v="84176"/>
    <n v="36044"/>
    <s v="SANDRA LILIANA HERNANDEZ ARAGON"/>
    <s v="CC"/>
    <n v="53002331"/>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6T00:00:00"/>
    <d v="2023-02-01T00:00:00"/>
    <d v="2024-01-31T00:00:00"/>
    <n v="270"/>
    <n v="9"/>
    <n v="22500000"/>
    <n v="2500000"/>
    <x v="0"/>
    <n v="760"/>
    <d v="2023-01-17T00:00:00"/>
    <n v="606"/>
    <d v="2023-01-30T00:00:00"/>
    <x v="2"/>
    <s v="Ciudadanos mas seguros y con confianza en la justicia de rafael uribe uribe "/>
    <x v="2"/>
    <n v="95813"/>
    <n v="1"/>
    <d v="2023-10-25T00:00:00"/>
    <n v="1181"/>
    <d v="2023-10-20T00:00:00"/>
    <n v="1100"/>
    <n v="7500000"/>
    <n v="1"/>
    <d v="2023-10-25T00:00:00"/>
    <n v="90"/>
    <n v="12"/>
    <n v="360"/>
    <n v="30000000"/>
    <s v="33 33-Servicios Apoyo a la Gestion de la Entidad (servicios administrativos) "/>
    <s v="LIDIA JESUSA LOPEZ DULCEY"/>
    <s v="SEGURIDAD Y CONVIVENCIA "/>
    <s v="Terminado"/>
    <s v="SECOP II "/>
    <s v="Joan David-/Rene"/>
    <m/>
    <s v="OK"/>
    <s v="058"/>
    <s v="F"/>
    <n v="3208051000"/>
    <s v="KR 4B BIS   51 11 SUR_x000d_"/>
    <s v="TECNICO EN OPERACIONES COMERCIALES "/>
    <s v="anaililha@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
    <d v="2023-02-01T00:00:00"/>
    <s v="V"/>
    <d v="2023-01-26T00:00:00"/>
    <d v="2023-02-01T00:00:00"/>
    <d v="2023-10-31T00:00:00"/>
    <s v="BACHILLER"/>
    <s v="SI"/>
    <n v="20236820008073"/>
  </r>
  <r>
    <s v="CPS-059-2023 "/>
    <n v="59"/>
    <s v="FDLRUU-CD-059-2023"/>
    <s v="No aplica"/>
    <d v="2023-01-27T00:00:00"/>
    <s v="https://community.secop.gov.co/Public/Tendering/OpportunityDetail/Index?noticeUID=CO1.NTC.3860107&amp;isFromPublicArea=True&amp;isModal=False"/>
    <x v="0"/>
    <x v="0"/>
    <s v="CO1.PCCNTR.4495846"/>
    <n v="84013"/>
    <n v="36231"/>
    <s v="ANGELA JULIETH SEGURA_x000a_ROJAS"/>
    <s v="CC"/>
    <n v="1026576569"/>
    <n v="6"/>
    <m/>
    <m/>
    <m/>
    <m/>
    <s v="SERGIO ENRIQUE MORALES GIL"/>
    <s v="CC"/>
    <n v="80114984"/>
    <d v="2023-09-11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1-07T00:00:00"/>
    <n v="330"/>
    <n v="11"/>
    <n v="59400000"/>
    <n v="5400000"/>
    <x v="0"/>
    <n v="827"/>
    <d v="2023-01-21T00:00:00"/>
    <n v="634"/>
    <d v="2023-01-31T00:00:00"/>
    <x v="3"/>
    <s v="Mejoramiento de la calidad dde vida del adulto mayor en rafael uribe uribe"/>
    <x v="3"/>
    <m/>
    <m/>
    <m/>
    <m/>
    <m/>
    <m/>
    <m/>
    <m/>
    <m/>
    <m/>
    <n v="11"/>
    <n v="330"/>
    <n v="59400000"/>
    <s v="31 31-Servicios Profesionales "/>
    <s v="ANA MILENA CARDONA MORA "/>
    <s v="BONO C"/>
    <s v="Terminado"/>
    <s v="SECOP II "/>
    <s v="Jorge"/>
    <s v="PENDIENTE DELEGACION SUPERVISION -  A MAYO 15/2024M(jorge Muñoz)"/>
    <m/>
    <s v="059"/>
    <s v="M"/>
    <n v="3232280546"/>
    <s v="CR 25 # 53 10 SUR BL 8 B AP 103"/>
    <s v="PSICOLOGA"/>
    <s v=" _x000a_juliethsr@yahoo.es"/>
    <s v="1 . Implementar los procesos y procedimientos oficiales para la operación y_x000a_prestación del servicio como (Identificación, ingreso, prestacion, seguimiento y egreso), atendiendo_x000a_las orientaciones de la Política Pública Social para el Envejecimiento y la Vejez en el Distrito Capital,_x000a_el Modelo de Atención integral para las personas mayores[1] y la gestión territorial de Política Pública_x000a_Social para el Envejecimiento y la Vejez en el Distrito Capital. 2 .Garantizar que las personas mayores_x000a_que son presentadas para el ingreso al servicio se encuentran en la lista de espera del servicio_x000a_(Solicitud de servicio e inscritos) de la SDIS y que cumplen con los criterios de focalización y_x000a_priorización establecidos en la normatividad vigente. 3 . Realizar las visitas de de validación de_x000a_condiciones en el lugar de domicilio de las personas mayores que son presentadas para ingresar al_x000a_servicio y que se encuentran registrados en la lista de espera del servicio de la SDIS, validación de_x000a_condiciones que se realiza en el lugar de domicilio de la persona mayor. 4 . Realizar los cruces de_x000a_bases de datos individuales de las personas mayores que ingresaran al servicio, a las personas_x000a_mayores que se encuentran como participantes del servicio y a las personas mayores que son_x000a_reportadas con novedades (Informe Único); realizar las acciones de seguimiento e identificación de_x000a_presuntos cobros indebidos en el marco del seguimiento y control del servicio social. 5 . Garantizar_x000a_que la información de las personas mayores vinculadas al servicio Apoyos para la Seguridad_x000a_Económica Tipo C, se encuentre actualizada y realizar el seguimiento mediante los cruces de bases_x000a_de datos, consulta en SIRBE, aplicativo Processa, Catastro, FOSYGA, RUAF, Registraduría,_x000a_Inhumados, Rama judicial, Comprobador de Derechos, DNP (Puntaje de SISBEN), Simultaneidad,_x000a_entre otros. 6 . Realizar la visitas de validación de condiciones de las personas mayores que_x000a_ CONDICIONES GENERALES_x000a_CLÁUSULADO COMPLEMENTARIO CONTRATO DE PRESTACION DE SERVICIOS_x000a_PROFESIONALES Y/O APOYO A LA GESTION – CPS-059-2023 SECOP II_x000a_FONDO DE DESARROLLO LOCAL DE RAFAEL URIBE URIBE_x000a_Código: GCO-GCI-F143_x000a_Versión: 08_x000a_Vigencia: 01 de diciembre de 2022_x000a_Caso Hola No. 280117_x000a_presentan novedades por los cruces de bases de datos o en procedimiento de seguimiento y control_x000a_que adelanta la Subdirección para la Vejez y la Alcaldia Local. 7 . Presentar los informes que le sean_x000a_requeridos y aportar elementos de juicio, que sirvan de insumo, para la toma de decisiones_x000a_relacionadas con el desarrollo de las acciones de ingreso, activación, suspensión, egreso y_x000a_seguimiento, de las personas mayores vinculadas al servicio apoyo económico Tipo C teniendo en_x000a_cuenta, las orientaciones de gestión territorial de la Política Pública Social para el Envejecimiento y_x000a_la Vejez en el Distrito Capital. 8 . Aplicar los instrumentos necesarios (fichas, formatos, entre otros)_x000a_para realizar seguimiento a las actualizaciones y registro en el Sistema Misional SIRBE y las bases_x000a_de datos, realizando las respectivas consultas, además de realizar la crítica (verificación) de dichos_x000a_instrumentos 9 . Diseñar, implementar y evaluar las actividades relacionadas con los encuentros de_x000a_desarrollo humano, de acuerdo con los lineamientos técnicos brindados por la Subdirección para la_x000a_Vejez 10 . 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 las_x000a_y los ciudadanos y entes de control, teniendo en cuenta los lineamientos y términos establecidos 11_x000a_.Participar en las reuniones y diferentes actividades que programe la Alcaldía Local, la Secretaría_x000a_Distrital de Integración Social - Subdirección para la Vejez y la Subdireccion Local 12 . Las demás_x000a_inherentes al objeto contractual y que se requieran para el cabal cumplimiento del contrato. "/>
    <d v="2023-01-31T00:00:00"/>
    <s v="III"/>
    <d v="2023-01-27T00:00:00"/>
    <d v="2023-02-01T00:00:00"/>
    <d v="2023-12-31T00:00:00"/>
    <s v="PROFESIONAL "/>
    <s v="SI"/>
    <n v="20236820007043"/>
  </r>
  <r>
    <s v="CPS-060-2023 "/>
    <n v="60"/>
    <s v="FDLRUU-CD-060-2023"/>
    <s v="No aplica"/>
    <d v="2023-01-27T00:00:00"/>
    <s v="https://community.secop.gov.co/Public/Tendering/OpportunityDetail/Index?noticeUID=CO1.NTC.3859627&amp;isFromPublicArea=True&amp;isModal=False"/>
    <x v="0"/>
    <x v="0"/>
    <s v="CO1.PCCNTR.4495810"/>
    <n v="83819"/>
    <n v="35956"/>
    <s v="LAURA MELISSA GARZON MORALES"/>
    <s v="CC"/>
    <n v="1049795509"/>
    <n v="7"/>
    <m/>
    <m/>
    <m/>
    <m/>
    <m/>
    <m/>
    <m/>
    <m/>
    <s v="APOYAR AL EQUIPO DE PRENSA Y COMUNICACIONES DE LA ALCALDÍA LOCAL EN LA REALIZACIÓN Y PUBLICACIÓN DE CONTENIDOS DE REDES SOCIALES Y CANALES DE DIVULGACIÓN DIGITAL (SITIO WEB) DE LA ALCALDÍA LOCAL"/>
    <d v="2023-01-27T00:00:00"/>
    <d v="2023-02-01T00:00:00"/>
    <d v="2024-05-31T00:00:00"/>
    <n v="330"/>
    <n v="11"/>
    <n v="67100000"/>
    <n v="6100000"/>
    <x v="0"/>
    <n v="749"/>
    <d v="2023-01-17T00:00:00"/>
    <n v="652"/>
    <d v="2023-01-31T00:00:00"/>
    <x v="0"/>
    <s v="Gestion publica transparente y que mide cuentas  la ciudadania en rafael uribe uribe "/>
    <x v="0"/>
    <n v="98178"/>
    <n v="1"/>
    <d v="2023-12-05T00:00:00"/>
    <n v="1238"/>
    <d v="2023-12-01T00:00:00"/>
    <n v="1131"/>
    <n v="30500000"/>
    <n v="1"/>
    <d v="2023-12-05T00:00:00"/>
    <n v="150"/>
    <n v="16"/>
    <n v="480"/>
    <n v="97600000"/>
    <s v="31 31-Servicios Profesionales "/>
    <s v="DIMELZA MENDOZA RUEDA "/>
    <s v="PRENSA"/>
    <s v="En ejecución"/>
    <s v="SECOP II "/>
    <s v="Jorge"/>
    <s v="PENDIENTE DELEGACION SUPERVISION - MAYO 15/2024"/>
    <m/>
    <s v="060"/>
    <s v="F"/>
    <s v="5788408_x000a_3138777844"/>
    <s v="CL 25 68B 30 IN 1 AP 205"/>
    <s v="COMUNICADOR SOCIAL Y PERIODISMO"/>
    <s v="lmgarzon2030@gmail.com"/>
    <s v="1 . Administrar la página web de la Alcaldía Local. 2 . Generar contenidos_x000a_institucionales para los medios digitales (redes sociales y sitio web) de la Alcaldía Local. 3 . Proponer,_x000a_conceptualizar y publicar contenidos para los canales digitales y las redes sociales de la Alcaldía_x000a_local. 4 . Desarrollar las sinergias digitales necesarias para la difusión de contenidos emitidos por las_x000a_entidades de la administración Distrital. 5 . Diseñar y establecer protocolos de comunicación digital_x000a_para la alcaldía local siguiendo los parámetros establecidos por la Secretaría Distrital de Gobierno. 6_x000a_. Diseñar estrategias digitales para el posicionamiento de las actividades, campañas, estrategias y_x000a_gestión realizadas por la Alcaldía Local enfocadas a informar a la ciudadanía y públicos de interés. 7_x000a_. Elaborar los textos y demás documentos requeridos para el manejo efectivo de la información en_x000a_las redes sociales y canales digitales de acuerdo con los lineamientos establecidos por la Oficina_x000a_Asesora de Comunicaciones de la Secretaría Distrital de Gobierno. 8 . Realizar el cubrimiento,_x000a_elaboración, divulgación y redacción de contenidos que se generen en la Alcaldía Local para canales_x000a_digitales. "/>
    <d v="2023-01-31T00:00:00"/>
    <s v="I"/>
    <d v="2023-01-30T00:00:00"/>
    <d v="2023-02-01T00:00:00"/>
    <d v="2023-12-31T00:00:00"/>
    <s v="PROFESIONAL "/>
    <s v="SI"/>
    <n v="20236820008953"/>
  </r>
  <r>
    <s v="CPS-061-2023 "/>
    <n v="61"/>
    <s v="FDLRUU-CD-061-2023"/>
    <s v="No aplica"/>
    <d v="2023-01-27T00:00:00"/>
    <s v="https://community.secop.gov.co/Public/Tendering/OpportunityDetail/Index?noticeUID=CO1.NTC.3862170&amp;isFromPublicArea=True&amp;isModal=False"/>
    <x v="0"/>
    <x v="0"/>
    <s v="CO1.PCCNTR.4498445"/>
    <n v="84166"/>
    <n v="35898"/>
    <s v="MARIBEL NEUSA SOTELO"/>
    <s v="CC"/>
    <n v="1014213321"/>
    <n v="6"/>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7T00:00:00"/>
    <d v="2023-02-01T00:00:00"/>
    <d v="2023-12-31T00:00:00"/>
    <n v="330"/>
    <n v="11"/>
    <n v="59400000"/>
    <n v="5400000"/>
    <x v="0"/>
    <n v="679"/>
    <d v="2023-01-16T00:00:00"/>
    <n v="590"/>
    <d v="2023-01-27T00:00:00"/>
    <x v="0"/>
    <s v="Gestion publica transparente y que mide cuentas  la ciudadania en rafael uribe uribe "/>
    <x v="0"/>
    <m/>
    <m/>
    <m/>
    <m/>
    <m/>
    <m/>
    <m/>
    <m/>
    <m/>
    <m/>
    <n v="11"/>
    <n v="330"/>
    <n v="59400000"/>
    <s v="31 31-Servicios Profesionales "/>
    <s v="JESUS BAYRO MUÑOZ FELIX"/>
    <s v="PLANEACION"/>
    <s v="Terminado"/>
    <s v="SECOP II "/>
    <s v="Brahan"/>
    <m/>
    <m/>
    <s v="061"/>
    <s v="F"/>
    <n v="3014581223"/>
    <s v="CL 80 C BIS  94 27_x000d_"/>
    <s v="ADMINISTRADORA DE EMPRESAS "/>
    <s v="maribel 537@hotmail.com"/>
    <s v="1. Elaborar diagnósticos/ documentos y/o informes entre otros relacionados con los Proyectos de_x000a_Inversión y temas que se relaciones con el Plan de Desarrollo Local de Rafael Uribe Uribe_x000a_requeridos por el Alcalde local de Rafael Urie Uribe dando estricto cumplimiento al plazo requerido_x000a_2. Realizar el seguimiento a la ejecución de los recursos y metas del Plan de Desarrollo Local y/o_x000a_Proyectos de inversión asignados por el supervisor (a) del Fondo de Desarrollo Rafael Uribe Uribe_x000a_para lo cual deberá presentar mensualmente informes de gestión_x000a_ CONDICIONES GENERALES_x000a_CLÁUSULADO COMPLEMENTARIO CONTRATO DE PRESTACIÓN DE SERVICIOS_x000a_PROFESIONALES Y/O APOYO A LA GESTION CPS-061-2023 SECOP II_x000a_FONDO DE DESARROLLO LOCAL DE RAFAEL URIBE URIBE_x000a__x000a__x000a__x000a__x000a__x000a_Código: GCO-GCI-F143_x000a_Versión: 08_x000a_Vigencia: 01 de diciembre de 2022_x000a_Caso Hola No. 280117_x000a_3. Elaborar los estudios previos, anexos técnicos, estudio del sector, matriz de riesgos, estudio de_x000a_mercado entre otros en su parte técnica durante la fase precontractual de los procesos derivados_x000a_de (los) Proyectos de Inversión donde sea designado por el supervisor (a) del Fondo de Desarrollo_x000a_Rafael Uribe Uribe_x000a_4. Verificar, calificar y evaluar técnicamente las propuestas para los procesos de contratación que le_x000a_sean asignados por el supervisor (a) del contrato_x000a_5. Participar en las reuniones, citaciones de la junta de administración Local, comités de_x000a_contratación, comités técnicos de seguimiento, reuniones, actividades de la administración local,_x000a_distrital, capacitaciones, entre otros donde sea designado (a) por el supervisor del contrato_x000a_6. Elaborar las respuestas a las solicitudes y/o requerimientos de diferentes índole que por_x000a_competencia le sean asignados por el supervisor (a) del contrato dando cumplimiento estricto a_x000a_los tiempos que exige la norma_x000a_7. Realizar el seguimiento técnico, administrativo, financiero y contable de los procesos_x000a_contractuales donde sea designado como apoyo a la supervisión en el marco de lo previsto en el_x000a_manual de supervisión de la Secretaría Distrital de Gobierno_x000a_8. Entregar, mensualmente informe de actividades, adjuntando las evidencias que soportan la_x000a_ejecución de las obligaciones específicas_x000a_9. Apoyar las demás actividades que se generen en la ejecución del contrato y que le sean_x000a_asignadas por el Alcalde Local y/o el supervisor (a) del contrato y que surjan de la Naturaleza del_x000a_Contrato_x000d_"/>
    <d v="2023-01-31T00:00:00"/>
    <s v="I"/>
    <d v="2023-01-30T00:00:00"/>
    <d v="2023-02-01T00:00:00"/>
    <d v="2023-12-31T00:00:00"/>
    <s v="PROFESIONAL "/>
    <s v="SI"/>
    <n v="20236820007003"/>
  </r>
  <r>
    <s v="CPS-062-2023 "/>
    <n v="62"/>
    <s v="FDLRUU-CD-062-2023"/>
    <s v="No aplica"/>
    <d v="2023-01-27T00:00:00"/>
    <s v="https://community.secop.gov.co/Public/Tendering/OpportunityDetail/Index?noticeUID=CO1.NTC.3862510&amp;isFromPublicArea=True&amp;isModal=False"/>
    <x v="0"/>
    <x v="0"/>
    <s v="CO1.PCCNTR.4498364"/>
    <n v="83894"/>
    <n v="36234"/>
    <s v="JUAN MANUEL ALBARRACIN NUÑEZ"/>
    <s v="CC"/>
    <n v="1013661004"/>
    <n v="3"/>
    <m/>
    <m/>
    <m/>
    <m/>
    <m/>
    <m/>
    <m/>
    <m/>
    <s v="POYAR JURÍDICAMENTE LA EJECUCIÓN DE LAS ACCIONES REQUERIDAS PARA EL TRÁMITE E IMPULSO PROCESAL DE LAS ACTUACIONES CONTRAVENCIONALES Y/O QUERELLAS QUE CURSEN EN LAS INSPECCIONES DE POLICÍA DE LA LOCALIDAD"/>
    <d v="2023-01-27T00:00:00"/>
    <d v="2023-02-01T00:00:00"/>
    <d v="2023-12-31T00:00:00"/>
    <n v="330"/>
    <n v="11"/>
    <n v="59400000"/>
    <n v="5400000"/>
    <x v="0"/>
    <n v="646"/>
    <d v="2023-01-13T00:00:00"/>
    <n v="588"/>
    <d v="2023-01-27T00:00:00"/>
    <x v="1"/>
    <s v="Inspección, vigilancia y control en Rafael Uribe Uribe_x000a_Rafael Uribe Uribe"/>
    <x v="1"/>
    <m/>
    <m/>
    <m/>
    <m/>
    <m/>
    <m/>
    <m/>
    <m/>
    <m/>
    <m/>
    <n v="11"/>
    <n v="330"/>
    <n v="59400000"/>
    <s v="31 31-Servicios Profesionales "/>
    <s v="BETHY CASTAÑEDA HERNANDEZ"/>
    <s v="INSPECCIONES "/>
    <s v="Terminado"/>
    <s v="SECOP II "/>
    <s v="Brahan"/>
    <m/>
    <s v="OK"/>
    <s v="062"/>
    <s v="M"/>
    <n v="3202528108"/>
    <s v="CL 35 A 68B 70 SUR"/>
    <s v="ABOGADO"/>
    <s v="juan.manuel56@hotmail.com"/>
    <s v="1. Realizar la revisión y el análisis jurídico de las actuaciones asignadas por el Inspector de Policía,_x000a_emitir o proyectar el respectivo diagnóstico y establecer la actuación jurídica a seguir, conforme_x000a_con la naturaleza del proceso_x000a_2. Proyectar, para revisión y aprobación del Inspector de Policía, los actos que impongan medidas_x000a_correctivas u órdenes de policía, conforme con la normatividad vigente_x000a_ CONDICIONES GENERALES_x000a_CLÁUSULADO COMPLEMENTARIO CONTRATO DE PRESTACIÓN DE SERVICIOS_x000a_PROFESIONALES Y/O APOYO A LA GESTION CPS-062-2023 SECOP II_x000a_FONDO DE DESARROLLO LOCAL DE RAFAEL URIBE URIBE_x000a__x000a__x000a__x000a__x000a__x000a_Código: GCO-GCI-F143_x000a_Versión: 08_x000a_Vigencia: 01 de diciembre de 2022_x000a_Caso Hola No. 280117_x000a_3. Proyectar, para revisión y aprobación del Inspector de Policía, los actos por medio de los cuales se_x000a_resuelvan los recursos interpuestos contra las decisiones adoptadas por los Comandantes de_x000a_Estación, Subestación y el personal uniformado de la Policía Nacional_x000a_4. Apoyar en la revisión del registro y actualización de las actuaciones y querellas que le asigne el_x000a_Inspector de Policía para impulso, en el Aplicativo ARCO o el sistema dispuesto para su_x000a_seguimiento. En caso contrario, proceder a informar para que el personal administrativo de la_x000a_Inspección de Policía proceda a su registro y actualización_x000a_5. Registrar en el Aplicativo ¿ARCO¿ el trámite realizado de los expedientes asignados, con el fin de_x000a_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_x000a_7. Asistir a las reuniones a las que sea citado o designado, para la atención de los asuntos_x000a_relacionados con el objeto contractual._x000a_8. Presentar informe mensual de las actividades realizadas en cumplimiento de las obligaciones_x000a_pactadas._x000a_9. Entregar, mensualmente, el archivo de los documentos suscritos que haya generado en_x000a_cumplimiento del objeto y obligaciones contractuales._x000a_10.Las demás que se le asignen y que surjan de la naturaleza del Contrato."/>
    <d v="2023-01-31T00:00:00"/>
    <s v="I"/>
    <d v="2023-01-27T00:00:00"/>
    <d v="2023-02-01T00:00:00"/>
    <d v="2023-12-31T00:00:00"/>
    <s v="PROFESIONAL "/>
    <s v="SI"/>
    <n v="20236820009343"/>
  </r>
  <r>
    <s v="CPS-063-2023 "/>
    <n v="63"/>
    <s v="FDLRUU-CD-063-2023"/>
    <s v="No aplica"/>
    <d v="2023-01-27T00:00:00"/>
    <s v="https://community.secop.gov.co/Public/Tendering/OpportunityDetail/Index?noticeUID=CO1.NTC.3866942&amp;isFromPublicArea=True&amp;isModal=False"/>
    <x v="0"/>
    <x v="0"/>
    <s v="CO1.PCCNTR.4502823"/>
    <n v="84013"/>
    <n v="36231"/>
    <s v="NELLY CASTAÑO"/>
    <s v="CC"/>
    <n v="53054511"/>
    <n v="7"/>
    <m/>
    <m/>
    <m/>
    <m/>
    <s v="LIZETH CATALINA CAICEDO SERNA "/>
    <s v="CC"/>
    <n v="1030572276"/>
    <d v="2024-02-09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2-29T00:00:00"/>
    <n v="330"/>
    <n v="11"/>
    <n v="59400000"/>
    <n v="5400000"/>
    <x v="0"/>
    <n v="832"/>
    <d v="2023-01-21T00:00:00"/>
    <n v="601"/>
    <d v="2023-01-30T00:00:00"/>
    <x v="3"/>
    <s v="Mejoramiento de la calidad dde vida del adulto mayor en rafael uribe uribe"/>
    <x v="3"/>
    <n v="97972"/>
    <n v="1"/>
    <d v="2023-12-20T00:00:00"/>
    <n v="1271"/>
    <d v="2023-12-14T00:00:00"/>
    <n v="1221"/>
    <n v="10800000"/>
    <n v="1"/>
    <d v="2023-12-20T00:00:00"/>
    <n v="60"/>
    <n v="13"/>
    <n v="390"/>
    <n v="70200000"/>
    <s v="31 31-Servicios Profesionales "/>
    <s v="ANA MILENA CARDONA MORA "/>
    <s v="BONO C"/>
    <s v="Terminado"/>
    <s v="SECOP II "/>
    <s v="Luisa"/>
    <s v="PENDIENTE CARGAR CRP ADICION A AMYO 15/2024 (LUISA F MARTINEZ))"/>
    <s v="OK"/>
    <s v="063"/>
    <s v="F"/>
    <n v="3186053243"/>
    <s v="KR 9 ESTE 38 75"/>
    <s v="TRABAJADORA SOCIAL "/>
    <s v="nellycastane2008@hotmail.es"/>
    <s v="1. Implementar los procesos y procedimientos oficiales para la operación y prestación del servicio_x000a_como (Identificación, ingreso, prestacion, seguimiento y egreso), atendiendo las orientaciones de_x000a_la Política Pública Social para el Envejecimiento y la Vejez en el Distrito Capital, el Modelo de_x000a_Atención integral para las personas mayores y la gestión territorial de Política Pública Social para_x000a_el Envejecimiento y la Vejez en el Distrito Capit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2. Garantizar que las personas mayores que son presentadas para el ingreso al servicio se_x000a_encuentran en la lista de espera del servicio (Solicitud de servicio e inscritos) de la SDIS y que_x000a_cumplen con los criterios de focalización y priorización establecidos en la normatividad vigente._x000a_3. Realizar las visitas de de validación de condiciones en el lugar de domicilio de las personas_x000a_mayores que son presentadas para ingresar al servicio y que se encuentran registrados en la lista_x000a_de espera del servicio de la SDIS, validación de condiciones que se realiza en el lugar de domicilio_x000a_de la persona mayor._x000a_4. Realizar los cruces de bases de datos individuales de las personas mayores que ingresaran al_x000a_servicio, a las personas mayores que se encuentran como participantes del servicio y a las_x000a_personas mayores que son reportadas con novedades (Informe Único); realizar las acciones de_x000a_seguimiento e identificación de presuntos cobros indebidos en el marco del seguimiento y control_x000a_del servicio social._x000a_5. Garantizar que la información de las personas mayores vinculadas al servicio Apoyos para la_x000a_Seguridad Económica Tipo C, se encuentre actualizada y realizar el seguimiento mediante los_x000a_cruces de bases de datos, consulta en SIRBE, aplicativo Processa, Catastro, FOSYGA, RUAF,_x000a_Registraduría, Inhumados, Rama judicial, Comprobador de Derechos, DNP (Puntaje de SISBEN),_x000a_Simultaneidad, entre otros._x000a_6. Realizar la visitas de validación de condiciones de las personas mayores que presentan novedades_x000a_por los cruces de bases de datos o en procedimiento de seguimiento y control que adelanta la_x000a_Subdirección para la Vejez y la Alcaldia Local._x000a_7. Presentar los informes que le sean requeridos y aportar elementos de juicio, que sirvan de_x000a_insumo, para la toma de decisiones relacionadas con el desarrollo de las acciones de ingreso,_x000a_activación, suspensión, egreso y seguimiento, de las personas mayores vinculadas al servicio_x000a_apoyo económico Tipo C teniendo en cuenta, las orientaciones de gestión territorial de la Política_x000a_Pública Social para el Envejecimiento y la Vejez en el Distrito Capital._x000a_8. Aplicar los instrumentos necesarios (fichas, formatos, entre otros) para realizar seguimiento a las_x000a_actualizaciones y registro en el Sistema Misional SIRBE y las bases de datos, realizando las_x000a_respectivas consultas, además de realizar la crítica (verificación) de dichos instrumentos_x000a_9. Diseñar, implementar y evaluar las actividades relacionadas con los encuentros de desarrollo_x000a_humano, de acuerdo con los lineamientos técnicos brindados por la Subdirección para la Vejez_x000a_10.Presentar dentro de los tiempos estipulados, los informes y productos requeridos por el-la_x000a_Supervisor-a del contrato y el-la Subdirector-a para la Vejez, utilizando para ello los formatos_x000a_institucionales oficiales, así como atender, tramitar y dar respuesta oportuna a las solicitudes de_x000a_las y los ciudadanos y entes de control, teniendo en cuenta los lineamientos y términos_x000a_establecidos_x000a_11.Participar en las reuniones y diferentes actividades que programe la Alcaldía Local, la Secretaría_x000a_Distrital de Integración Social - Subdirección para la Vejez y la Subdireccion Local_x000a_12.Las demás inherentes al objeto contractual y que se requieran para el cabal cumplimiento del_x000a_contrato"/>
    <d v="2023-02-03T00:00:00"/>
    <s v="III"/>
    <d v="2023-01-30T00:00:00"/>
    <d v="2023-02-01T00:00:00"/>
    <d v="2023-12-30T00:00:00"/>
    <s v="PROFESIONAL "/>
    <s v="SI"/>
    <n v="20236820007043"/>
  </r>
  <r>
    <s v="CPS-064-2023 "/>
    <n v="64"/>
    <s v="FDLRUU-CD-064-2023"/>
    <s v="No aplica"/>
    <d v="2023-01-27T00:00:00"/>
    <s v="https://community.secop.gov.co/Public/Tendering/OpportunityDetail/Index?noticeUID=CO1.NTC.3859656&amp;isFromPublicArea=True&amp;isModal=False"/>
    <x v="0"/>
    <x v="0"/>
    <s v="CO1.PCCNTR.4496041"/>
    <n v="84176"/>
    <n v="36044"/>
    <s v="MATILDE RAMIREZ GUEVARA"/>
    <s v="CC"/>
    <n v="28224210"/>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1"/>
    <d v="2023-01-17T00:00:00"/>
    <n v="600"/>
    <d v="2023-01-30T00:00:00"/>
    <x v="2"/>
    <s v="Ciudadanos mas seguros y con confianza en la justicia de rafael uribe uribe "/>
    <x v="2"/>
    <n v="95815"/>
    <n v="1"/>
    <d v="2023-10-31T00:00:00"/>
    <n v="1185"/>
    <d v="2023-10-20T00:00:00"/>
    <m/>
    <n v="7500000"/>
    <n v="1"/>
    <d v="2023-10-31T00:00:00"/>
    <n v="90"/>
    <n v="12"/>
    <n v="360"/>
    <n v="30000000"/>
    <s v="33 33-Servicios Apoyo a la Gestion de la Entidad (servicios administrativos) "/>
    <s v="LIDIA JESUSA LOPEZ DULCEY"/>
    <s v="SEGURIDAD Y CONVIVENCIA "/>
    <s v="Terminado"/>
    <s v="SECOP II "/>
    <s v="Luisa"/>
    <m/>
    <s v="OK"/>
    <s v="064"/>
    <s v="F"/>
    <n v="3227120825"/>
    <s v="KR5h 48k 60 SUR"/>
    <s v="BACHILLER "/>
    <s v="matilder254@gmail.com"/>
    <s v="1. Apoyar en campo de la difusion de informacion y oferta instutucional que requieran_x000a_acompañamiento territorial y que vinculen a la comunidad e instituciones del novel distrital,_x000a_relacionadas con dar a conocer a la ciudadania sus competencias, servicios y acciones_x000a_administrativas y operativas en materia de seguridad y convivencia ciudadana._x000a_2. Realizar acompañamiento a a movilizacion social, aglomeraciones y/o eventos masivos de alta_x000a_complejidad en el territorio.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Gestionar y acompañar espacios de interlocución que promuevan la convivencia ciudadana en la_x000a_localidad, con los representantes de diferentes Instancias de participación (entiéndase juntas de_x000a_acción comunal, frentes de seguridad local, comités de convivencia de propiedad horizontal, entre_x000a_otros), así como con diferentes colectivos urbanos y/o agrupaciones de comunidades de la_x000a_localidad.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einto de las actividades comerciales._x000a_9. Apoyar y contribuir con el levantamiento de cambuches con el fin de mejorar e incrementar los_x000a_indices de seguridad de la localidad._x000a_10.Apoyar con la logística y eventos de organización a la alcalida local que permita el mejoramiento_x000a_de la seguridad, convivencia y justicia en pro de la comunidad._x000a_11.Las demás que le sean asignadas por el supervisor, en el marco del objeto contractual."/>
    <d v="2023-02-03T00:00:00"/>
    <s v="V"/>
    <d v="2023-01-28T00:00:00"/>
    <d v="2023-02-01T00:00:00"/>
    <d v="2023-10-31T00:00:00"/>
    <s v="BACHILLER"/>
    <s v="SI"/>
    <n v="20236820008073"/>
  </r>
  <r>
    <s v="CPS-065-2023 "/>
    <n v="65"/>
    <s v="FDLRUU-CD-065-2023"/>
    <s v="No aplica"/>
    <d v="2023-01-27T00:00:00"/>
    <s v="https://community.secop.gov.co/Public/Tendering/OpportunityDetail/Index?noticeUID=CO1.NTC.3860115&amp;isFromPublicArea=True&amp;isModal=False"/>
    <x v="0"/>
    <x v="0"/>
    <s v="CO1.PCCNTR.4496183"/>
    <n v="84158"/>
    <n v="36047"/>
    <s v="CAMILO ANDRES ALVAREZ GACHARNA"/>
    <s v="CC"/>
    <n v="79743591"/>
    <n v="7"/>
    <m/>
    <m/>
    <m/>
    <m/>
    <m/>
    <m/>
    <m/>
    <m/>
    <s v="APOYAR TÉCNICAMENTE LAS DISTINTAS ETAPAS DE LOS PROCESOS DE COMPETENCIA DE LA ALCALDÍA LOCAL PARA LA DEPURACIÓN DE LAS ACTUACIONES ADMINISTRATIVAS"/>
    <d v="2023-01-27T00:00:00"/>
    <d v="2023-02-01T00:00:00"/>
    <d v="2023-12-31T00:00:00"/>
    <n v="330"/>
    <n v="11"/>
    <n v="59400000"/>
    <n v="5400000"/>
    <x v="0"/>
    <n v="700"/>
    <d v="2023-01-16T00:00:00"/>
    <n v="586"/>
    <d v="2023-01-27T00:00:00"/>
    <x v="1"/>
    <s v="Inspección, vigilancia y control en Rafael Uribe Uribe_x000a_Rafael Uribe Uribe"/>
    <x v="1"/>
    <m/>
    <m/>
    <m/>
    <m/>
    <m/>
    <m/>
    <m/>
    <m/>
    <m/>
    <m/>
    <n v="11"/>
    <n v="330"/>
    <n v="59400000"/>
    <s v="31 31-Servicios Profesionales "/>
    <s v="MARLENE ALCIRA MELENDEZ PEREZ "/>
    <s v="JURIDICA "/>
    <s v="Terminado"/>
    <s v="SECOP II "/>
    <s v="Luisa"/>
    <m/>
    <s v="OK"/>
    <s v="065"/>
    <s v="M"/>
    <n v="3102605650"/>
    <s v="KR 10  1A 50_x000d_"/>
    <s v="ARQUITECTO"/>
    <s v="caldres9@hotmail.com"/>
    <s v="1. Acompañar y apoyar al Alcalde (sa) Local o a quien este designe en las diligencias de inspección,_x000a_vigilancia y control._x000a_2. Presentar al profesional responsable del área jurídica designado por el Alcalde Local un plan de_x000a_trabajo mensual que contenga como mínimo la programación georreferenciada de las actividades_x000a_a llevar a cabo en el territorio al igual que el tiempo de dedicación a la preparación y entrega de_x000a_informes._x000a_3. Solicitar al archivo local los expedientes que hacen parte de las visitas establecidas en el plan de_x000a_trabajo y de ser necesario establecer dialogo con el abogado que genera la solicitud para aclarar_x000a_cualquier inquietud.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as visitas que, en materia de urbanismo, espacio público o actividad económica, le sean_x000a_asignadas, en desarrollo de la práctica de pruebas ordenadas dentro de una actuación y presentar_x000a_el respectivo informe en los términos y formatos establecidos._x000a_5.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_x000a_6. Utilizar las plataformas tecnológicas, aplicativos distritales, planos, planchas catastrales y demás_x000a_herramientas avaladas por las instancias técnicas estatales como soporte adicional a los informes_x000a_presentados._x000a_7. Registrar correctamente en el Aplicativo ¿SI ACTUA¿ el informe técnico realizado en cada uno de_x000a_los expedientes asignados._x000a_8. Proyectar respuesta oportuna a la totalidad de las solicitudes radicadas en el aplicativo_x000a_institucional ORFEO asociándolos en debida forma al radicado que lo origina._x000a_9. Garantizar los mecanismos de movilidad que le permitan realizar los desplazamientos en la_x000a_localidad para la correcta ejecución de las visitas programadas._x000a_10.Asistir a las reuniones a las que sea citado o designado, para la atención de los asuntos_x000a_relacionados con el objeto contractual._x000a_11.Entregar mensualmente al archivo los documentos que genere en cumplimiento del objeto y_x000a_obligaciones contractuales, los cuales deben estar debidamente suscritos._x000a_12.Asistir a las reuniones a las que sea citado o designado, para la atención de los asuntos_x000a_relacionados con el objeto contractual._x000a_13.Las demás que se le asignen y que surjan de la naturaleza del contrato."/>
    <d v="2023-02-03T00:00:00"/>
    <s v="III"/>
    <d v="2023-01-27T00:00:00"/>
    <d v="2023-02-01T00:00:00"/>
    <d v="2023-12-31T00:00:00"/>
    <s v="PROFESIONAL "/>
    <s v="SI"/>
    <n v="20236820008043"/>
  </r>
  <r>
    <s v="CPS-066-2023 "/>
    <n v="66"/>
    <s v="FDLRUU-CD-066-2023"/>
    <s v="No aplica"/>
    <d v="2023-01-27T00:00:00"/>
    <s v="https://community.secop.gov.co/Public/Tendering/ContractNoticePhases/View?PPI=CO1.PPI.22808022&amp;isFromPublicArea=True&amp;isModal=False"/>
    <x v="0"/>
    <x v="0"/>
    <s v="CO1.PCCNTR.4497182"/>
    <n v="86069"/>
    <n v="37953"/>
    <s v="LAURA NATHALIA VALENCIA ORTIZ_x000a_"/>
    <s v="CC"/>
    <n v="1020797579"/>
    <n v="6"/>
    <m/>
    <m/>
    <m/>
    <m/>
    <m/>
    <m/>
    <m/>
    <m/>
    <s v="APOYAR LA FORMULACIÓN, EJECUCIÓN, SEGUIMIENTO Y MEJORA CONTINUA DE LAS HERRAMIENTAS QUE CONFORMAN LA GESTIÓN AMBIENTAL INSTITUCIONAL DE LA ALCALDÍA LOCAL"/>
    <d v="2023-01-27T00:00:00"/>
    <d v="2023-02-02T00:00:00"/>
    <d v="2024-01-01T00:00:00"/>
    <n v="330"/>
    <n v="11"/>
    <n v="59400000"/>
    <n v="5400000"/>
    <x v="0"/>
    <n v="858"/>
    <d v="2023-01-24T00:00:00"/>
    <n v="587"/>
    <d v="2023-01-27T00:00:00"/>
    <x v="0"/>
    <s v="Gestion publica transparente y que mide cuentas  la ciudadania en rafael uribe uribe "/>
    <x v="0"/>
    <m/>
    <m/>
    <m/>
    <m/>
    <m/>
    <m/>
    <m/>
    <m/>
    <m/>
    <m/>
    <n v="11"/>
    <n v="330"/>
    <n v="59400000"/>
    <s v="31 31-Servicios Profesionales "/>
    <s v="DIMELZA MENDOZA RUEDA "/>
    <s v="ADMINISTRATIVA"/>
    <s v="Terminado"/>
    <s v="SECOP II "/>
    <s v="Ivan "/>
    <m/>
    <m/>
    <s v="066"/>
    <s v="F"/>
    <n v="3505248412"/>
    <s v="KR 16 140 74"/>
    <s v="INGENIERA AMBIENTAL"/>
    <s v="lauvalen94@gmail.com"/>
    <s v="1 . Realizar la formulación, evaluación y seguimiento de los programas ambientales que_x000a_componen el Plan Institucional de Gestión Ambiental -PIGA. 2 . Planear y organizar las actividades propias del Plan_x000a_Institucional de Gestión Ambiental -PIGA, así como ejecutar controles operacionales a los impactos ambientales_x000a_generados por la Alcaldía Local, de acuerdo con la normatividad vigente y los requerimientos institucionales 3 ._x000a_Acompañar en la formulación, seguimiento y actualización del Plan Ambiental Local ¿PAL, así como brindar la_x000a_información requerida para los reportes solicitados por la autoridad ambiental y los entes de control. 4 . Realizar la_x000a_recolección de información y los reportes solicitados o establecidos en la normatividad ambiental por parte de las_x000a_diferentes entidades distritales, nacionales y entes de control, en lo que respecta a la gestión ambiental institucional. 5_x000a_. Apoyar al gestor ambiental en la convocatoria y realizacio¿n de reuniones de los Comite¿s de Gestio¿n Ambiental._x000a_Apoyar al gestor ambiental en la convocatoria y realización de reuniones de los Comités de Gestión Ambiental. 6 ._x000a_Desarrollar jornadas de capacitación y sensibilización, dirigidas a los servidores públicos de la Alcaldía Local y_x000a_proveedores de bienes y servicios que realicen actividades relacionadas con los aspectos e impactos ambientales_x000a_significativos. 7 . Mantener actualizada la documentación que soporta la gestión ambiental institucional de la Alcaldía_x000a_Local. 8 . Formular, implementar y hacer seguimiento a planes de mejoramiento relacionados con la gestión ambiental_x000a_de la Alcaldía Local. 9 . Apoyar a la Alcaldía Local en la atención de auditorías internas y externas frente a los temas_x000a_de gestión ambiental institucional. 10 . Apoyar la elaboración y formulación de estudios previos, para la inclusión en_x000a_los procesos contractuales de los criterios de sostenibilidad establecidos en los documentos guía de la entidad. 11 ._x000a_Realizar inspecciones ambientales a los proveedores de bienes y servicios de la Alcaldía Local, que realicen actividades_x000a_relacionadas con aspectos e impactos ambientales significativos. 12 . Asistir a las reuniones a las que sea citado o_x000a_designado, para la atención de los asuntos relacionados con el objeto contractual. 13 . Las demás que se le asignen y_x000a_que surjan de la naturaleza del Contrato"/>
    <d v="2023-02-02T00:00:00"/>
    <s v="I"/>
    <d v="2023-01-31T00:00:00"/>
    <d v="2023-02-02T00:00:00"/>
    <d v="2024-01-01T00:00:00"/>
    <s v="PROFESIONAL "/>
    <s v="SI"/>
    <n v="20236820007053"/>
  </r>
  <r>
    <s v="CPS-067-2023 "/>
    <n v="67"/>
    <s v="FDLRUU-CD-067-2023"/>
    <s v="No aplica"/>
    <d v="2023-01-27T00:00:00"/>
    <s v="https://community.secop.gov.co/Public/Tendering/OpportunityDetail/Index?noticeUID=CO1.NTC.3864434&amp;isFromPublicArea=True&amp;isModal=False"/>
    <x v="0"/>
    <x v="0"/>
    <s v="CO1.PCCNTR.4500222"/>
    <n v="83894"/>
    <n v="36234"/>
    <s v="JHON FREDY HERRERA TORRES"/>
    <s v="CC"/>
    <n v="79536725"/>
    <n v="1"/>
    <m/>
    <m/>
    <m/>
    <m/>
    <m/>
    <m/>
    <m/>
    <m/>
    <s v="POYAR JURÍDICAMENTE LA EJECUCIÓN DE LAS ACCIONES REQUERIDAS PARA EL TRÁMITE E IMPULSO PROCESAL DE LAS ACTUACIONES CONTRAVENCIONALES Y/O QUERELLAS QUE CURSEN EN LAS INSPECCIONES DE POLICÍA DE LA LOCALIDAD."/>
    <d v="2023-01-27T00:00:00"/>
    <d v="2023-02-01T00:00:00"/>
    <d v="2023-12-31T00:00:00"/>
    <n v="330"/>
    <n v="11"/>
    <n v="59400000"/>
    <n v="5400000"/>
    <x v="0"/>
    <n v="644"/>
    <d v="2023-01-10T00:00:00"/>
    <n v="680"/>
    <d v="2023-02-01T00:00:00"/>
    <x v="1"/>
    <s v="Inspección, vigilancia y control en Rafael Uribe Uribe_x000a_Rafael Uribe Uribe"/>
    <x v="1"/>
    <m/>
    <m/>
    <m/>
    <m/>
    <m/>
    <m/>
    <m/>
    <m/>
    <m/>
    <m/>
    <n v="11"/>
    <n v="330"/>
    <n v="59400000"/>
    <s v="31 31-Servicios Profesionales "/>
    <s v="MONICA JULIANA PACHECO ORJUELA "/>
    <s v="INSPECCIONES "/>
    <s v="Terminado"/>
    <s v="SECOP II "/>
    <s v="John"/>
    <s v="PENDIENTE DELEGACION SUPERVISION -A MAYO 15/2024"/>
    <m/>
    <s v="067"/>
    <s v="M"/>
    <n v="3138125700"/>
    <s v="CL 27 BIS   12 K 68 SUR"/>
    <s v="INGENIERO INDUSTRIAL_x000a_/ ABOGADO "/>
    <s v="jhonfht79@hotmail.com"/>
    <s v="1. Realizar la revisión y el análisis jurídico de las actuaciones asignadas por el Inspector de_x000a_Policía, emitir o proyectar el respectivo diagnóstico y establecer la actuación jurídica a seguir, conforme con la_x000a_naturaleza del proceso. 2 . Proyectar, para revisión y aprobación del Inspector de Policía, los actos que impongan_x000a_medidas correctivas u órdenes de policía, conforme con la normatividad vigente. 3. Proyectar, para revisión y_x000a_aprobación del Inspector de Policía, los actos por medio de los cuales se resuelvan los recursos interpuestos contra las_x000a_decisiones adoptadas por los Comandantes de Estación, Subestación y el personal uniformado de la Policía Nacional._x000a_4 . Apoyar en la revisión del registro y actualización de las actuaciones y querellas que le asigne el Inspector de Policía_x000a_para impulso, en el Aplicativo “ARCO” o el sistema dispuesto para su seguimiento. En caso contrario, proceder a_x000a_informar para que el personal administrativo de la Inspección de Policía proceda a su registro y actualización. 5 ._x000a_Registrar en el Aplicativo “ARCO” el trámite realizado de los expedientes asignados, con el fin de darles cierre o el_x000a_impulso respectivo. 6 . Acompañar al Alcalde (sa) Local y/o al Inspector de Policía a los operativos de Inspección,_x000a_Vigilancia y Control en materia de seguridad, tranquilidad, ambiente y recursos naturales, actividad económica,_x000a_urbanismo, espacio público y libertad de circulación, conforme con las instrucciones que éstos le impartan y los_x000a_lineamientos distritales, en el marco de las normas vigentes. 7 . Asistir a las reuniones a las que sea citado o designado,_x000a_para la atención de los asuntos relacionados con el objeto contractual. 8 . Presentar informe mensual de las actividades_x000a_realizadas en cumplimiento de las obligaciones pactadas. 9 . Entregar, mensualmente, el archivo de los documentos_x000a_suscritos que haya generado en cumplimiento del objeto y obligaciones contractuales. 10 . Las demás que se le asignen_x000a_y que surjan de la naturaleza del Contrato"/>
    <d v="2023-01-30T00:00:00"/>
    <s v="I"/>
    <d v="2023-01-28T00:00:00"/>
    <d v="2023-02-01T00:00:00"/>
    <d v="2023-12-31T00:00:00"/>
    <s v="PROFESIONAL "/>
    <s v="SI"/>
    <n v="20236820009613"/>
  </r>
  <r>
    <s v="CPS-068-2023 "/>
    <n v="68"/>
    <s v="FDLRUU-CD-068-2023"/>
    <s v="No aplica"/>
    <d v="2023-01-27T00:00:00"/>
    <s v="https://community.secop.gov.co/Public/Tendering/OpportunityDetail/Index?noticeUID=CO1.NTC.3864731&amp;isFromPublicArea=True&amp;isModal=False"/>
    <x v="0"/>
    <x v="0"/>
    <s v="CO1.PCCNTR.4500576"/>
    <n v="84166"/>
    <n v="35898"/>
    <s v="SINDY LORENA RODRIGUEZ PERALTA "/>
    <s v="CC"/>
    <n v="1031148147"/>
    <n v="4"/>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27T00:00:00"/>
    <d v="2023-02-01T00:00:00"/>
    <d v="2024-02-29T00:00:00"/>
    <n v="330"/>
    <n v="11"/>
    <n v="59400000"/>
    <n v="5400000"/>
    <x v="0"/>
    <n v="671"/>
    <d v="2023-01-17T00:00:00"/>
    <n v="681"/>
    <d v="2023-02-01T00:00:00"/>
    <x v="0"/>
    <s v="Gestion publica transparente y que mide cuentas  la ciudadania en rafael uribe uribe "/>
    <x v="0"/>
    <m/>
    <n v="1"/>
    <d v="2023-12-29T00:00:00"/>
    <n v="1401"/>
    <d v="2023-12-29T00:00:00"/>
    <n v="1312"/>
    <n v="10800000"/>
    <n v="1"/>
    <d v="2023-12-29T00:00:00"/>
    <n v="60"/>
    <n v="13"/>
    <n v="390"/>
    <n v="70200000"/>
    <s v="31 31-Servicios Profesionales "/>
    <s v="JESUS BAYRO MUÑOZ FELIX/LEYDA FENIVAR PARRA ROMERO_x000a_Profesional Universitario 219 - 18 Planeación"/>
    <s v="PLANEACION"/>
    <s v="Terminado"/>
    <s v="SECOP II "/>
    <s v="John"/>
    <s v="PENDIENTE CARGAR CRP ADICION  A MAYO 15/2022(JOHANA )"/>
    <m/>
    <s v="068"/>
    <s v="F"/>
    <n v="3213763044"/>
    <s v="CALLE 32f N 13 f 74 SUR"/>
    <s v="ADMINISTRACION_x000a_PUBLICA"/>
    <s v="sindyrodriguez67@gmail.com"/>
    <s v="1. Elaborar diagnósticos y/o documentos y/o informes entre otros relacionados con los_x000a_Proyectos de Inversión y temas que se relaciones con el Plan de Desarrollo Local de Rafael Uribe Uribe requeridos por_x000a_el 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 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 técnicamente_x000a_las propuestas para los procesos de contratación que le sean asignados por el supervisor (a) del contrato 5 . Participar en_x000a_las reuniones, citaciones de la junta de administración Local, comités de contratación, comités técnicos de seguimiento,_x000a_reuniones, actividades de la administración local, distrital, capacitaciones, entre otros donde sea designado (a) por el_x000a_supervisor del contrato 6 . Elaborar las respuestas a las solicitudes y/o requerimientos de diferente índole que por_x000a_competencia le sean asignados por el supervisor (a) del contrato dando cumplimiento estricto a los tiempos que exige la_x000a_norma. 7 . Realizar el seguimiento técnico, administrativo, financiero y contable de los procesos contractuales donde sea_x000a_designado como apoyo a la supervisión en el marco de lo previsto en el manual de supervisión de la Secretaría Distrital_x000a_de Gobierno. 8 . Entregar, mensualmente informe de actividades, adjuntando las evidencias que soportan la ejecución de_x000a_las obligaciones específicas 9 . Apoyar las demás actividades que se generen en la ejecución del contrato y que le sean_x000a_asignadas por el Alcalde Local y/o el supervisor (a) del contrato y que surjan de la Naturaleza del Contrato."/>
    <d v="2023-01-30T00:00:00"/>
    <s v="I"/>
    <d v="2023-01-28T00:00:00"/>
    <d v="2023-02-01T00:00:00"/>
    <d v="2023-12-31T00:00:00"/>
    <s v="PROFESIONAL "/>
    <s v="SI"/>
    <s v="20236820007003/20246820000343"/>
  </r>
  <r>
    <s v="CPS-069-2023 "/>
    <n v="69"/>
    <s v="FDLRUU-CD-069-2023"/>
    <s v="No aplica"/>
    <d v="2023-01-27T00:00:00"/>
    <s v="https://community.secop.gov.co/Public/Tendering/OpportunityDetail/Index?noticeUID=CO1.NTC.3865147&amp;isFromPublicArea=True&amp;isModal=False"/>
    <x v="0"/>
    <x v="0"/>
    <s v="CO1.PCCNTR.4500817"/>
    <n v="84176"/>
    <n v="36044"/>
    <s v="EVELYN ESTEFANY MOSQUERA DAVILA"/>
    <s v="CC"/>
    <n v="1013643216"/>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2-09T00:00:00"/>
    <n v="270"/>
    <n v="9"/>
    <n v="22500000"/>
    <n v="2500000"/>
    <x v="0"/>
    <n v="763"/>
    <d v="2023-01-16T00:00:00"/>
    <n v="688"/>
    <d v="2023-02-01T00:00:00"/>
    <x v="2"/>
    <s v="Ciudadanos mas seguros y con confianza en la justicia de rafael uribe uribe "/>
    <x v="2"/>
    <n v="95817"/>
    <n v="1"/>
    <d v="2023-10-25T00:00:00"/>
    <n v="1187"/>
    <d v="2023-10-20T00:00:00"/>
    <n v="1098"/>
    <n v="7500000"/>
    <n v="1"/>
    <d v="2023-10-25T00:00:00"/>
    <n v="90"/>
    <n v="12"/>
    <n v="360"/>
    <n v="30000000"/>
    <s v="33 33-Servicios Apoyo a la Gestion de la Entidad (servicios administrativos) "/>
    <s v="LIDIA JESUSA LOPEZ DULCEY"/>
    <s v="SEGURIDAD Y CONVIVENCIA "/>
    <s v="Terminado"/>
    <s v="SECOP II "/>
    <s v="john/valentina"/>
    <s v="suspende 9 dias del 17 al 25 de enero-REINICIA A PARTIR DEL 26 DE ENERO"/>
    <s v="OK"/>
    <s v="069"/>
    <s v="F"/>
    <n v="3105608858"/>
    <s v="CL 32 A BIS  SUR  12 K  72"/>
    <s v="BACHILLER "/>
    <s v="teffymdavila@g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0-2023 "/>
    <n v="70"/>
    <s v="FDLRUU-CD-070-2023"/>
    <s v="No aplica"/>
    <d v="2023-01-27T00:00:00"/>
    <s v="https://community.secop.gov.co/Public/Tendering/OpportunityDetail/Index?noticeUID=CO1.NTC.3865739&amp;isFromPublicArea=True&amp;isModal=False"/>
    <x v="0"/>
    <x v="0"/>
    <s v="CO1.PCCNTR.4503052"/>
    <n v="84176"/>
    <n v="36044"/>
    <s v="ARLY JOHANA LIMAS ROJAS"/>
    <s v="CC"/>
    <n v="1022444715"/>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4"/>
    <d v="2023-01-17T00:00:00"/>
    <n v="685"/>
    <d v="2023-02-01T00:00:00"/>
    <x v="2"/>
    <s v="Ciudadanos mas seguros y con confianza en la justicia de rafael uribe uribe "/>
    <x v="2"/>
    <n v="95820"/>
    <n v="1"/>
    <d v="2023-10-30T00:00:00"/>
    <n v="1180"/>
    <d v="2023-10-20T00:00:00"/>
    <n v="1104"/>
    <n v="7500000"/>
    <n v="1"/>
    <d v="2023-10-30T00:00:00"/>
    <n v="90"/>
    <n v="12"/>
    <n v="360"/>
    <n v="30000000"/>
    <s v="33 33-Servicios Apoyo a la Gestion de la Entidad (servicios administrativos) "/>
    <s v="LIDIA JESUSA LOPEZ DULCEY"/>
    <s v="SEGURIDAD Y CONVIVENCIA "/>
    <s v="Terminado"/>
    <s v="SECOP II "/>
    <s v="John"/>
    <m/>
    <s v="OK"/>
    <s v="070"/>
    <s v="F"/>
    <n v="3024569480"/>
    <s v="CL 17 SUR 39 80"/>
    <s v="BACHILLER "/>
    <s v="johanithalimaz@g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1-2023 "/>
    <n v="71"/>
    <s v="FDLRUU-CD-071-2023"/>
    <s v="No aplica"/>
    <d v="2023-01-27T00:00:00"/>
    <s v="https://community.secop.gov.co/Public/Tendering/OpportunityDetail/Index?noticeUID=CO1.NTC.3867300&amp;isFromPublicArea=True&amp;isModal=False"/>
    <x v="0"/>
    <x v="0"/>
    <s v="CO1.PCCNTR.4503423"/>
    <n v="84176"/>
    <n v="36044"/>
    <s v="KAREN MAYERLY MORENO MARIN"/>
    <s v="CC"/>
    <n v="1023892888"/>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5"/>
    <d v="2023-01-17T00:00:00"/>
    <n v="689"/>
    <d v="2023-02-01T00:00:00"/>
    <x v="2"/>
    <s v="Ciudadanos mas seguros y con confianza en la justicia de rafael uribe uribe "/>
    <x v="2"/>
    <n v="96401"/>
    <n v="1"/>
    <d v="2023-10-31T00:00:00"/>
    <n v="1197"/>
    <d v="2023-10-27T00:00:00"/>
    <n v="1105"/>
    <n v="7500000"/>
    <n v="1"/>
    <d v="2023-10-31T00:00:00"/>
    <n v="90"/>
    <n v="12"/>
    <n v="360"/>
    <n v="30000000"/>
    <s v="33 33-Servicios Apoyo a la Gestion de la Entidad (servicios administrativos) "/>
    <s v="LIDIA JESUSA LOPEZ DULCEY"/>
    <s v="SEGURIDAD Y CONVIVENCIA "/>
    <s v="Terminado"/>
    <s v="SECOP II "/>
    <s v="John"/>
    <s v="PENDIENTE CARGAR CRP DE ADICION DE OCTUBRE (jHON BOHORQUEZ  )MAYO 15/2024"/>
    <m/>
    <s v="071"/>
    <s v="F"/>
    <n v="3123542342"/>
    <s v="KR 12H  31 F 65 SUR"/>
    <s v="BACHILLER "/>
    <s v="kren1322@hotmail.com"/>
    <s v=" 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27T00:00:00"/>
    <d v="2023-02-01T00:00:00"/>
    <d v="2023-10-31T00:00:00"/>
    <s v="BACHILLER"/>
    <s v="SI"/>
    <n v="20236820008073"/>
  </r>
  <r>
    <s v="CPS-072-2023 "/>
    <n v="72"/>
    <s v="FDLRUU-CD-072-2023"/>
    <s v="No aplica"/>
    <d v="2023-01-27T00:00:00"/>
    <s v="https://community.secop.gov.co/Public/Tendering/OpportunityDetail/Index?noticeUID=CO1.NTC.3867722&amp;isFromPublicArea=True&amp;isModal=False"/>
    <x v="0"/>
    <x v="0"/>
    <s v="CO1.PCCNTR.4503444"/>
    <n v="84176"/>
    <n v="36044"/>
    <s v="ANA DOLORES SANABRIA QUIROGA"/>
    <s v="CC"/>
    <n v="51912017"/>
    <n v="4"/>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6"/>
    <d v="2023-01-17T00:00:00"/>
    <n v="686"/>
    <d v="2023-01-01T00:00:00"/>
    <x v="2"/>
    <s v="Ciudadanos mas seguros y con confianza en la justicia de rafael uribe uribe "/>
    <x v="2"/>
    <n v="95824"/>
    <n v="1"/>
    <d v="2023-10-25T00:00:00"/>
    <n v="1182"/>
    <d v="2023-10-20T00:00:00"/>
    <n v="1102"/>
    <n v="7500000"/>
    <n v="1"/>
    <d v="2023-10-25T00:00:00"/>
    <n v="90"/>
    <n v="12"/>
    <n v="360"/>
    <n v="30000000"/>
    <s v="33 33-Servicios Apoyo a la Gestion de la Entidad (servicios administrativos) "/>
    <s v="LIDIA JESUSA LOPEZ DULCEY"/>
    <s v="SEGURIDAD Y CONVIVENCIA "/>
    <s v="Terminado"/>
    <s v="SECOP II "/>
    <s v="john/johana"/>
    <s v="PENDIENTE -CARGAR CRP ADICION DE CTUBRE ( johana ) -MAYO 15/2024"/>
    <m/>
    <s v="072"/>
    <s v="F"/>
    <n v="3112850467"/>
    <s v="TV 2 D  50 27 SUR"/>
    <s v="BACHILLER "/>
    <s v="ana_dsq@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30T00:00:00"/>
    <d v="2023-02-01T00:00:00"/>
    <d v="2023-10-31T00:00:00"/>
    <s v="BACHILLER"/>
    <s v="SI"/>
    <n v="20236820008073"/>
  </r>
  <r>
    <s v="CPS-073-2023 "/>
    <n v="73"/>
    <s v="FDLRUU-CD-073-2023"/>
    <s v="No aplica"/>
    <d v="2023-01-27T00:00:00"/>
    <s v="https://community.secop.gov.co/Public/Tendering/OpportunityDetail/Index?noticeUID=CO1.NTC.3868038&amp;isFromPublicArea=True&amp;isModal=False"/>
    <x v="0"/>
    <x v="0"/>
    <s v="CO1.PCCNTR.4503678"/>
    <n v="84176"/>
    <n v="36044"/>
    <s v="WILLIAM BOLIVAR MACA"/>
    <s v="CC"/>
    <n v="79640008"/>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27T00:00:00"/>
    <d v="2023-02-01T00:00:00"/>
    <d v="2024-01-31T00:00:00"/>
    <n v="270"/>
    <n v="9"/>
    <n v="22500000"/>
    <n v="2500000"/>
    <x v="0"/>
    <n v="762"/>
    <d v="2023-01-17T00:00:00"/>
    <n v="687"/>
    <d v="2023-01-01T00:00:00"/>
    <x v="2"/>
    <s v="Ciudadanos mas seguros y con confianza en la justicia de rafael uribe uribe "/>
    <x v="2"/>
    <n v="95825"/>
    <n v="1"/>
    <d v="2023-10-25T00:00:00"/>
    <n v="1181"/>
    <d v="2023-10-20T00:00:00"/>
    <n v="1101"/>
    <n v="7500000"/>
    <n v="1"/>
    <d v="2023-10-25T00:00:00"/>
    <n v="90"/>
    <n v="12"/>
    <n v="360"/>
    <n v="30000000"/>
    <s v="33 33-Servicios Apoyo a la Gestion de la Entidad (servicios administrativos) "/>
    <s v="LIDIA JESUSA LOPEZ DULCEY"/>
    <s v="SEGURIDAD Y CONVIVENCIA "/>
    <s v="Terminado"/>
    <s v="SECOP II "/>
    <s v="john/Michel"/>
    <m/>
    <s v="OK"/>
    <s v="073"/>
    <s v="M"/>
    <n v="3112887006"/>
    <s v="KR 13 A 33 33 SUR"/>
    <s v="ADMINISTRAION FINANCIERA "/>
    <s v="wbolivar18@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28T00:00:00"/>
    <d v="2023-02-01T00:00:00"/>
    <d v="2023-10-31T00:00:00"/>
    <s v="BACHILLER"/>
    <s v="SI"/>
    <n v="20236820008073"/>
  </r>
  <r>
    <s v="CPS-074-2023 "/>
    <n v="74"/>
    <s v="FDLRUU-CD-074-2023"/>
    <s v="No aplica"/>
    <d v="2023-01-28T00:00:00"/>
    <s v="https://community.secop.gov.co/Public/Tendering/OpportunityDetail/Index?noticeUID=CO1.NTC.3868821&amp;isFromPublicArea=True&amp;isModal=False"/>
    <x v="0"/>
    <x v="0"/>
    <s v="CO1.PCCNTR.4504384"/>
    <n v="84071"/>
    <n v="36229"/>
    <s v="WILSON MIGUEL CARRANZA SIERRA"/>
    <s v="CC"/>
    <n v="79536458"/>
    <n v="8"/>
    <m/>
    <m/>
    <m/>
    <m/>
    <m/>
    <m/>
    <m/>
    <m/>
    <s v="PRESTAR SERVICIOS DE APOYO ADMINISTRATIVO Y ASISTENCIAL A LA ALCALDÍA LOCAL DE RAFAEL URIBE URIBE EN EL CENTRO DE INFORMACIÓN Y DOCUMENTACIÓN (CDI), PARA LA ENTREGA Y NOTIFICACIÓN DE CORRESPONDENCIA GENERADA POR LA ENTIDA"/>
    <d v="2023-01-30T00:00:00"/>
    <d v="2023-02-01T00:00:00"/>
    <d v="2023-12-31T00:00:00"/>
    <n v="330"/>
    <n v="11"/>
    <n v="29700000"/>
    <n v="2700000"/>
    <x v="0"/>
    <n v="816"/>
    <d v="2023-01-20T00:00:00"/>
    <n v="679"/>
    <d v="2023-02-01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John"/>
    <m/>
    <s v="OK"/>
    <s v="074"/>
    <s v="M"/>
    <n v="3016779530"/>
    <s v="CL 39 11C 53 SUR"/>
    <s v="BACHILLER "/>
    <s v="willycindy@hotmail.com"/>
    <s v="1. Apoyar el proceso de clasificación, notificación y entrega de la correspondencia interna y_x000a_externa, fijación de avisos y documentos generados por la Alcaldía Local de Rafael Uribe Uribe, Conforme a los_x000a_lineamientos establecidos por la Secretaría Distrital de Gobierno. 2 . Verificar que las comunicaciones externas e_x000a_internas, avisos y documentos que recibe y entrega, se encuentren completos, organizados, foliados y debidamente_x000a_relacionados en las planillas respectivas. 3 . Establecer diariamente el itinerario de entrega de las comunicaciones_x000a_externas e internas, avisos y documentos, atendiendo el orden de prioridad que le haya indicado el correspondiente_x000a_supervisor. 4 . Entregar diariamente al Centro de Documentación e Información -CDI de la localidad, los acuses de_x000a_recibo de las comunicaciones externas e internas y documentos entregados, dentro de los 5 días hábiles siguientes a su_x000a_recibo, para su digitalización en el Aplicativo de Gestión Documental - ORFEO de la Secretaría Distrital de Gobierno,_x000a_así como entregar la justificación escrita y/o reporte de las causas que ocasionaron la no entrega oportuna de la_x000a_correspondencia encomendada, si fuere el caso. 5 . Diligenciar los Formatos de Devolución de Comunicaciones GDIGPD-F005 y de Notificación de entrega código GDI-GPD-F131, según sea el caso, cada vez que se requiera. 6 . Las_x000a_demás que se le asignen y que surjan de la naturaleza del Contrato"/>
    <d v="2023-01-30T00:00:00"/>
    <s v="IV"/>
    <d v="2023-01-30T00:00:00"/>
    <d v="2023-02-01T00:00:00"/>
    <d v="2023-12-31T00:00:00"/>
    <s v="BACHILLER"/>
    <s v="SI"/>
    <n v="20236820007023"/>
  </r>
  <r>
    <s v="CPS-075-2023 "/>
    <n v="75"/>
    <s v="FDLRUU-CD-075-2023"/>
    <s v="No aplica"/>
    <d v="2023-01-28T00:00:00"/>
    <s v="https://community.secop.gov.co/Public/Tendering/OpportunityDetail/Index?noticeUID=CO1.NTC.3870877&amp;isFromPublicArea=True&amp;isModal=False"/>
    <x v="0"/>
    <x v="0"/>
    <s v="CO1.PCCNTR.4508029"/>
    <n v="84035"/>
    <n v="36230"/>
    <s v="OLGA LUCIA PLAZAS AGUIRRE"/>
    <s v="CC"/>
    <n v="52461665"/>
    <n v="4"/>
    <m/>
    <m/>
    <m/>
    <m/>
    <m/>
    <m/>
    <m/>
    <m/>
    <s v="POYAR AL ÁREA DE DESARROLLO LOCAL EN EL CENTRO DE DOCUMENTACIÓN E INFORMACIÓN (CDI) EN EL MANEJO DE LAS COMUNICACIONES DE ENTRADA INTERNAS Y EXTERNAS Y EN LA ATENCIÓN A LOS CIUDADANOS EN LOS DIFERENTES CANALES ESTABLECIDOS POR LA ENTIDAD"/>
    <d v="2023-01-30T00:00:00"/>
    <d v="2023-02-07T00:00:00"/>
    <d v="2024-03-06T00:00:00"/>
    <n v="330"/>
    <n v="11"/>
    <n v="29700000"/>
    <n v="2700000"/>
    <x v="0"/>
    <n v="810"/>
    <d v="2023-01-20T00:00:00"/>
    <n v="744"/>
    <d v="2023-02-03T00:00:00"/>
    <x v="0"/>
    <s v="Gestion publica transparente y que mide cuentas  la ciudadania en rafael uribe uribe "/>
    <x v="0"/>
    <m/>
    <n v="1"/>
    <d v="2023-12-29T00:00:00"/>
    <n v="1402"/>
    <d v="2023-12-29T00:00:00"/>
    <n v="1320"/>
    <n v="5400000"/>
    <n v="1"/>
    <d v="2023-12-29T00:00:00"/>
    <n v="60"/>
    <n v="13"/>
    <n v="390"/>
    <n v="35100000"/>
    <s v="33 33-Servicios Apoyo a la Gestion de la Entidad (servicios administrativos) "/>
    <s v="DIMELZA MENDOZA RUEDA "/>
    <s v="CDI"/>
    <s v="Terminado"/>
    <s v="SECOP II "/>
    <s v="John"/>
    <s v="PENDIENTE CARGAR CRP ADICION  A  MAYO 15/2024( Michel Salamanca  )"/>
    <m/>
    <s v="075"/>
    <s v="F"/>
    <n v="3044846766"/>
    <s v="CL 31 D ·19-22"/>
    <s v="BACHILLER "/>
    <s v="olpagui@hotmail.com"/>
    <s v="1. Apoyar la recepción, radicación, registro, organización, conservación, distribución,_x000a_relación, clasificación y/o entrega de la correspondencia que diariamente recibe y envía el CDI, incluida en el aplicativo_x000a_de Gestión Documental, conforme a los lineamientos establecidos por la Secretaría de Gobierno. 2 . Llevar control de_x000a_la documentación recibida, planillada para envío, devuelta por los motorizados, entregada a las dependencias y_x000a_publicadas por edicto, según le sea asignado, e informar oportunamente al supervisor los retrasos o contingencias_x000a_presentadas en el área. 3 . Apoyar la gestión documental y archivo del Área de Gestión de Desarrollo Local, conforme_x000a_a los lineamientos establecidos por la entidad. 4 . Apoyar la recepción de llamadas telefónicas a través del PBX,_x000a_atendiendo los protocolos dispuestos por la Secretaría Distrital de Gobierno. 5 . Apoyar la elaboración, radicación,_x000a_entrega y archivo de documentos, memorandos y oficios cuando le sea requerido por el Profesional Especializado 222-_x000a_24 del Fondo de Desarrollo Local relacionados con la naturaleza del contrato. 6 . Las demás obligaciones que sean_x000a_asignadas por el Profesional Especializado 222-24 del Área de Desarrollo Local y de acuerdo con el objeto del contrato"/>
    <d v="2023-01-30T00:00:00"/>
    <s v="I"/>
    <d v="2023-02-07T00:00:00"/>
    <d v="2023-02-07T00:00:00"/>
    <d v="2024-01-06T00:00:00"/>
    <s v="BACHILLER"/>
    <s v="SI"/>
    <n v="20236820007023"/>
  </r>
  <r>
    <s v="CPS-076-2023 "/>
    <n v="76"/>
    <s v="FDLRUU-CD-076-2023"/>
    <s v="No aplica"/>
    <d v="2023-01-28T00:00:00"/>
    <s v="https://community.secop.gov.co/Public/Tendering/OpportunityDetail/Index?noticeUID=CO1.NTC.3868910&amp;isFromPublicArea=True&amp;isModal=False_x000a_"/>
    <x v="0"/>
    <x v="0"/>
    <s v="CO1.PCCNTR.4504808"/>
    <n v="84173"/>
    <n v="36045"/>
    <s v="MAIDA NILAYDI COMBITA BOSIGA"/>
    <s v="CC"/>
    <n v="1033739248"/>
    <n v="3"/>
    <m/>
    <m/>
    <m/>
    <m/>
    <s v="EDSON ROSAS ALFONSO/REINEL RANGEL MORALES"/>
    <s v="CC  CC"/>
    <s v="79725057 7060365"/>
    <s v="10/05/2023 20/05/2024"/>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1-30T00:00:00"/>
    <d v="2023-02-09T00:00:00"/>
    <d v="2024-05-31T00:00:00"/>
    <n v="330"/>
    <n v="11"/>
    <n v="64900000"/>
    <n v="5900000"/>
    <x v="0"/>
    <n v="730"/>
    <d v="2023-01-17T00:00:00"/>
    <n v="737"/>
    <d v="2023-02-02T00:00:00"/>
    <x v="0"/>
    <s v="Gestion publica transparente y que mide cuentas  la ciudadania en rafael uribe uribe "/>
    <x v="0"/>
    <n v="98204"/>
    <n v="1"/>
    <d v="2023-12-22T00:00:00"/>
    <n v="1301"/>
    <d v="2023-12-15T00:00:00"/>
    <n v="1234"/>
    <n v="27926667"/>
    <n v="1"/>
    <d v="2023-12-22T00:00:00"/>
    <n v="143"/>
    <n v="16"/>
    <n v="473"/>
    <n v="92826667"/>
    <s v="31 31-Servicios Profesionales "/>
    <s v="CLAUDIA INDIRA JIMENEZ ACOSTA"/>
    <s v="INFRAESTRUCTURA"/>
    <s v="En ejecución"/>
    <s v="SECOP II "/>
    <s v="John"/>
    <s v="PENDIENTE CARGAR CRP ADICION  A MAYO 15/2024 (JHON BOHORQUEZ )"/>
    <s v="OK"/>
    <s v="076"/>
    <s v="F"/>
    <n v="3214468768"/>
    <s v="CR 73 57 R 15 SUR TO 36 AP 602"/>
    <s v="INGENIERO CIVIL"/>
    <s v="_x000a_nilaydi911@gmail.com"/>
    <s v="1. Realizar la formulación, apoyo técnico a la supervisión, liquidación, seguimiento y_x000a_evaluación de proyectos de inversión que le sean designado según el plan de desarrollo local. 2 . Elaborar y actualizar_x000a_oportunamente el documento técnico de soporte DTS, así como la ficha de estadística básica de inversión local - EBIl, las bases de datos y los aplicativos tanto distritales como institucionales que requieran información correspondiente_x000a_a los proyectos asignado 3. Elaborar la parte técnica y presentar oportunamente los estudios previos y demás_x000a_documentos necesarios al comité de contratación para adelantar los procesos precontractuales y contractuales_x000a_correspondientes a los proyectos relacionados con el objeto del contrato. 4. Elaborar la evaluación técnica de las_x000a_propuestas presentadas en el marco de los procesos contractuales que adelante el fondo de desarrollo local_x000a_correspondientes a los proyectos relacionados con el objeto del contrato. 5 . Brindar información por escrito y/o verbal,_x000a_oportuna, veraz y clara de manera periódica sobre el estado de los proyectos a la ciudadanía en general a través de_x000a_atención directa, rendición de cuentas y encuentros ciudadanos según las instrucciones del despacho del alcalde local._x000a_6. Apoyar la supervisión de los convenios y/o contratos que le sean asignados por el alcalde o alcaldesa local. 7 ._x000a_Realizar el seguimiento a la estabilidad y calidad de las obras ejecutadas con recursos del fondo 8 . Prestar el servicio_x000a_de atención a la ciudadanía relacionado con el objeto y naturaleza del contrato de manera oportuna, con calidad y_x000a_calidez, garantizando suplir la necesidad del mismo. 9 . Proyectar la respuesta en forma oportuna la correspondencia_x000a_que le sea asignada a través del aplicativo ORFEO o el que establezca la SDG y consultas de los entes de control_x000a_relacionadas con el objeto del contrato, y una vez finalizado, presentar el paz y salvo correspondiente. 10 . Las demás_x000a_obligaciones que se le asignen y que surjan de la naturaleza del Contrato."/>
    <d v="2023-01-30T00:00:00"/>
    <s v="III"/>
    <d v="2023-01-31T00:00:00"/>
    <d v="2023-02-09T00:00:00"/>
    <d v="2024-01-08T00:00:00"/>
    <s v="PROFESIONAL "/>
    <s v="SI"/>
    <s v="20236820008923- 20246820005033-20246820005053-20246820005033"/>
  </r>
  <r>
    <s v="CPS-077-2023 "/>
    <n v="77"/>
    <s v="FDLRUU-CD-077-2023"/>
    <s v="No aplica"/>
    <d v="2023-01-28T00:00:00"/>
    <s v="https://community.secop.gov.co/Public/Tendering/OpportunityDetail/Index?noticeUID=CO1.NTC.3871334&amp;isFromPublicArea=True&amp;isModal=False"/>
    <x v="0"/>
    <x v="0"/>
    <s v="CO1.PCCNTR.4508374"/>
    <n v="83985"/>
    <n v="35967"/>
    <s v="MARIA ANGELICA VINCHIRA SANCHEZ"/>
    <s v="CC"/>
    <n v="1031170465"/>
    <n v="3"/>
    <m/>
    <m/>
    <m/>
    <m/>
    <m/>
    <m/>
    <m/>
    <m/>
    <s v="PRESTAR LOS SERVICIOS PROFESIONALES EN EL ÁREA DE GESTIÓN DE DESARROLLO LOCAL DESARROLLANDO LAS DIFERENTES ACTIVIDADES A CARGO DE ESTA DEPENDENCIA EN TEMAS RELACIONADOS CON LA GESTIÓN DE BIENES E INVENTARIOS DE CONFORMIDAD CON LA NATURALEZA DEL SERVICIO Y LOS ESTUDIOS PREVIOS"/>
    <d v="2023-01-30T00:00:00"/>
    <d v="2023-02-03T00:00:00"/>
    <d v="2024-02-29T00:00:00"/>
    <n v="330"/>
    <n v="11"/>
    <n v="50600000"/>
    <n v="4600000"/>
    <x v="0"/>
    <n v="808"/>
    <d v="2023-01-20T00:00:00"/>
    <n v="734"/>
    <d v="2023-02-02T00:00:00"/>
    <x v="0"/>
    <s v="Gestion publica transparente y que mide cuentas  la ciudadania en rafael uribe uribe "/>
    <x v="0"/>
    <n v="100993"/>
    <n v="1"/>
    <d v="2023-12-26T00:00:00"/>
    <n v="1325"/>
    <d v="2023-12-20T00:00:00"/>
    <n v="1254"/>
    <n v="8893333"/>
    <n v="1"/>
    <d v="2023-12-26T00:00:00"/>
    <n v="57"/>
    <n v="13"/>
    <n v="387"/>
    <n v="59493333"/>
    <s v="31 31-Servicios Profesionales "/>
    <s v="PAOLA ROCIO PERDOMO ORTEGA"/>
    <s v="ALMACEN"/>
    <s v="Terminado"/>
    <s v="SECOP II "/>
    <s v="John"/>
    <s v="PENDIENTE CARGAR CRP ADICION - A MAYO 15/2024(GABRIEL RADA )"/>
    <s v="OK"/>
    <s v="077"/>
    <s v="F"/>
    <n v="3508818562"/>
    <s v="KR 5U 49 C 24 SUR"/>
    <s v="ADMINISTRADOR DE EMPRESAS"/>
    <s v="angelicavinchira@gmail.com"/>
    <s v="1. Proyectar documentos y estudios previos requeridos para la adquisición de papelería,_x000a_comodatos, elementos de oficina, seguros entidad y demás adquisiciones del área, en coordinación con el profesional_x000a_de almacén y de conformidad con las normas que rigen la materia. 2 . Apoyar las actividades de toma física de_x000a_inventarios de los bienes y elementos de propiedad del FDLRUU, registro en el aplicativo SI CAPITAL y demás_x000a_actualizaciones a que haya lugar. 3 . Apoyar al Fondo de Desarrollo Local en todo lo concerniente al control del recibo,_x000a_organización, traslado y entrega de bienes. 4 . Gestionar y mantener activos y al día (sin trámites pendientes) lo_x000a_requerido en las plataformas de Colombia Compra SECOP I y SECOP II, y demás aplicativos necesarios (SIPSE, SICAPITAL, ORFEO, HOLA, CORREO INSTITUCIONAL.) Sistema SIG de la entidad. 5 . Presentar los informes de_x000a_ejecución sobre el avance de legalización de los contratos de Comodatos, así como los demás que le sean requeridos. 6_x000a_. Mantener actualizadas las bases de datos, aplicativos y reportes, de conformidad con las Normas Internacionales de_x000a_Información Financiera -NIIF y demás aplicables. 7 . Apoyar los planes de contingencia que sean requeridos por las_x000a_entidades como apoyar actividades propias de la Alcaldía local en las diferentes áreas según lo requieran. 8 . Apoyar_x000a_en la proyección de las respuestas a derechos de petición, reclamaciones y/o solicitudes que le sean asignadas. 9 ._x000a_Informar periódicamente las actividades de archivo de los documentos suscritos que haya generado en cumplimiento_x000a_del objeto y obligaciones contractuales. 10 . Las demás que se le asignen y tengan relación directa con el objeto del_x000a_contrato._x000d_"/>
    <d v="2023-01-30T00:00:00"/>
    <s v="I"/>
    <d v="2023-01-31T00:00:00"/>
    <d v="2023-02-03T00:00:00"/>
    <d v="2024-01-02T00:00:00"/>
    <s v="PROFESIONAL "/>
    <s v="SI"/>
    <n v="20236820006483"/>
  </r>
  <r>
    <s v="CPS-078-2023 "/>
    <n v="78"/>
    <s v="FDLRUU-CD-078-2023"/>
    <s v="No aplica"/>
    <d v="2023-01-27T00:00:00"/>
    <s v="https://community.secop.gov.co/Public/Tendering/OpportunityDetail/Index?noticeUID=CO1.NTC.3867855&amp;isFromPublicArea=True&amp;isModal=False"/>
    <x v="0"/>
    <x v="0"/>
    <s v="CO1.PCCNTR.4503844"/>
    <n v="84174"/>
    <n v="35901"/>
    <s v="ANA MARIA GALEANO MUÑOZ"/>
    <s v="CC"/>
    <n v="1000213226"/>
    <n v="3"/>
    <m/>
    <m/>
    <m/>
    <m/>
    <m/>
    <m/>
    <m/>
    <m/>
    <s v="PRESTAR SUS SERVICIOS ASISTENCIALES PARA LA GESTIÓN DEL RIESGO, EN EL MARCO DEL PROYECTO 1665 VIGÍAS DEL RIESGO DE LA LOCALIDAD DE RAFAEL URIBE URIBE ,EN EL MARCO DEL PLAN DE DESARROLLO 2021-2024 'UN NUEVO CONTRATO SOCIAL Y AMBIENTAL"/>
    <d v="2023-01-27T00:00:00"/>
    <d v="2023-02-06T00:00:00"/>
    <d v="2024-02-29T00:00:00"/>
    <n v="330"/>
    <n v="11"/>
    <n v="19800000"/>
    <n v="1800000"/>
    <x v="0"/>
    <n v="738"/>
    <d v="2023-01-17T00:00:00"/>
    <n v="604"/>
    <d v="2023-01-30T00:00:00"/>
    <x v="4"/>
    <s v="Reducción de riesgos por emergencias y desastres en Rafael Uribe Uribe"/>
    <x v="4"/>
    <n v="98184"/>
    <n v="1"/>
    <d v="2023-12-22T00:00:00"/>
    <n v="1343"/>
    <d v="2023-12-20T00:00:00"/>
    <n v="1215"/>
    <n v="3300000"/>
    <n v="1"/>
    <d v="2023-12-22T00:00:00"/>
    <n v="54"/>
    <n v="13"/>
    <n v="384"/>
    <n v="23100000"/>
    <s v="33 33-Servicios Apoyo a la Gestion de la Entidad (servicios administrativos) "/>
    <s v="ELKIN DE JESUS GUTIERREZ HENAO /BRAYAN ANDRES MORALES CASTIBLANCO_x000a_PROFESIONAL CPS 192 2023 FDLRUU"/>
    <s v="PROYECTO 1665"/>
    <s v="Terminado"/>
    <s v="SECOP II "/>
    <s v="Johan "/>
    <s v="PENDIENTE CARGAR CRP ADICION - A MAYO 15/2024 (LUIS ALEJANDRO) "/>
    <s v="OK"/>
    <s v="078"/>
    <s v="F"/>
    <n v="3054363128"/>
    <s v="CL 29 22B 23 SUR "/>
    <s v="BACHILLER "/>
    <s v="munozanama@gmail.com"/>
    <s v="1 . Asistir y desarrollar de manera oportuna acciones que permitan la ejecución de actividades_x000a_relacionadas con la adecuación de predios recuperados por acciones de reubicación en etapa de mantenimiento de_x000a_los mismos, zonas verdes, parques, recuperación de cuerpos hídricos y puntos críticos por acumulación de residuos_x000a_sólidos, de prevención en gestión del riesgo, de recuperación, rehabilitación. 2 . &quot; Apoyar la realización de las_x000a_diferentes actividades relacionadas con gestión de riesgos entre la administración local, la comunidad y las diferentes_x000a_entidades o empresas relacionadas con gestión de riesgos en la localidad. 3 . &quot;Apoyar en los procesos de_x000a_sensibilización y socialización de la gestión del riesgo y cambio climático a comunidades, organizaciones sociales y_x000a_comunitarias, entre otros actores&quot; 4 . Apoyar con las acciones de monitoreo, notificación y renotificación, de las_x000a_actas de restricción temporales, preventivas o definitivas en la localidad 5 . Apoyar en las acciones de reducción del_x000a_riesgo, en el marco del Sistema Distrital de Gestión del Riesgo y Cambio Climático SDGRCC. 6 . Realizar las visitas_x000a_técnicas de campo necesarias en el marco de las actividades de los proyectos que se coordinan dentro del_x000a_componente de gestión de riesgo se deben realizar diez (10) visitas de campo al mes para atender diversas_x000a_actividades dentro del proceso de gestión del riesgo. 7 . Asistir y desarrollar a través de la mano de obra y de manera_x000a_oportuna actividades relacionadas con adecuación de predios recuperados por acciones de reubicación las cuales_x000a_deben ser cinco (5) al mes"/>
    <d v="2023-01-31T00:00:00"/>
    <s v="III"/>
    <d v="2023-01-29T00:00:00"/>
    <d v="2023-02-06T00:00:00"/>
    <d v="2024-01-05T00:00:00"/>
    <s v="BACHILLER"/>
    <s v="SI"/>
    <s v="20236820008083/20246820000353"/>
  </r>
  <r>
    <s v="CPS-079-2023 "/>
    <n v="79"/>
    <s v="FDLRUU-CD-079-2023"/>
    <s v="No aplica"/>
    <d v="2023-01-27T00:00:00"/>
    <s v="https://community.secop.gov.co/Public/Tendering/OpportunityDetail/Index?noticeUID=CO1.NTC.3866286&amp;isFromPublicArea=True&amp;isModal=False"/>
    <x v="0"/>
    <x v="0"/>
    <s v="CO1.PCCNTR.4501999"/>
    <n v="84080"/>
    <n v="36228"/>
    <s v="CARLOS JULIO VELASQUEZ ZARAZA,"/>
    <s v="CC"/>
    <n v="2961423"/>
    <n v="2"/>
    <m/>
    <m/>
    <m/>
    <m/>
    <s v="LUIS ANGEL QINTERO PEREZ"/>
    <s v="CC"/>
    <n v="1000834541"/>
    <d v="2023-05-03T00:00:00"/>
    <s v="PRESTAR LOS SERVICIOS PERSONALES DE APOYO A LA GESTIÓN EN LA CONDUCCIÓN DE LOS VEHÍCULOS LIVIANOS A CARGO DEL FONDO DE DESARROLLO LOCAL DE RAFAEL URIBE URIBE."/>
    <d v="2023-01-27T00:00:00"/>
    <d v="2023-02-07T00:00:00"/>
    <d v="2024-01-06T00:00:00"/>
    <n v="330"/>
    <n v="11"/>
    <n v="29700000"/>
    <n v="2700000"/>
    <x v="0"/>
    <n v="821"/>
    <d v="2023-01-20T00:00:00"/>
    <n v="598"/>
    <d v="2023-01-30T00:00:00"/>
    <x v="0"/>
    <s v="Gestion publica transparente y que mide cuentas  la ciudadania en rafael uribe uribe "/>
    <x v="0"/>
    <m/>
    <m/>
    <m/>
    <m/>
    <m/>
    <m/>
    <m/>
    <m/>
    <m/>
    <m/>
    <n v="11"/>
    <n v="330"/>
    <n v="29700000"/>
    <s v="33 33-Servicios Apoyo a la Gestion de la Entidad (servicios administrativos) "/>
    <s v="JOSUE WLADIMIR GARCIA CABRERA "/>
    <s v="CONDUCTORES"/>
    <s v="Terminado"/>
    <s v="SECOP II "/>
    <s v="Johan "/>
    <m/>
    <m/>
    <s v="079"/>
    <s v="M"/>
    <n v="3196289694"/>
    <s v="CL 8 A BIS 80 63 TO 1 APTO 1001"/>
    <s v="BACHILLER "/>
    <s v="carlosvelasquezz12@hotmail.com"/>
    <s v="1 . Apoyar las labores de conducción de cualquiera de los vehículos livianos que se encuentran_x000a_al servicio de la Alcaldía Local y que le sean asignados, incluyendo el apoyo a las emergencias que surjan en la_x000a_localidad y las cuales necesitan de la intervención de vehículos. 2 . Velar por el buen estado mecánico y estético del_x000a_vehículo asignado, herramientas y demás elementos que se le asignen y responder patrimonialmente por los daños_x000a_causados a los mismos cuando medie negligencia o uso inapropiado. 3 . Informar oportunamente al supervisor del_x000a_Contrato cualquier irregularidad que se presente durante el desarrollo de las actividades, así como del estado en que_x000a_se encuentren los vehículos para iniciar las acciones correctivas y/o preventivas de mantenimiento del caso. 4 ._x000a_Efectuar seguimiento a las fechas de vencimiento de revisión técnico-mecánica y seguros, cambios de aceite,_x000a_consumos de combustible, kilometraje, lubricantes, actualización de documentos del vehículo y demás aspectos_x000a_relacionados, llevando un registro de control detallado de los mismos que deberá ser reportado oportunamente al_x000a_supervisor del contrato con el propósito de adelantar las diligencias necesarias para tal efecto. 5 . Respetar las_x000a_normas de transito y responder por el pago de las multas o sanciones que le impongan las autoridades de transito, en_x000a_caso de que ocurriere. 6 . Retirar y parquear los vehículos en el lugar asignado para tal fin por el supervisor del_x000a_contrato."/>
    <d v="2023-02-02T00:00:00"/>
    <s v="IV"/>
    <d v="2023-01-27T00:00:00"/>
    <d v="2023-02-07T00:00:00"/>
    <d v="2024-01-05T00:00:00"/>
    <s v="BACHILLER"/>
    <s v="SI"/>
    <n v="20236820012673"/>
  </r>
  <r>
    <s v="CPS-080-2023 "/>
    <n v="80"/>
    <s v="FDLRUU-CD-080-2023"/>
    <s v="No aplica"/>
    <d v="2023-01-27T00:00:00"/>
    <s v="https://community.secop.gov.co/Public/Tendering/OpportunityDetail/Index?noticeUID=CO1.NTC.3868136&amp;isFromPublicArea=True&amp;isModal=False"/>
    <x v="0"/>
    <x v="0"/>
    <s v="CO1.PCCNTR.4503677"/>
    <n v="83819"/>
    <n v="35956"/>
    <s v="WILLIAM CADENA ACOSTA"/>
    <s v="CC"/>
    <n v="79391495"/>
    <n v="6"/>
    <m/>
    <m/>
    <m/>
    <m/>
    <m/>
    <m/>
    <m/>
    <m/>
    <s v="APOYAR AL EQUIPO DE PRENSA Y COMUNICACIONES DE LA ALCALDÍA LOCAL EN LA REALIZACIÓN Y PUBLICACIÓN DE CONTENIDOS DE REDES SOCIALES Y CANALES DE DIVULGACIÓN DIGITAL (SITIO WEB) DE LA ALCALDÍA LOCAL"/>
    <d v="2023-01-27T00:00:00"/>
    <d v="2023-02-01T00:00:00"/>
    <d v="2023-12-31T00:00:00"/>
    <n v="330"/>
    <n v="11"/>
    <n v="67100000"/>
    <n v="6100000"/>
    <x v="0"/>
    <n v="750"/>
    <d v="2023-01-16T00:00:00"/>
    <n v="665"/>
    <d v="2023-01-31T00:00:00"/>
    <x v="0"/>
    <s v="Gestion publica transparente y que mide cuentas  la ciudadania en rafael uribe uribe "/>
    <x v="0"/>
    <m/>
    <m/>
    <m/>
    <m/>
    <m/>
    <m/>
    <m/>
    <m/>
    <m/>
    <m/>
    <n v="11"/>
    <n v="330"/>
    <n v="67100000"/>
    <s v="31 31-Servicios Profesionales "/>
    <s v="JULIA ADRIANA TELLEZ VANEGAS "/>
    <s v="PRENSA"/>
    <s v="Terminado"/>
    <s v="SECOP II "/>
    <s v="Jorge"/>
    <s v="PENDIENTE DELEGACION DE SUPERVISION - A MAYO 15/2024"/>
    <m/>
    <s v="080"/>
    <s v="M"/>
    <n v="3115456597"/>
    <s v="CL 49 G  5 X 15 SUR"/>
    <s v="COMUNICACION SOCIAL-PERIODISMO"/>
    <s v="wilcadacos@hotmail.es"/>
    <s v="1 . Administrar la página web de la Alcaldía Local. 2 . Generar contenidos institucionales_x000a_para los medios digitales (redes sociales y sitio web) de la Alcaldía Local. 3 . Proponer, conceptualizar y publicar_x000a_contenidos para los canales digitales y las redes sociales de la Alcaldía local. 4 . Desarrollar las sinergias_x000a_digitales necesarias para la difusión de contenidos emitidos por las entidades de la administración Distrital. 5 ._x000a_Diseñar y establecer protocolos de comunicación digital para la alcaldía local siguiendo los parámetros_x000a_establecidos por la Secretaría Distrital de Gobierno. 6 . Diseñar estrategias digitales para el posicionamiento de_x000a_las actividades, campañas, estrategias y gestión realizadas por la Alcaldía Local enfocadas a informar a la_x000a_ciudadanía y públicos de interés. 7 . Elaborar los textos y demás documentos requeridos para el manejo efectivo_x000a_de la información en las redes sociales y canales digitales de acuerdo con los lineamientos establecidos por la_x000a_Oficina Asesora de Comunicaciones de la Secretaría Distrital de Gobierno. 8 . Realizar el cubrimiento,_x000a_elaboración, divulgación y redacción de contenidos que se generen en la Alcaldía Local para canales digitales."/>
    <d v="2023-01-31T00:00:00"/>
    <s v="I"/>
    <d v="2023-01-30T00:00:00"/>
    <d v="2023-02-01T00:00:00"/>
    <d v="2023-12-31T00:00:00"/>
    <s v="PROFESIONAL "/>
    <s v="SI"/>
    <n v="20236820008953"/>
  </r>
  <r>
    <s v="CPS-081-2023 "/>
    <n v="81"/>
    <s v="FDLRUU-CD-081-2023"/>
    <s v="No aplica"/>
    <d v="2023-01-27T00:00:00"/>
    <s v="https://community.secop.gov.co/Public/Tendering/OpportunityDetail/Index?noticeUID=CO1.NTC.3867677&amp;isFromPublicArea=True&amp;isModal=False"/>
    <x v="0"/>
    <x v="0"/>
    <s v="CO1.PCCNTR.4503711"/>
    <n v="84176"/>
    <n v="36044"/>
    <s v="YESID ALEJANDRO MORENO MARTINEZ"/>
    <s v="CC"/>
    <n v="1032410626"/>
    <n v="7"/>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27T00:00:00"/>
    <d v="2023-02-01T00:00:00"/>
    <d v="2024-01-31T00:00:00"/>
    <n v="270"/>
    <n v="9"/>
    <n v="22500000"/>
    <n v="2500000"/>
    <x v="0"/>
    <n v="759"/>
    <d v="2023-01-17T00:00:00"/>
    <n v="645"/>
    <d v="2023-01-31T00:00:00"/>
    <x v="2"/>
    <s v="Ciudadanos mas seguros y con confianza en la justicia de rafael uribe uribe "/>
    <x v="2"/>
    <n v="95826"/>
    <n v="1"/>
    <d v="2023-10-25T00:00:00"/>
    <n v="1167"/>
    <d v="2023-10-20T00:00:00"/>
    <n v="1103"/>
    <n v="7500000"/>
    <n v="1"/>
    <d v="2023-10-25T00:00:00"/>
    <n v="90"/>
    <n v="12"/>
    <n v="360"/>
    <n v="30000000"/>
    <s v="33 33-Servicios Apoyo a la Gestion de la Entidad (servicios administrativos) "/>
    <s v="LIDIA JESUSA LOPEZ DULCEY"/>
    <s v="SEGURIDAD Y CONVIVENCIA "/>
    <s v="Terminado"/>
    <s v="SECOP II "/>
    <s v="Jorge"/>
    <s v="PENDIENTE DELEGACION SUPERVISION A MAYO 15/2024"/>
    <m/>
    <s v="081"/>
    <s v="M"/>
    <n v="3002922980"/>
    <s v="CL 46 C 27 54 SUR"/>
    <s v="BACHLLER "/>
    <s v="alejandromorenomartinez241@gmail.com"/>
    <s v="1 . Apoyar en campo de la difusion de informacion y oferta instutucional que requieran acompañamiento_x000a_territorial y que vinculen a la comunidad e instituciones del novel distrital, relacionadas con dar a conocer a_x000a_la ciudadania sus competencias, servicios y acciones administrativas y operativas en materia de seguridad y_x000a_convivencia ciudadana._x000a_2 . Realizar acompañamiento a a movilizacion social, aglomeraciones y/o eventos masivos de alta_x000a_complejidad en el territorio._x000a_3 . &quot;Gestionar y acompañar espacios de interlocución que promuevan la convivencia ciudadana en la_x000a_localidad, con los representantes de diferentes Instancias de participación (entiéndase juntas de acción_x000a_FORMATO ESTUDIOS PREVIOS PRESTACIÓN DE SERVICIOS PROFESIONALES / DE APOYO A LA_x000a_ALCALDÍA DE RAFAEL URIBE_x000a_comunal, frentes de seguridad local, comités de convivencia de propiedad horizontal, entre otros), así como_x000a_con diferentes colectivos urbanos y/o agrupaciones de comunidades de la localidad.&quot;_x000a_4 . Apoyar acciones operativas para la recuperación y mantenimiento del espacio público en la Localidad de_x000a_Rafael Uribe Uribe, empleando el diálogo como mecanismo para la mediación. y resolución asertiva de_x000a_conflictos que en el marco de las mismas se puedan dar lugar, garantizando el ejercicio de derechos y_x000a_deberes ciudadanos_x000a_5 . Realizar ejercicios de sensibilización ciudadana que propendan por la convivencia pacífica en el espacio_x000a_público, promoviendo el cumplimiento de lo establecido en la ley 1801 y demás marcos normativos_x000a_aplicables a la materia; identificando factores de riesgo asociados a la garantía de la seguridad y_x000a_convivencia que permitan generar y territorializar agendas para su mitigación._x000a_6 . Apoyar la convocatoria para la realización de Juntas Zonales de Seguridad, apoyando la recolección y_x000a_sistematización de la información, liderando acciones para el cumplimiento de los planes de acción_x000a_resultantes de estos espacios.&quot;_x000a_7 . Presentar los informes mensuales de actividades que evidencien el desarrollo del trabajo con la_x000a_comunidad, así como los que se requieran sobre cada una de las actividades realizadas por el contratista y_x000a_su estado de ejecución, con sus respectivos soportes y evidencia digital._x000a_8 . Apoyar las acciones operativas y el acompañamiento a los IVC (Inspeccion, vigilancia y control) dentro_x000a_del marco de la legalidad y cumplimeinto de las actividades comerciales._x000a_9 . Apoyar y contribuir con el levantamiento de cambuches con el fin de mejorar e incrementar los indices de_x000a_seguridad de la localidad._x000a_10 . Apoyar con la logistica y eventos de organización a la alcalida local que permita el mejoramiento de la_x000a_seguridad, convivencia y justicia en pro de la comunidad._x000a_11 . Las demás que le sean asignadas por el supervisor, en el marco del objeto contractual."/>
    <d v="2023-01-31T00:00:00"/>
    <s v="V"/>
    <d v="2023-01-27T00:00:00"/>
    <d v="2023-02-01T00:00:00"/>
    <d v="2023-10-31T00:00:00"/>
    <s v="BACHILLER"/>
    <s v="SI"/>
    <n v="20236820008073"/>
  </r>
  <r>
    <s v="CPS-082-2023 "/>
    <n v="82"/>
    <s v="FDLRUU-CD-082-2023"/>
    <s v="No aplica"/>
    <d v="2023-01-27T00:00:00"/>
    <s v="https://community.secop.gov.co/Public/Tendering/OpportunityDetail/Index?noticeUID=CO1.NTC.3867253&amp;isFromPublicArea=True&amp;isModal=False"/>
    <x v="0"/>
    <x v="0"/>
    <s v="CO1.PCCNTR.4503168"/>
    <n v="83890"/>
    <n v="36235"/>
    <s v="BENJAMIN MALDONADO TORO"/>
    <s v="CC"/>
    <n v="79333846"/>
    <n v="0"/>
    <m/>
    <m/>
    <m/>
    <m/>
    <s v="JUAN CARLOS USSA LIZARAZO"/>
    <s v="CC"/>
    <n v="79347561"/>
    <d v="2023-06-28T00:00:00"/>
    <s v="APOYAR TÉCNICAMENTE LAS DISTINTAS ETAPAS DE LOS PROCESOS DE COMPETENCIA DE LAS INSPECCIONES DE POLICÍA DE LA LOCALIDAD, SEGÚN REPARTO."/>
    <d v="2023-01-27T00:00:00"/>
    <d v="2023-02-01T00:00:00"/>
    <d v="2024-05-31T00:00:00"/>
    <n v="330"/>
    <n v="11"/>
    <n v="59400000"/>
    <n v="5400000"/>
    <x v="0"/>
    <n v="659"/>
    <d v="2023-01-13T00:00:00"/>
    <n v="642"/>
    <d v="2023-01-31T00:00:00"/>
    <x v="1"/>
    <s v="Inspección, vigilancia y control en Rafael Uribe Uribe_x000a_Rafael Uribe Uribe"/>
    <x v="1"/>
    <n v="98025"/>
    <n v="1"/>
    <d v="2023-12-20T00:00:00"/>
    <n v="1261"/>
    <d v="2023-12-14T00:00:00"/>
    <n v="1169"/>
    <n v="27000000"/>
    <n v="21"/>
    <d v="2023-12-20T00:00:00"/>
    <n v="150"/>
    <n v="16"/>
    <n v="480"/>
    <n v="86400000"/>
    <s v="31 31-Servicios Profesionales "/>
    <s v="LIGIA JANETH LOZANO VASQUEZ "/>
    <s v="INSPECCIONES "/>
    <s v="En ejecución"/>
    <s v="SECOP II "/>
    <s v="Jorge"/>
    <s v="PENDIENTE DELEGACION DE SUPERVISION  (JORGE MUÑOZ  )- PENDIENTE CARGAR CRP ADICION (MICHEL) A MAYO 15/2024"/>
    <m/>
    <s v="082"/>
    <s v="M"/>
    <n v="3115297842"/>
    <s v="AV CRA 27 NO. 22-48 SUR AP 102"/>
    <s v="ARQUITECTO"/>
    <s v="benjaminmt@hotmail.com"/>
    <s v="1 . Acompañar y apoyar a los Inspectores de Policía en el desarrollo de las_x000a_diligencias de inspección. 2 . Realizar las visitas que, en materia de urbanismo, espacio público o_x000a_actividad económica, le sean asignadas por el respetivo Inspector de Policía, en desarrollo de la_x000a_práctica de pruebas ordenadas dentro de una actuación y presentar el respectivo informe en los_x000a_términos establecidos. 3 . En las visitas que realice en materia de urbanismo, verificar que las obras_x000a_cumplan lo contenido en la norma de sismo resistencia vigente, lo anterior, sin perjuicio de las demás_x000a_verificaciones que respecto al cumplimiento de las licencias de construcción deba realizar según lo_x000a_contenido en la normatividad vigente. 4 . Emitir los conceptos y respuestas a las solicitudes y_x000a_peticiones que le sean requeridos por el Inspector de Policía. 5 . Asistir a las reuniones a las que_x000a_sea citado o designado, para la atención de los asuntos relacionados con el objeto contractual. 6 ._x000a_Presentar informe mensual de las actividades realizadas en cumplimiento de las obligaciones_x000a_pactadas. 7 . Entregar mensualmente, el archivo de los documentos suscritos que haya generado_x000a_en cumplimiento del objeto y obligaciones contractuales. "/>
    <d v="2023-01-31T00:00:00"/>
    <s v="III"/>
    <d v="2023-01-28T00:00:00"/>
    <d v="2023-02-01T00:00:00"/>
    <d v="2023-12-31T00:00:00"/>
    <s v="PROFESIONAL "/>
    <s v="SI"/>
    <n v="20236820013433"/>
  </r>
  <r>
    <s v="CPS-083-2023 "/>
    <n v="83"/>
    <s v="FDLRUU-CD-083-2023"/>
    <s v="No aplica"/>
    <d v="2023-01-27T00:00:00"/>
    <s v="https://community.secop.gov.co/Public/Tendering/OpportunityDetail/Index?noticeUID=CO1.NTC.3867040&amp;isFromPublicArea=True&amp;isModal=False"/>
    <x v="0"/>
    <x v="0"/>
    <s v="CO1.PCCNTR.4503127"/>
    <n v="84013"/>
    <n v="36231"/>
    <s v="KIMBERLY MENDOZA MORENO"/>
    <s v="CC"/>
    <n v="1012369383"/>
    <n v="5"/>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IA LOCAL"/>
    <d v="2023-01-27T00:00:00"/>
    <d v="2023-02-01T00:00:00"/>
    <d v="2024-05-31T00:00:00"/>
    <n v="330"/>
    <n v="11"/>
    <n v="59400000"/>
    <n v="5400000"/>
    <x v="0"/>
    <n v="831"/>
    <d v="2023-01-21T00:00:00"/>
    <n v="644"/>
    <d v="2023-01-31T00:00:00"/>
    <x v="3"/>
    <s v="Mejoramiento de la calidad dde vida del adulto mayor en rafael uribe uribe"/>
    <x v="3"/>
    <n v="97973"/>
    <n v="1"/>
    <d v="2023-12-22T00:00:00"/>
    <n v="1270"/>
    <d v="2023-12-14T00:00:00"/>
    <n v="1284"/>
    <n v="27000000"/>
    <n v="1"/>
    <d v="2023-12-22T00:00:00"/>
    <n v="150"/>
    <n v="16"/>
    <n v="480"/>
    <n v="86400000"/>
    <s v="31 31-Servicios Profesionales "/>
    <s v="ANA MILENA CARDONA MORA "/>
    <s v="BONO C"/>
    <s v="En ejecución"/>
    <s v="SECOP II "/>
    <s v="Jorge"/>
    <s v="PENDIENTE DELEGACION DE SUPERVISION - (JORGE) PENDIENTE CARGAR CRP ADICION (JOHANA) A MAYO 15/2024"/>
    <m/>
    <s v="083"/>
    <s v="F"/>
    <n v="3504867383"/>
    <s v="Carrera 80 j bis No 58 c 16 sur"/>
    <s v="TRABAJO SOCIAL; ESPECIALIZACION EN PROMOCION EN_x000a_SALUD Y DESARROLLO HUMANO"/>
    <s v="kim.mendozam@gmail.com"/>
    <s v="1 . Implementar los procesos y procedimientos oficiales para la operación y prestación del_x000a_servicio como (Identificación, ingreso, prestacion, seguimiento y egreso), atendiendo las orientaciones de la_x000a_Política Pública Social para el Envejecimiento y la Vejez en el Distrito Capital, el Modelo de Atención integral_x000a_para las personas mayores[1] y la gestión territorial de Política Pública Social para el Envejecimiento y la Vejez_x000a_en el Distrito Capital. 2. Garantizar que las personas mayores que son presentadas para el ingreso al servicio_x000a_se encuentran en la lista de espera del servicio (Solicitud de servicio e inscritos) de la SDIS y que cumplen con_x000a_los criterios de focalización y priorización establecidos en la normatividad vigente. 3 . Realizar las visitas de de_x000a_validación de condiciones en el lugar de domicilio de las personas mayores que son presentadas para ingresar_x000a_al servicio y que se encuentran registrados en la lista de espera del servicio de la SDIS, validación de_x000a_condiciones que se realiza en el lugar de domicilio de la persona mayor. 4 . Realizar los cruces de bases de_x000a_datos individuales de las personas mayores que ingresaran al servicio, a las personas mayores que se_x000a_encuentran como participantes del servicio y a las personas mayores que son reportadas con novedades_x000a_(Informe Único); realizar las acciones de seguimiento e identificación de presuntos cobros indebidos en el marco_x000a_del seguimiento y control del servicio social. 5 . Garantizar que la información de las personas mayores_x000a_vinculadas al servicio Apoyos para la Seguridad Económica Tipo C, se encuentre actualizada y realizar el_x000a_seguimiento mediante los cruces de bases de datos, consulta en SIRBE, aplicativo Processa, Catastro,_x000a_FOSYGA, RUAF, Registraduría, Inhumados, Rama judicial, Comprobador de Derechos, DNP (Puntaje de_x000a_SISBEN), Simultaneidad, entre otros. 6 . Realizar la visitas de validación de condiciones de las personas_x000a_mayores que presentan novedades por los cruces de bases de datos o en procedimiento de seguimiento y_x000a_control que adelanta la Subdirección para la Vejez y la Alcaldia Local. 7 . Presentar los informes que le sean_x000a_requeridos y aportar elementos de juicio, que sirvan de insumo, para la toma de decisiones relacionadas con el_x000a_desarrollo de las acciones de ingreso, activación, suspensión, egreso y seguimiento, de las personas mayores_x000a_vinculadas al servicio apoyo económico Tipo C teniendo en cuenta, las orientaciones de gestión territorial de la_x000a_Política Pública Social para el Envejecimiento y la Vejez en el Distrito Capital. 8 . Aplicar los instrumentos_x000a_necesarios (fichas, formatos, entre otros) para realizar seguimiento a las actualizaciones y registro en el Sistema_x000a_Misional SIRBE y las bases de datos, realizando las respectivas consultas, además de realizar la crítica_x000a_(verificación) de dichos instrumentos 9 . Diseñar, implementar y evaluar las actividades relacionadas con los_x000a_encuentros de desarrollo humano, de acuerdo con los lineamientos técnicos brindados por la Subdirección para_x000a_ CONDICIONES GENERALES_x000a_CLÁUSULADO COMPLEMENTARIO CONTRATO DE PRESTACION DE SERVICIOS_x000a_PROFESIONALES Y/O APOYO A LA GESTION – CPS-083-2023 SECOP II_x000a_FONDO DE DESARROLLO LOCAL DE RAFAEL URIBE URIBE_x000a_Código: GCO-GCI-F143_x000a_Versión: 08_x000a_Vigencia: 01 de diciembre de 2022_x000a_Caso Hola No. 280117_x000a_la Vejez 10 . Presentar dentro de los tiempos estipulados, los informes y productos requeridos por el-la_x000a_Supervisor-a del contrato y el-la Subdirector-a para la Vejez, utilizando para ello los formatos institucionales_x000a_oficiales, así como atender, tramitar y dar respuesta oportuna a las solicitudes de las y los ciudadanos y entes_x000a_de control, teniendo en cuenta los lineamientos y términos establecidos 11.Participar en las reuniones y_x000a_diferentes actividades que programe la Alcaldía Local, la Secretaría Distrital de Integración Social - Subdirección_x000a_para la Vejez y la Subdireccion Local 12 . Las demás inherentes al objeto contractual y que se requieran para_x000a_el cabal cumplimiento del contrato. "/>
    <d v="2023-01-31T00:00:00"/>
    <s v="I"/>
    <d v="2023-01-28T00:00:00"/>
    <d v="2023-02-01T00:00:00"/>
    <d v="2023-12-31T00:00:00"/>
    <s v="PROFESIONAL "/>
    <s v="SI"/>
    <n v="20236820007043"/>
  </r>
  <r>
    <s v="CPS-084-2023 "/>
    <n v="84"/>
    <s v="FDLRUU-CD-084-2023"/>
    <s v="No aplica"/>
    <d v="2023-01-27T00:00:00"/>
    <s v="https://community.secop.gov.co/Public/Tendering/OpportunityDetail/Index?noticeUID=CO1.NTC.3868160&amp;isFromPublicArea=True&amp;isModal=False"/>
    <x v="0"/>
    <x v="0"/>
    <s v="CO1.PCCNTR.4503700"/>
    <n v="85987"/>
    <n v="38036"/>
    <s v="YURY TATIANA ANGULO PATIÑO"/>
    <s v="CC"/>
    <n v="1033773166"/>
    <n v="1"/>
    <m/>
    <m/>
    <m/>
    <m/>
    <m/>
    <m/>
    <m/>
    <m/>
    <s v="PRESTAR LOS SERVICIOS PROFESIONALES COMO ABOGADO PARA APOYAR AL FONDO DE DESARROLLO LOCAL EN EL ANÁLISIS, REVISIÓN, TRÁMITE PARA COBRO PERSUASIVO Y COACTIVO, OLICITUDES DE ENTES DE CONTROL, CORPORACIONES PÚBLICAS Y LOS CONCEPTOS JURÍDICOS QUE SE LE SOLICITEN."/>
    <d v="2023-01-27T00:00:00"/>
    <d v="2023-02-01T00:00:00"/>
    <d v="2024-06-01T00:00:00"/>
    <n v="330"/>
    <n v="11"/>
    <n v="64900000"/>
    <n v="5900000"/>
    <x v="0"/>
    <n v="870"/>
    <d v="2023-01-24T00:00:00"/>
    <n v="712"/>
    <d v="2023-02-01T00:00:00"/>
    <x v="1"/>
    <s v="Inspección, vigilancia y control en Rafael Uribe Uribe_x000a_Rafael Uribe Uribe"/>
    <x v="1"/>
    <n v="99741"/>
    <n v="1"/>
    <d v="2023-12-22T00:00:00"/>
    <n v="1336"/>
    <d v="2023-12-20T00:00:00"/>
    <n v="1219"/>
    <n v="29500000"/>
    <n v="1"/>
    <d v="2023-12-22T00:00:00"/>
    <n v="150"/>
    <n v="16"/>
    <n v="480"/>
    <n v="94400000"/>
    <s v="31 31-Servicios Profesionales "/>
    <s v="MARLENE ALCIRA MELENDEZ PEREZ "/>
    <s v="JURIDICA"/>
    <s v="En ejecución"/>
    <s v="SECOP II "/>
    <s v="miller"/>
    <s v="PENDIENTE CARGAR CRP ADICION (GABRIEL RADA  ) A  MAYO 15/2024"/>
    <m/>
    <s v="084"/>
    <s v="F"/>
    <n v="3115843874"/>
    <s v="KR 67  65 22 SUR "/>
    <s v="DERECHO"/>
    <s v="tatiana.anguloabogada@gmail.com"/>
    <s v="1. Tramitar mensualmente el 100% de los cobros persuasivos de las multas_x000a_impuestas por el área de Gestión Policiva que le sean asignadas, de conformidad con lo establecido_x000a_en la Ley 1066 de 2006, Decreto 4473 de 2006, Decreto Distrital No. 397 de 2011, el Manual de_x000a_Administración y Cobro de Cartera de la Secretaría Distrital de Gobierno y demás normatividad_x000a_vigente aplicable a la materia. 2. Proyectar 5 resoluciones o actuaciones administrativas de fondo_x000a_mensualmente frente a los cobros persuasivos que le sean asignados. 3. Elaborar, tramitar y enviar_x000a_comunicaciones iniciales o más al deudor/infractor, así como posterior a la primera comunicación,_x000a_invitando nuevamente a que realice el pago voluntario de la multa. 4. Apoyar en aquellas labores que_x000a_se requieran, para la depuración de las cuentas de cobro coactivo, así como realizar el apoyo en las_x000a_conciliaciones de las multas que se llevan por cobro persuasivo y por cobro coactivo. 5. Elaborar los_x000a_acuerdos de pago a que haya lugar durante el mes, entregando los respectivos soportes de recaudo_x000a_(Recibo de conceptos varios D.D.T.) del pago efectuado en la Dirección Distrital de Tesorería para_x000a_que el deudor realice el pago en la Tesorería Distrital, archivando formato en el expediente respectivo,_x000a_informar y registrar en el aplicativo oficial para tal fin. 6. Elaborar el 100% de constancias de_x000a_agotamiento de etapa de cobro persuasivo una vez vencido el plazo de 4 meses, por la no_x000a_presentación en la Alcaldía Local para firmar acuerdo de pago y proyectar comunicación para enviar_x000a_a la Oficina de Ejecuciones Fiscales de la Secretaría Distrital de Hacienda o la que haga sus veces_x000a_para el inicio del cobro coactivo e informar de ello para registrar en el aplicativo oficial_x000a_para tal fin, y enviar a ejecuciones fiscales con los respectivos soportes. 7. Proyectar acto_x000a_administrativo de archivo definitivo del expediente por pago de la multa cuando haya lugar e informar_x000a_de ello para registrar en el aplicativo oficial para tal fin. 8. Proyectar los actos administrativos_x000a_necesarios para resolver los recursos formulados, solicitudes de pérdida de Fuerza de ejecutoria,_x000a_revocatorias directas y demás acciones legales y/o constitucionales interpuestos, dentro de los_x000a_ CONDICIONES GENERALES_x000a_CLÁUSULADO COMPLEMENTARIO CONTRATO DE PRESTACION DE SERVICIOS_x000a_PROFESIONALES Y/O APOYO A LA GESTION – CPS-084-2023 SECOP II_x000a_FONDO DE DESARROLLO LOCAL DE RAFAEL URIBE URIBE_x000a_Código: GCO-GCI-F143_x000a_Versión: 08_x000a_Vigencia: 01 de diciembre de 2022_x000a_Caso Hola No. 280117_x000a_trámites correspondientes al cobro persuasivo y coactivo. 9. Realizar un Informe mensual de_x000a_novedades en cumplimiento de la circular 10 del 13 de abril emitida por el señor Contador de Bogotá_x000a_D.C., que será entregado al contador del Fondo de Desarrollo Local con copia al supervisor del_x000a_contrato, con la información requerida para efectos de llevar un estricto control de las multas_x000a_impuestas y el estado actual de cada una de las actuaciones. 10. Solicitar a la Oficina de Ejecuciones_x000a_Fiscales, reporte mensual a fin de llevar el registro y control de los movimientos generados por_x000a_concepto de los procesos de cobro coactivo de la cartera y así mismo realizar el impulso a los_x000a_expedientes que se encuentran en cobro coactivo. 11. Reportar al personal designado la información_x000a_del área de Gestión Policiva en materia de multas al SIVICOF dentro de los primeros tres (3) días_x000a_hábiles de cada mes. 12. Asistir a las reuniones, eventos, comités, capacitaciones, entre otros y hacer_x000a_parte de los comités que le delegue el alcalde Local evidenciando la participación en las mismas. 13._x000a_Realizar base de datos de acuerdo al esquema que establezca la oficina de IVC de las actuaciones_x000a_administrativas realizadas a cada expediente asignado y actualizar mensualmente. 14. Apoyar en la_x000a_protección de respuesta a los diferentes requerimientos o solicitudes interpuestas por los entes de_x000a_control (Procuraduría, Veeduría, Contraloría, Personería, entre otros), corporaciones públicas y/o la_x000a_comunidad en general, que le sean asignados por el apoyo a la supervisión del contrato y/o el Alcalde_x000a_Local. 15. Atender a los usuarios en los asuntos de su competencia. 16. Registrar en el Aplicativo SI_x000a_ACTUA el trámite realizado de los expedientes asignados, con el fin de dar el cierre respectivo. 17._x000a_Las demás que le asigne el alcalde Local y que surjan de la naturaleza del contrato._x000d_"/>
    <d v="2023-01-31T00:00:00"/>
    <s v="I"/>
    <d v="2023-01-28T00:00:00"/>
    <d v="2023-02-01T00:00:00"/>
    <d v="2023-12-31T00:00:00"/>
    <s v="PROFESIONAL "/>
    <s v="SI"/>
    <n v="20236820008043"/>
  </r>
  <r>
    <s v="CPS-085-2023 "/>
    <n v="85"/>
    <s v="FDLRUU-CD-085-2023"/>
    <s v="No aplica"/>
    <d v="2023-01-28T00:00:00"/>
    <s v="https://community.secop.gov.co/Public/Tendering/OpportunityDetail/Index?noticeUID=CO1.NTC.3870806&amp;isFromPublicArea=True&amp;isModal=False"/>
    <x v="0"/>
    <x v="0"/>
    <s v="CO1.PCCNTR.4507525"/>
    <n v="84176"/>
    <n v="36044"/>
    <s v="FREDY ALEJANDRO MONROY ARDILA"/>
    <s v="CC"/>
    <n v="1031150465"/>
    <n v="8"/>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1T00:00:00"/>
    <d v="2024-01-31T00:00:00"/>
    <n v="270"/>
    <n v="9"/>
    <n v="22500000"/>
    <n v="2500000"/>
    <x v="0"/>
    <n v="767"/>
    <d v="2023-01-17T00:00:00"/>
    <n v="713"/>
    <d v="2023-02-01T00:00:00"/>
    <x v="2"/>
    <s v="Ciudadanos mas seguros y con confianza en la justicia de rafael uribe uribe "/>
    <x v="2"/>
    <n v="95827"/>
    <n v="1"/>
    <d v="2023-10-30T00:00:00"/>
    <n v="1168"/>
    <d v="2023-10-20T00:00:00"/>
    <n v="1110"/>
    <n v="7500000"/>
    <n v="1"/>
    <d v="2023-10-30T00:00:00"/>
    <n v="90"/>
    <n v="12"/>
    <n v="360"/>
    <n v="30000000"/>
    <s v="33 33-Servicios Apoyo a la Gestion de la Entidad (servicios administrativos) "/>
    <s v="LIDIA JESUSA LOPEZ DULCEY"/>
    <s v="SEGURIDAD Y CONVIVENCIA "/>
    <s v="Terminado"/>
    <s v="SECOP II "/>
    <s v="miller"/>
    <m/>
    <m/>
    <s v="085"/>
    <s v="M"/>
    <n v="3504889147"/>
    <s v="KR 14 número 38 64 SUR"/>
    <s v="BACHILLER "/>
    <s v="alejokl0153@gmail.com"/>
    <s v="1.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 2. Realizar_x000a_acompañamiento a a movilización social, aglomeraciones y/o eventos masivos de alta complejidad_x000a_en el territorio. 3. &quot;Gestionar y acompañar espacios de interlocución que promuevan la convivencia_x000a_ciudadana en la localidad, con los representantes de diferentes Instancias de participación_x000a_(entiéndase juntas de acción comunal, frentes de seguridad local, comités de convivencia de_x000a_propiedad horizontal, entre otros), así como con diferentes colectivos urbanos y/o agrupaciones de_x000a_comunidades de la localidad.&quot; 4. Apoyar acciones operativas para la recuperación y mantenimiento_x000a_del espacio público en la Localidad de Rafael Uribe Uribe, empleando el diálogo como mecanismo_x000a_para la mediación. y resolución asertiva de conflictos que en el marco de las mismas se puedan dar_x000a_lugar, garantizando el ejercicio de derechos y deberes ciudadanos 5. Realizar ejercicios de_x000a_sensibilización ciudadana que propendan por la convivencia pacífica en el espacio público,_x000a_promoviendo el cumplimiento de lo establecido en la ley 1801 y demás marcos normativos aplicables_x000a_a la materia; identificando factores de riesgo asociados a la garantía de la seguridad y convivencia_x000a_que permitan generar y territorializar agendas para su mitigación. 6. Apoyar la convocatoria para la_x000a_realización de Juntas Zonales de Seguridad, apoyando la recolección y sistematización de la_x000a_información, liderando acciones para el cumplimiento de los planes de acción resultantes de estos_x000a_espacios.&quot;_x000a_ CONDICIONES GENERALES_x000a_CLÁUSULADO COMPLEMENTARIO CONTRATO DE PRESTACION DE SERVICIOS_x000a_PROFESIONALES Y/O APOYO A LA GESTION – CPS-085-2023 SECOP II_x000a_FONDO DE DESARROLLO LOCAL DE RAFAEL URIBE URIBE_x000a_Código: GCO-GCI-F143_x000a_Versión: 08_x000a_Vigencia: 01 de diciembre de 2022_x000a_Caso Hola No. 280117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 8. Apoyar las_x000a_acciones operativas y el acompañamiento a los IVC (Inspección, vigilancia y control) dentro del marco_x000a_de la legalidad y cumplimiento de las actividades comerciales. 9. Apoyar y contribuir con el_x000a_levantamiento de cambuches con el fin de mejorar e incrementar los índices de seguridad de la_x000a_localidad. 10. Apoyar con la logística y eventos de organización a la alcaldía local que permita el_x000a_mejoramiento de la seguridad, convivencia y justicia en pro de la comunidad. 11. Las demás que le_x000a_sean asignadas por el supervisor, en el marco del objeto contractual."/>
    <d v="2023-01-30T00:00:00"/>
    <s v="V"/>
    <d v="2023-01-30T00:00:00"/>
    <d v="2023-02-01T00:00:00"/>
    <d v="2023-10-31T00:00:00"/>
    <s v="BACHILLER"/>
    <s v="SI"/>
    <n v="20236820008073"/>
  </r>
  <r>
    <s v="CPS-086-2023 "/>
    <n v="86"/>
    <s v="FDLRUU-CD-086-2023"/>
    <s v="No aplica"/>
    <d v="2023-01-27T00:00:00"/>
    <s v="https://community.secop.gov.co/Public/Tendering/OpportunityDetail/Index?noticeUID=CO1.NTC.3868518&amp;isFromPublicArea=True&amp;isModal=False"/>
    <x v="0"/>
    <x v="0"/>
    <s v="CO1.PCCNTR.4504271"/>
    <n v="84158"/>
    <n v="36047"/>
    <s v="EDICSON DANIEL_x000a_ESTUPIÑAN COBA"/>
    <s v="CC"/>
    <n v="80001335"/>
    <n v="8"/>
    <m/>
    <m/>
    <m/>
    <m/>
    <s v="ORLANDO MERCHAN BARRETO"/>
    <s v="CC"/>
    <n v="19410967"/>
    <d v="2023-06-26T00:00:00"/>
    <s v="APOYAR TÉCNICAMENTE LAS DISTINTAS ETAPAS DE LOS_x000a_PROCESOS DE COMPETENCIA DE LA ALCALDÍA LOCAL PARA LA DEPURACIÓN DE LAS_x000a_ACTUACIONES ADMINISTRATIVAS”"/>
    <d v="2023-01-27T00:00:00"/>
    <d v="2023-02-02T00:00:00"/>
    <d v="2024-01-01T00:00:00"/>
    <n v="330"/>
    <n v="11"/>
    <n v="59400000"/>
    <n v="5400000"/>
    <x v="0"/>
    <n v="699"/>
    <d v="2023-01-16T00:00:00"/>
    <n v="714"/>
    <d v="2023-02-01T00:00:00"/>
    <x v="1"/>
    <s v="Inspección, vigilancia y control en Rafael Uribe Uribe_x000a_Rafael Uribe Uribe"/>
    <x v="1"/>
    <m/>
    <m/>
    <m/>
    <m/>
    <m/>
    <m/>
    <m/>
    <m/>
    <m/>
    <m/>
    <n v="11"/>
    <n v="330"/>
    <n v="59400000"/>
    <s v="31 31-Servicios Profesionales "/>
    <s v="MARLENE ALCIRA MELENDEZ PEREZ "/>
    <s v="JURIDICA"/>
    <s v="Terminado"/>
    <s v="SECOP II "/>
    <s v="miller"/>
    <m/>
    <m/>
    <s v="086"/>
    <s v="M"/>
    <n v="3107788568"/>
    <s v="calle 43a Sur #73c 05"/>
    <s v="ARQUITECTO"/>
    <s v="danesf117@gmail.com"/>
    <s v="1. Acompañar y apoyar al Alcalde (sa) Local o a quien este designe en las diligencias_x000a_de inspección, vigilancia y control. 2. Presentar al profesional responsable del área jurídica designado_x000a_por el Alcalde Local un plan de trabajo mensual que contenga como mínimo la programación_x000a_georreferenciada de las actividades a llevar a cabo en el territorio al igual que el tiempo de dedicación_x000a_a la preparación y entrega de informes. 3. Solicitar al archivo local los expedientes que hacen parte_x000a_de las visitas establecidas en el plan de trabajo y de ser necesario establecer dialogo con el abogado_x000a_que genera la solicitud para aclarar cualquier inquietud. 4. Realizar las visitas que, en materia de_x000a_urbanismo, espacio público o actividad económica, le sean_x000a_asignadas, en desarrollo de la práctica de pruebas ordenadas dentro de una actuación y presentar el_x000a_respectivo informe en los términos y formatos establecidos. 5. En las visitas que realice en materia_x000a_de urbanismo, verificar que las obras cumplan lo contenido en la norma de sismo resistencia vigente,_x000a_lo anterior, sin perjuicio de las demás verificaciones que respecto al cumplimiento de las licencias de_x000a_construcción deba realizar según lo contenido en la normatividad vigente. 6. Utilizar las plataformas_x000a_tecnológicas, aplicativos distritales, planos, planchas catastrales y demás herramientas avaladas por_x000a_las instancias técnicas estatales como soporte adicional a los informes presentados. 7. Registrar_x000a_correctamente en el Aplicativo SI ACTUA el informe técnico realizado en cada uno de los expedientes_x000a_asignados. 8. Proyectar respuesta oportuna a la totalidad de las solicitudes radicadas en el aplicativo_x000a_institucional ORFEO asociándolos en debida forma al radicado que lo origina. 9 . Garantizar los_x000a_mecanismos de movilidad que le permitan realizar los desplazamientos en la localidad_x000a_para la correcta ejecución de las visitas programadas. 10. Asistir a las reuniones a las que sea citado_x000a_o designado, para la atención de los asuntos relacionados con el objeto contractual. 11. Entregar_x000a_mensualmente al archivo los documentos que genere en cumplimiento del objeto y obligaciones_x000a_contractuales, los cuales deben estar debidamente suscritos. 12. Asistir a las reuniones a las que sea_x000a_ CONDICIONES GENERALES_x000a_CLÁUSULADO COMPLEMENTARIO CONTRATO DE PRESTACION DE SERVICIOS_x000a_PROFESIONALES Y/O APOYO A LA GESTION – CPS-086-2023 SECOP II_x000a_FONDO DE DESARROLLO LOCAL DE RAFAEL URIBE URIBE_x000a_Código: GCO-GCI-F143_x000a_Versión: 08_x000a_Vigencia: 01 de diciembre de 2022_x000a_Caso Hola No. 280117_x000a_citado o designado, para la atención de los asuntos relacionados con el objeto contractual. 13. Las_x000a_demás que se le asignen y que surjan de la naturaleza del contrato. "/>
    <d v="2023-01-30T00:00:00"/>
    <s v="III"/>
    <d v="2023-01-31T00:00:00"/>
    <d v="2023-02-01T00:00:00"/>
    <d v="2024-01-01T00:00:00"/>
    <s v="PROFESIONAL "/>
    <s v="SI"/>
    <n v="20236820008043"/>
  </r>
  <r>
    <s v="CPS-087-2023 "/>
    <n v="87"/>
    <s v="FDLRUU-CD-087-2023"/>
    <s v="No aplica"/>
    <d v="2023-01-27T00:00:00"/>
    <s v="https://community.secop.gov.co/Public/Tendering/OpportunityDetail/Index?noticeUID=CO1.NTC.3868545&amp;isFromPublicArea=True&amp;isModal=False"/>
    <x v="0"/>
    <x v="0"/>
    <s v="CO1.PCCNTR.4504291"/>
    <n v="84161"/>
    <n v="35960"/>
    <s v=" MANUEL FERLEY MATURANA MENA"/>
    <s v="CC"/>
    <n v="1077436601"/>
    <n v="1"/>
    <m/>
    <m/>
    <m/>
    <m/>
    <m/>
    <m/>
    <m/>
    <m/>
    <s v="APOYAR JURIDICAMENTE AL AREA DE GESTION POLICIVA JURIDICA EN LA EJECUCION Y SEGUIMIENTO DE LAS FUNCIONES ASIGNADAS A LA ALCALDIA LOCAL DE RAFAEL URIBE URIBE DE CONFORMIDAD CON LA NORMATIVIDAD APLICABLE"/>
    <d v="2023-01-30T00:00:00"/>
    <d v="2023-02-02T00:00:00"/>
    <d v="2024-02-01T00:00:00"/>
    <n v="330"/>
    <n v="11"/>
    <n v="59400000"/>
    <n v="5400000"/>
    <x v="0"/>
    <n v="706"/>
    <d v="2023-01-13T00:00:00"/>
    <n v="715"/>
    <s v="0102/2023"/>
    <x v="1"/>
    <s v="Inspección, vigilancia y control en Rafael Uribe Uribe_x000a_Rafael Uribe Uribe"/>
    <x v="1"/>
    <m/>
    <n v="1"/>
    <d v="2023-12-29T00:00:00"/>
    <n v="1399"/>
    <d v="2023-12-29T00:00:00"/>
    <n v="1313"/>
    <n v="5400000"/>
    <n v="1"/>
    <d v="2023-12-29T00:00:00"/>
    <n v="30"/>
    <n v="12"/>
    <n v="360"/>
    <n v="64800000"/>
    <s v="31 31-Servicios Profesionales "/>
    <s v="MARLENE ALCIRA MELENDEZ PEREZ "/>
    <s v="JURIDICA"/>
    <s v="Terminado"/>
    <s v="SECOP II "/>
    <s v="miller"/>
    <m/>
    <m/>
    <s v="087"/>
    <s v="M"/>
    <n v="3117993329"/>
    <s v="CL 51 SUR 88I 26 TO 2 AP 203"/>
    <s v="ABOGADO"/>
    <s v="yeffcul@hotmail.com"/>
    <s v="permitan decidir, depurar y dar cierre a los trámites procesales represados y_x000a_presentarlos al profesional especializado del área de gestión policiva (AGP) de la ALRUU, para su_x000a_revisión 2. Apoyar la supervisión de los contratos que le sean asignados 3. Proyectar y/o revisar, las_x000a_respuestas a derechos de peticiones de relacionadas con actuaciones administrativas que le sean_x000a_asignadas 4. Apoyar la notificación de los actos administrativos proferidos por el área 5. Apoyar en la_x000a_revisión de los actos administrativos que imponen sanciones en materia de obras y urbanismo,_x000a_espacio público y establecimientos de comercio 6. Asistir a las reuniones a las que sea citado o_x000a_designado, para la atención de los asuntos relacionados con el objeto contractual 7. Entregar,_x000a_mensualmente, el archivo de los documentos suscritos que haya generado en cumplimiento del objeto_x000a_y obligaciones contractuales. 8. Ajustar los proyectos de actos administrativos a partir de las_x000a_observaciones y/o modificaciones sugeridas por el supervisor del AGP o quien el designe 9. Las_x000a_demás que se le asignen y que surjan de la naturaleza del contrato._x000d_"/>
    <d v="2023-01-30T00:00:00"/>
    <s v="I"/>
    <d v="2023-01-30T00:00:00"/>
    <d v="2023-02-02T00:00:00"/>
    <d v="2024-01-01T00:00:00"/>
    <s v="PROFESIONAL "/>
    <s v="SI"/>
    <n v="20236820008043"/>
  </r>
  <r>
    <s v="CPS-088-2023 "/>
    <n v="88"/>
    <s v="FDLRUU-CD-088-2023"/>
    <s v="No aplica"/>
    <d v="2023-01-27T00:00:00"/>
    <s v="https://community.secop.gov.co/Public/Tendering/OpportunityDetail/Index?noticeUID=CO1.NTC.3862246&amp;isFromPublicArea=True&amp;isModal=False"/>
    <x v="0"/>
    <x v="0"/>
    <s v="CO1.PCCNTR.4498197"/>
    <n v="86138"/>
    <n v="38194"/>
    <s v="ANA CONSUELO TRIVIÑO MORALES"/>
    <s v="CC"/>
    <n v="41799594"/>
    <n v="1"/>
    <m/>
    <m/>
    <m/>
    <m/>
    <m/>
    <m/>
    <m/>
    <m/>
    <s v="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
    <d v="2023-01-27T00:00:00"/>
    <d v="2023-01-27T00:00:00"/>
    <d v="2024-05-31T00:00:00"/>
    <n v="330"/>
    <n v="11"/>
    <n v="44000000"/>
    <n v="4000000"/>
    <x v="0"/>
    <n v="853"/>
    <d v="2023-01-24T00:00:00"/>
    <n v="853"/>
    <d v="2023-01-27T00:00:00"/>
    <x v="0"/>
    <s v="Gestion publica transparente y que mide cuentas  la ciudadania en rafael uribe uribe "/>
    <x v="0"/>
    <m/>
    <n v="1"/>
    <d v="2023-12-05T00:00:00"/>
    <n v="1234"/>
    <d v="2023-11-30T00:00:00"/>
    <n v="1135"/>
    <n v="20533333"/>
    <n v="1"/>
    <d v="2023-12-05T00:00:00"/>
    <n v="155"/>
    <n v="16"/>
    <n v="485"/>
    <n v="64533333"/>
    <s v="33 33-Servicios Apoyo a la Gestion de la Entidad (servicios administrativos) "/>
    <s v="GABRIEL RADA MONROY"/>
    <s v="CONTRATACION"/>
    <s v="En ejecución"/>
    <s v="SECOP II "/>
    <s v="Ivan"/>
    <m/>
    <s v="OK"/>
    <s v="088"/>
    <s v="F"/>
    <n v="3134207736"/>
    <s v="KR  71 F  12B 51 TO 7 AP 1002"/>
    <s v="BACHILLER "/>
    <s v="consutrivi@hotmail.com"/>
    <s v="1 . Apoyar técnicamente al Fondo de Desarrollo local de Rafael uribe Uribe en la_x000a_alimentación y actualización de la base de datos para el registro y control de la contratación. 2 . Apoyar_x000a_técnicamente la alimentación de aplicativos y software en temas relacionados con la contratación de la Alcaldia_x000a_Local de Rafael Uribe Uribe. 3 . Apoyar técnicamente la elaboración del informe mensual de contratación, para_x000a_la Contraloría de Bogotá- (SIVICOF). 4 . Apoyar operativamente las diferentes reuniones, mesas de trabajo y_x000a_jornadas convocadas por el despacho del alcalde local y el Fondo de Desarrollo Local, en relación con las_x000a_obligaciones específicas del contrato. 5 . Responder de manera oportuna a los requerimientos y correspondencia_x000a_que le sea asignada a través de Orfeo. 6 . Entregar la información necesaria para la proyección de respuestas a los_x000a_diferentes requerimientos o solicitudes interpuestas por los entes de control (Procuraduría, Veeduría, Contraloría,_x000a_Personería, entre otros), así como corporaciones públicas y/o la comunidad en general. 7 . Apoyar en la proyección_x000a_de respuestas de derechos de petición y de los diferentes requerimientos o solicitudes interpuestas por los entes_x000a_de control (Procuraduría, Veeduría, Contraloría, Personería, entre otros), así como corporaciones públicas y/o la_x000a_comunidad en general que le sean asignados. 8 . Asistir a las reuniones, capacitaciones, eventos institucionales,_x000a_entre otros evidenciando la participación en las mismas. 9 . Brindar información técnica y oportuna para apoyar_x000a_el seguimiento y actualización de las bases de datos, matrices y demás controles requeridos para la gestión del_x000a_Área para la Gestión del Desarrollo local. 10 . Apoyar en la proyección de certificaciones contractuales que sean_x000a_requeridas y que le sean asignadas. 11 . Las demás que le asigne el Alcalde Local y que surjan de la naturaleza_x000a_del contrato_x000d_"/>
    <d v="2023-02-02T00:00:00"/>
    <s v="I"/>
    <d v="2023-01-27T00:00:00"/>
    <d v="2023-01-27T00:00:00"/>
    <d v="2023-12-26T00:00:00"/>
    <s v="TECNICO "/>
    <s v="SI"/>
    <n v="20236830009373"/>
  </r>
  <r>
    <s v="CPS-089-2023 "/>
    <n v="89"/>
    <s v="FDLRUU-CD-089-2023"/>
    <s v="No aplica"/>
    <d v="2023-01-29T00:00:00"/>
    <s v="https://community.secop.gov.co/Public/Tendering/OpportunityDetail/Index?noticeUID=CO1.NTC.3872144&amp;isFromPublicArea=True&amp;isModal=False"/>
    <x v="0"/>
    <x v="0"/>
    <s v="CO1.PCCNTR.4508730"/>
    <n v="83894"/>
    <n v="36234"/>
    <s v="SILVIA PATRICIA GOMEZ JAIMES "/>
    <s v="CC"/>
    <n v="1098675891"/>
    <s v=" "/>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45"/>
    <d v="2023-01-13T00:00:00"/>
    <n v="637"/>
    <d v="2023-01-31T00:00:00"/>
    <x v="1"/>
    <s v="Inspección, vigilancia y control en Rafael Uribe Uribe_x000a_Rafael Uribe Uribe"/>
    <x v="1"/>
    <m/>
    <m/>
    <m/>
    <m/>
    <m/>
    <m/>
    <m/>
    <m/>
    <m/>
    <m/>
    <n v="11"/>
    <n v="330"/>
    <n v="59400000"/>
    <s v="31 31-Servicios Profesionales "/>
    <s v="LIGIA JANETH LOZANO VASQUEZ "/>
    <s v="INSPECCIONES "/>
    <s v="Terminado"/>
    <s v="SECOP II "/>
    <s v="Gabriel"/>
    <s v="PENDIENTE CARGAR DELGACION DE SUPERVISION - A  MAYO 15/2024 (GABRIEL RADA )"/>
    <m/>
    <s v="089"/>
    <s v="F"/>
    <n v="3502976891"/>
    <s v="KR 11C 116 79"/>
    <s v="ABOGADO"/>
    <s v="SILVIAGOMEZJAIMES@GMAIL.cOM"/>
    <s v="1 . Realizar la revisión y el analisis juridico de las actuaciones asignadas por el Inspector_x000a_de Policía, emitir o proyectar el respectivo diagnóstico y establecer la actuación jurídica a seguir, conforme con_x000a_la naturaleza del proceso. 2 . Proyectar, para revisión y aprobación del Inspector de Policía, los actos que_x000a_impongan medidas correctivas u órdenes de policía, conforme con la normatividad vigente. 3 . Proyectar, para_x000a_revisión y aprobación del Inspector de Policía, los actos por medio de los cuales se resuelvan los recursos_x000a_interpuestos contra las decisiones adoptadas por los Comandantes de Estación, Subestación y el personal_x000a_uniformado de la Policía Nacional. 4 . Apoyar en la revisión del registro y actualización de las actuaciones y_x000a_querellas que le asigne el Inspector de Policía para impulso, en el Aplicativo ¿ARCO¿ o el sistema dispuesto_x000a_para su seguimiento. En caso contrario, proceder a informar para que el personal administrativo de la Inspección_x000a_de Policía proceda a su registro y actualización. 5 . Registrar en el Aplicativo ¿ARCO¿ el trámite realizado de_x000a_los expedientes asignados, con el fin de darles cierre o el impulso respectivo. 6 . Acompañar al Alcalde (sa)_x000a_Local y/o al Inspector de Policía a los operativos de Inspección, Vigilancia y Control en materia de seguridad,_x000a_tranquilidad, ambiente y recursos naturales, actividad económica, urbanismo, espacio público y libertad de_x000a_circulación, conforme con las instrucciones que éstos le impartan y los lineamientos distritales, en el marco de_x000a_las normas vigentes. 7 . Asistir a las reuniones a las que sea citado o designado, para la atención de los asuntos_x000a_relacionados con el objeto contractual. 8 . Presentar informe mensual de las actividades realizadas en_x000a_cumplimiento de las obligaciones pactadas. 9 . Entregar, mensualmente, el archivo de los documentos suscritos_x000a_que haya generado en cumplimiento del objeto y obligaciones contractuales. 10 . Las demás que se le asignen_x000a_y que surjan de la naturaleza del Contrato"/>
    <d v="2023-01-31T00:00:00"/>
    <s v="I"/>
    <d v="2023-01-30T00:00:00"/>
    <d v="2023-02-01T00:00:00"/>
    <d v="2023-12-31T00:00:00"/>
    <s v="PROFESIONAL "/>
    <s v="SI"/>
    <n v="20236820009063"/>
  </r>
  <r>
    <s v="CPS-090-2023 "/>
    <n v="90"/>
    <s v="FDLRUU-CD-090-2023"/>
    <s v="No aplica"/>
    <d v="2023-01-27T00:00:00"/>
    <s v="https://community.secop.gov.co/Public/Tendering/OpportunityDetail/Index?noticeUID=CO1.NTC.3867244&amp;isFromPublicArea=True&amp;isModal=False"/>
    <x v="0"/>
    <x v="0"/>
    <s v="CO1.PCCNTR.4503166"/>
    <n v="86156"/>
    <n v="37273"/>
    <s v="ANGIE PAOLA BAUTISTA TRIANA"/>
    <s v="CC"/>
    <n v="1023896385"/>
    <n v="1"/>
    <m/>
    <m/>
    <m/>
    <m/>
    <m/>
    <m/>
    <m/>
    <m/>
    <s v="PRESTAR LOS SERVICIOS DE APOYO TÉCNICO ADMINISTRATIVO PARA EL ÁREA DE GESTIÓN DE DESARROLLO LOCAL DE LA ALCALDÍA LOCAL DE RAFAEL URIBE URIBE EN TEMAS DE INFRAESTRUCTURA COMO PARTE DE LA EJECUCION DEL PLAN DE DESARROLLO LOCAL"/>
    <d v="2023-01-27T00:00:00"/>
    <d v="2023-02-01T00:00:00"/>
    <d v="2024-05-31T00:00:00"/>
    <n v="330"/>
    <n v="11"/>
    <n v="44000000"/>
    <n v="4000000"/>
    <x v="0"/>
    <n v="846"/>
    <d v="2023-01-24T00:00:00"/>
    <n v="603"/>
    <d v="2023-01-30T00:00:00"/>
    <x v="0"/>
    <s v="Gestion publica transparente y que mide cuentas  la ciudadania en rafael uribe uribe "/>
    <x v="0"/>
    <n v="98201"/>
    <n v="1"/>
    <d v="2023-12-20T00:00:00"/>
    <n v="1282"/>
    <d v="2023-12-15T00:00:00"/>
    <n v="1191"/>
    <n v="20000000"/>
    <n v="1"/>
    <s v="20/12/20230"/>
    <n v="150"/>
    <n v="16"/>
    <n v="480"/>
    <n v="64000000"/>
    <s v="33 33-Servicios Apoyo a la Gestion de la Entidad (servicios administrativos) "/>
    <s v="CLAUDIA INDIRA JIMENEZ ACOSTA"/>
    <s v="INFRAESTRUCTURA"/>
    <s v="En ejecución"/>
    <s v="SECOP II "/>
    <s v="Luisa"/>
    <s v="PENDIENTE CARGAR CRP ADICION A MAYO 15/2024 (GABRIEL RADA ) "/>
    <s v="OK"/>
    <s v="090"/>
    <s v="F"/>
    <n v="3142326886"/>
    <s v="KR 10 D 30 D 62 SUR"/>
    <s v="TECNICO PROFESIONAL EN COMERCIO Y NEGOCIOS INERNACIONALES "/>
    <s v="arwen_0523@hotmail.com"/>
    <s v="1. Acompañar y apoyar al Alcalde (sa) Local o a quien este designe en las diligencias de inspección,_x000a_vigilancia y control._x000a_2. Presentar al profesional responsable del área jurídica designado por el Alcalde Local un plan de_x000a_trabajo mensual que contenga como mínimo la programación georreferenciada de las actividades_x000a_a llevar a cabo en el territorio al igual que el tiempo de dedicación a la preparación y entrega de_x000a_informes._x000a_3. Solicitar al archivo local los expedientes que hacen parte de las visitas establecidas en el plan de_x000a_trabajo y de ser necesario establecer dialogo con el abogado que genera la solicitud para aclarar_x000a_cualquier inquietud.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as visitas que, en materia de urbanismo, espacio público o actividad económica, le sean_x000a_asignadas, en desarrollo de la práctica de pruebas ordenadas dentro de una actuación y presentar_x000a_el respectivo informe en los términos y formatos establecidos._x000a_5.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_x000a_6. Utilizar las plataformas tecnológicas, aplicativos distritales, planos, planchas catastrales y demás_x000a_herramientas avaladas por las instancias técnicas estatales como soporte adicional a los informes_x000a_presentados._x000a_7. Registrar correctamente en el Aplicativo ¿SI ACTUA¿ el informe técnico realizado en cada uno de_x000a_los expedientes asignados._x000a_8. Proyectar respuesta oportuna a la totalidad de las solicitudes radicadas en el aplicativo_x000a_institucional ORFEO asociándolos en debida forma al radicado que lo origina._x000a_9. Garantizar los mecanismos de movilidad que le permitan realizar los desplazamientos en la_x000a_localidad para la correcta ejecución de las visitas programadas._x000a_10.Asistir a las reuniones a las que sea citado o designado, para la atención de los asuntos_x000a_relacionados con el objeto contractual._x000a_11.Entregar mensualmente al archivo los documentos que genere en cumplimiento del objeto y_x000a_obligaciones contractuales, los cuales deben estar debidamente suscritos._x000a_12.Asistir a las reuniones a las que sea citado o designado, para la atención de los asuntos_x000a_relacionados con el objeto contractual._x000a_13.Las demás que se le asignen y que surjan de la naturaleza del contrato._x000d_"/>
    <d v="2023-02-03T00:00:00"/>
    <s v="I"/>
    <d v="2023-01-28T00:00:00"/>
    <d v="2023-02-01T00:00:00"/>
    <d v="2023-12-30T00:00:00"/>
    <s v="TECNICO"/>
    <s v="SI"/>
    <s v="20236830009383-20246820005033-20246820005053"/>
  </r>
  <r>
    <s v="CPS-091-2023 "/>
    <n v="91"/>
    <s v="FDLRUU-CD-091-2023"/>
    <s v="No aplica"/>
    <d v="2023-01-27T00:00:00"/>
    <s v="https://community.secop.gov.co/Public/Tendering/OpportunityDetail/Index?noticeUID=CO1.NTC.3867067&amp;isFromPublicArea=True&amp;isModal=False"/>
    <x v="0"/>
    <x v="0"/>
    <s v="CO1.PCCNTR.4503361"/>
    <n v="84013"/>
    <n v="36231"/>
    <s v="ERIKA YOLIMA GELVEZ RUIZ"/>
    <s v="CC"/>
    <n v="52363835"/>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5-31T00:00:00"/>
    <n v="330"/>
    <n v="11"/>
    <n v="59400000"/>
    <n v="5400000"/>
    <x v="0"/>
    <n v="830"/>
    <d v="2023-01-21T00:00:00"/>
    <n v="608"/>
    <d v="2023-01-30T00:00:00"/>
    <x v="3"/>
    <s v="Mejoramiento de la calidad dde vida del adulto mayor en rafael uribe uribe"/>
    <x v="3"/>
    <n v="99635"/>
    <n v="1"/>
    <d v="2023-12-26T00:00:00"/>
    <n v="1346"/>
    <d v="2023-12-21T00:00:00"/>
    <n v="1248"/>
    <n v="25020000"/>
    <n v="1"/>
    <d v="2023-12-26T00:00:00"/>
    <n v="140"/>
    <n v="16"/>
    <n v="470"/>
    <n v="84420000"/>
    <s v="31 31-Servicios Profesionales "/>
    <s v="ANA MILENA CARDONA MORA "/>
    <s v="BONO C"/>
    <s v="En ejecución"/>
    <s v="SECOP II "/>
    <s v="Joan David"/>
    <s v="PENDIENTE CARGAR CRP ADICION (LUISA) MAYO 15/2024"/>
    <m/>
    <s v="091"/>
    <s v="F"/>
    <n v="3132794821"/>
    <s v="KR  87 D  42 A 19 SUR_x000d_"/>
    <s v="TRABAJO SOCIAL"/>
    <s v="erikiskao@yahoo.com.co"/>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2T00:00:00"/>
    <s v="III"/>
    <d v="2023-01-30T00:00:00"/>
    <d v="2023-02-01T00:00:00"/>
    <d v="2023-12-31T00:00:00"/>
    <s v="PROFESIONAL "/>
    <s v="SI"/>
    <n v="20236820007043"/>
  </r>
  <r>
    <s v="CPS-092-2023 "/>
    <n v="92"/>
    <s v="FDLRUU-CD-092-2023"/>
    <s v="No aplica"/>
    <d v="2023-01-27T00:00:00"/>
    <s v="https://community.secop.gov.co/Public/Tendering/OpportunityDetail/Index?noticeUID=CO1.NTC.3867236&amp;isFromPublicArea=True&amp;isModal=False"/>
    <x v="0"/>
    <x v="0"/>
    <s v="CO1.PCCNTR.4503736"/>
    <n v="84013"/>
    <n v="36231"/>
    <s v="DAILY JASBLEIDY ALBARRACIN BENITEZ"/>
    <s v="CC"/>
    <n v="1031156309"/>
    <n v="4"/>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27T00:00:00"/>
    <d v="2023-02-01T00:00:00"/>
    <d v="2024-05-31T00:00:00"/>
    <n v="330"/>
    <n v="11"/>
    <n v="59400000"/>
    <n v="5400000"/>
    <x v="0"/>
    <n v="834"/>
    <d v="2023-01-21T00:00:00"/>
    <n v="612"/>
    <d v="2023-01-30T00:00:00"/>
    <x v="3"/>
    <s v="Mejoramiento de la calidad dde vida del adulto mayor en rafael uribe uribe"/>
    <x v="3"/>
    <n v="100065"/>
    <n v="1"/>
    <d v="2023-12-26T00:00:00"/>
    <n v="1329"/>
    <d v="2023-12-20T00:00:00"/>
    <n v="1275"/>
    <n v="27000000"/>
    <n v="1"/>
    <d v="2023-12-26T00:00:00"/>
    <n v="150"/>
    <n v="16"/>
    <n v="480"/>
    <n v="86400000"/>
    <s v="31 31-Servicios Profesionales "/>
    <s v="ANA MILENA CARDONA MORA "/>
    <s v="BONO C"/>
    <s v="En ejecución"/>
    <s v="SECOP II "/>
    <s v="Joan David"/>
    <s v="PENDIENTE CARGAR CRP ADICION (RENE BUITRAGO) MAYO 15/2024"/>
    <m/>
    <s v="092"/>
    <s v="F"/>
    <n v="3133054517"/>
    <s v="KR 18 N 32A SUR 57"/>
    <s v="TRABAJO SOCIAL"/>
    <s v="albarracin.trabajosocial@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
    <d v="2023-02-01T00:00:00"/>
    <s v="III"/>
    <d v="2023-01-28T00:00:00"/>
    <d v="2023-02-01T00:00:00"/>
    <d v="2023-12-31T00:00:00"/>
    <s v="PROFESIONAL "/>
    <s v="SI"/>
    <n v="20236820007043"/>
  </r>
  <r>
    <s v="CPS-093-2023 "/>
    <n v="93"/>
    <s v="FDLRUU-CD-093-2023"/>
    <s v="No aplica"/>
    <d v="2023-01-27T00:00:00"/>
    <s v="https://community.secop.gov.co/Public/Tendering/OpportunityDetail/Index?noticeUID=CO1.NTC.3867074&amp;isFromPublicArea=True&amp;isModal=False"/>
    <x v="0"/>
    <x v="0"/>
    <s v="CO1.PCCNTR.4503449"/>
    <n v="84013"/>
    <n v="36231"/>
    <s v="JENNIFER ARIAS TAVERA"/>
    <s v="CC"/>
    <n v="1033710335"/>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d v="2023-01-27T00:00:00"/>
    <d v="2023-02-01T00:00:00"/>
    <d v="2024-05-31T00:00:00"/>
    <n v="330"/>
    <n v="11"/>
    <n v="59400000"/>
    <n v="5400000"/>
    <x v="0"/>
    <n v="829"/>
    <d v="2023-01-21T00:00:00"/>
    <n v="613"/>
    <d v="2023-01-30T00:00:00"/>
    <x v="3"/>
    <s v="Mejoramiento de la calidad dde vida del adulto mayor en rafael uribe uribe"/>
    <x v="3"/>
    <n v="100066"/>
    <n v="1"/>
    <d v="2023-12-26T00:00:00"/>
    <n v="1328"/>
    <d v="2023-12-20T00:00:00"/>
    <n v="1276"/>
    <n v="27000000"/>
    <n v="1"/>
    <d v="2023-12-26T00:00:00"/>
    <n v="150"/>
    <n v="16"/>
    <n v="480"/>
    <n v="86400000"/>
    <s v="31 31-Servicios Profesionales "/>
    <s v="ANA MILENA CARDONA MORA "/>
    <s v="BONO C"/>
    <s v="En ejecución"/>
    <s v="SECOP II "/>
    <s v="Joan David"/>
    <s v="PENDIENTE CARGAR CRP ADICION (RENE BUITRAGO) MAYO 15/2024"/>
    <m/>
    <s v="093"/>
    <s v="F"/>
    <n v="3223055711"/>
    <s v="Kr 2 D 48 r 15 SUR"/>
    <s v="PSICOLOGA"/>
    <s v="jenniferfergie20@yahoo.es"/>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1] y la gestión territorial de Política Pública Social para el Envejecimiento y la Vejez en el Distrito Capital_x000a_2. 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Realizar las visitas de validación de condiciones en el lugar de domicilio de_x000a_las personas mayores que son presentadas para ingresar al servicio y que se encuentran registrados en la lista de espera_x000a_del servicio de la SDIS, validación de condiciones que se realiza en el lugar de domicilio de la persona mayor._x000a_4.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_x000a_Realizar la visitas de validación de condiciones de las personas mayores que presentan novedades por los cruces de_x000a_bases de datos o en procedimiento de seguimiento y control que adelanta la Subdirección para la Vejez y la Alcaldia_x000a_Local.7. Presentar los informes que le sean requeridos y aportar elementos de juicio, que sirvan de insumo, para la toma_x000a_de decisiones relacionadas con el desarrollo de las acciones de ingreso, activación, suspensión, egreso y seguimiento,_x000a_de las personas mayores vinculadas al servicio apoyo económico Tipo C teniendo en cuenta, las orientaciones de gestión_x000a_territorial de la Política Pública Social para el Envejecimiento y la Vejez en el Distrito Capital.8.Aplicar los_x000a_instrumentos necesarios (fichas, formatos, entre otros) para realizar seguimiento a las actualizaciones y registro en el_x000a_Sistema Misional SIRBE y las bases de datos, realizando las respectivas consultas, además de realizar la crítica_x000a_(verificación) de dichos instrumentos. 9. Diseñar, implementar y evaluar las actividades relacionadas con los encuentros_x000a_de desarrollo humano, de acuerdo con los lineamientos técnicos brindados por la Subdirección para la Vejez. 10._x000a_Presentar dentro de los tiempos estipulados, los informes y productos requeridos por el-la Supervisor-a del contrato y_x000a_el-la Subdirector-a para la Vejez, utilizando para ello los formatos institucionales oficiales, así como atender, tramitar_x000a_y dar respuesta oportuna a las solicitudes de las y los ciudadanos y entes de control, teniendo en cuenta los lineamientos_x000a_y términos establecidos 11. Participar en las reuniones y diferentes actividades que programe la Alcaldía Local, la_x000a_Secretaría Distrital de Integración Social - Subdirección para la Vejez y la Subdireccion Local. 12. Las demás inherentes_x000a_al objeto contractual y que se requieran para el cabal cumplimiento del contrato._x000a_CONDICIONES"/>
    <d v="2023-02-01T00:00:00"/>
    <s v="III"/>
    <d v="2023-01-28T00:00:00"/>
    <d v="2023-02-01T00:00:00"/>
    <d v="2023-12-31T00:00:00"/>
    <s v="PROFESIONAL "/>
    <s v="SI"/>
    <n v="20236820007043"/>
  </r>
  <r>
    <s v="CPS-094-2023 "/>
    <n v="94"/>
    <s v="FDLRUU-CD-094-2023"/>
    <s v="No aplica"/>
    <d v="2023-01-29T00:00:00"/>
    <s v="https://community.secop.gov.co/Public/Tendering/OpportunityDetail/Index?noticeUID=CO1.NTC.3873420&amp;isFromPublicArea=True&amp;isModal=False"/>
    <x v="0"/>
    <x v="0"/>
    <s v="O1.PCCNTR.4510665"/>
    <n v="84169"/>
    <n v="35894"/>
    <s v="JENNY ELVIRA PRIETO OLARTE"/>
    <s v="CC"/>
    <n v="1019054181"/>
    <n v="7"/>
    <m/>
    <m/>
    <m/>
    <m/>
    <m/>
    <m/>
    <m/>
    <m/>
    <s v="PRESTAR SERVICIOS DE APOYO TECNICO AL GRUPO DE PLANEACION PARA APOYAR LA FORMULACION, EJECUCION Y SEGUIMIENTO DE LOS PROYECTOS DE INVERSION QUE FORMAN PARTE DEL PLAN DE DESARROLLO LOCAL 2021-2024 DE LA LOCALIDAD DE RAFAEL URIBE URIBE"/>
    <d v="2023-01-30T00:00:00"/>
    <d v="2023-02-02T00:00:00"/>
    <d v="2024-05-31T00:00:00"/>
    <n v="330"/>
    <n v="11"/>
    <n v="44000000"/>
    <n v="4000000"/>
    <x v="0"/>
    <n v="744"/>
    <d v="2023-01-17T00:00:00"/>
    <n v="662"/>
    <d v="2023-01-31T00:00:00"/>
    <x v="0"/>
    <s v="Gestion publica transparente y que mide cuentas  la ciudadania en rafael uribe uribe "/>
    <x v="0"/>
    <n v="100067"/>
    <n v="1"/>
    <d v="2023-12-26T00:00:00"/>
    <n v="1328"/>
    <d v="2023-12-20T00:00:00"/>
    <n v="1277"/>
    <n v="19866667"/>
    <n v="1"/>
    <d v="2023-12-26T00:00:00"/>
    <n v="150"/>
    <n v="16"/>
    <n v="480"/>
    <n v="63866667"/>
    <s v="33 33-Servicios Apoyo a la Gestion de la Entidad (servicios administrativos) "/>
    <s v="LEYDA FENIVAR PARRA ROMERO"/>
    <s v="PLANEACION"/>
    <s v="En ejecución"/>
    <s v="SECOP II "/>
    <s v="Luis Alejandro"/>
    <s v="PENDIENTE CARGAR CRP ADICION (RENE BUITRAGO) MAYO 15/2024"/>
    <m/>
    <s v="094"/>
    <s v="F"/>
    <n v="3115822576"/>
    <s v="CL 63 21 22"/>
    <s v="TECNOLOGO EN CONTABILIDAD Y FINANZAS"/>
    <s v="je.prietolarte@gmail.com"/>
    <s v="1 . Apoyar en la elaboración de diagnósticos, presentaciones, documentos técnicos, análisis_x000a_del sector, estudios de mercado, herramientas de seguimiento y ejecucion y todos los demás que hagan parte de_x000a_la formulación y ejecucion de los proyectos de inversion del Fondo de Desarrollo Local de Rafael Uribe Uribe 2 ._x000a_Apoyar en la elaboracion de actas de reuniones, comunicaciones, registro de informacion en los aplicativos y/o_x000a_herramientas del nivel central, Alcaldia Local, respuestas a requerimientos; asi como herramientas que se_x000a_requieran para la formulacion y ejecucion de los proyectos de inversion y demas documentos requeridos por el_x000a_supervisor (a) del contrato. 3 . Apoyar y mantener actualizadas las carpetas físicas y expedientes magnéticos con_x000a_la información de los contratos, proyectos de inversión que le sean designados por el supervisor (a) del contrato._x000a_4 . Apoyar y/o asistir a las actividades, reuniones presenciales y/o virtuales, capacitaciones entre otros que se_x000a_generen en el marco de los Proyectos de Inversion del Fondo de Desarrollo Local de Rafael Uribe Uribe. 5 ._x000a_Presentar el informe mensual de actividades con las evidencias que soportan la ejecución de las obligaciones_x000a_específicas del contrato. 6 . Las demás que sean asignadas por el supervisor y/o apoyo a la supervisión del contrato_x000d_"/>
    <d v="2023-01-31T00:00:00"/>
    <s v="I"/>
    <d v="2023-01-30T00:00:00"/>
    <d v="2023-02-02T00:00:00"/>
    <d v="2024-01-01T00:00:00"/>
    <s v="TECNICO"/>
    <s v="SI"/>
    <s v="20236820007003/20246820000343"/>
  </r>
  <r>
    <s v="CPS-095-2023 "/>
    <n v="95"/>
    <s v="FDLRUU-CD-095-2023"/>
    <s v="No aplica"/>
    <d v="2023-01-28T00:00:00"/>
    <s v="https://community.secop.gov.co/Public/Tendering/OpportunityDetail/Index?noticeUID=CO1.NTC.3870815&amp;isFromPublicArea=True&amp;isModal=False"/>
    <x v="0"/>
    <x v="0"/>
    <s v="CO1.PCCNTR.4507514"/>
    <n v="84174"/>
    <n v="35901"/>
    <s v="JORGE ANDRES SOLANO CASTRO"/>
    <s v="CC"/>
    <n v="1022351642"/>
    <n v="5"/>
    <m/>
    <m/>
    <m/>
    <m/>
    <s v="WILLIAM JAVIER INDABURO"/>
    <s v="CC"/>
    <n v="80830997"/>
    <d v="2023-06-09T00:00:00"/>
    <s v="PRESTAR SUS SERVICIOS ASISTENCIALES PARA LA GESTIÓN DEL RIESGO, EN EL MARCO DEL PROYECTO 1665 VIGÍAS DEL RIESGO DE LA LOCALIDAD DE RAFAEL URIBE URIBE ,EN EL MARCO DEL PLAN DE DESARROLLO 2021-2024 'UN NUEVO CONTRATO SOCIAL Y AMBIENTAL."/>
    <d v="2023-01-30T00:00:00"/>
    <d v="2023-02-08T00:00:00"/>
    <d v="2024-01-07T00:00:00"/>
    <n v="330"/>
    <n v="11"/>
    <n v="19800000"/>
    <n v="1800000"/>
    <x v="0"/>
    <n v="736"/>
    <d v="2023-01-17T00:00:00"/>
    <n v="667"/>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Brahan"/>
    <m/>
    <m/>
    <s v="095"/>
    <s v="M"/>
    <n v="3045409098"/>
    <s v="CL 71A 83B 85 SUR"/>
    <s v="TECNICO PROFESIONAL EN MEDIOS AUDIOVISUALES "/>
    <s v="j,andres0588@g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1T00:00:00"/>
    <s v="III"/>
    <d v="2023-02-02T00:00:00"/>
    <d v="2023-02-08T00:00:00"/>
    <d v="2024-01-07T00:00:00"/>
    <s v="BACHILLER"/>
    <s v="SI"/>
    <n v="20236820008083"/>
  </r>
  <r>
    <s v="CPS-096-2023 "/>
    <n v="96"/>
    <s v="FDLRUU-CD-096-2023"/>
    <s v="No aplica"/>
    <d v="2023-01-28T00:00:00"/>
    <s v="https://community.secop.gov.co/Public/Tendering/OpportunityDetail/Index?noticeUID=CO1.NTC.3870624&amp;isFromPublicArea=True&amp;isModal=False"/>
    <x v="0"/>
    <x v="0"/>
    <s v="CO1.PCCNTR.4507229"/>
    <n v="83894"/>
    <n v="36234"/>
    <s v="JAIME ARIAS CASTRO"/>
    <s v="CC"/>
    <n v="18933787"/>
    <n v="7"/>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50"/>
    <d v="2023-01-13T00:00:00"/>
    <n v="669"/>
    <d v="2023-01-31T00:00:00"/>
    <x v="1"/>
    <s v="Inspección, vigilancia y control en Rafael Uribe Uribe_x000a_Rafael Uribe Uribe"/>
    <x v="1"/>
    <m/>
    <m/>
    <m/>
    <m/>
    <m/>
    <m/>
    <m/>
    <m/>
    <m/>
    <m/>
    <n v="11"/>
    <n v="330"/>
    <n v="59400000"/>
    <s v="31 31-Servicios Profesionales "/>
    <s v="MONICA JULIANA PACHECO ORJUELA "/>
    <s v="INSPECCIONES "/>
    <s v="Terminado"/>
    <s v="SECOP II "/>
    <s v="Brahan"/>
    <m/>
    <m/>
    <s v="096"/>
    <s v="M"/>
    <n v="3107887884"/>
    <s v="CL 6 C  78 C 30 AP 201"/>
    <s v="ABOGADO"/>
    <s v="jariasabogado2013@gmail.com"/>
    <s v="1. Verificar a través del supervisor la correcta ejecución del objeto contratado._x000a_2. Suministrar oportunamente la información, herramientas y apoyo logístico que se requiera para el_x000a_cumplimiento de las obligaciones contractuales._x000a_3. Pagar el valor del contrato en las condiciones pactadas._x000a_4. Verificar que el contratista realice el pago de aportes al sistema de seguridad social integral,_x000a_parafiscales, ICBF, SENA y cajas de compensación familiar (cuando a ello haya lugar), en las_x000a_condiciones establecidas por la normatividad vigente._x000a_5. Verificar a través del supervisor del contrato, que el contratista de cumplimiento a las condiciones_x000a_establecidas en la Directiva 01 de 2011 relacionada con la inclusión económica de las personas_x000a_vulnerables, marginadas y/o excluidas de la dinámica productiva de la ciudad (cuando haya_x000a_lugar)._x000a_6. A través de los Supervisores se liquidará de forma mensual y anticipada el pago de aportes ARL_x000a_correspondientes a los riesgos IV y V._x000a_7. Las demás establecidas en la normatividad vigente._x000a_ CONDICIONES GENERALES_x000a_CLÁUSULADO COMPLEMENTARIO CONTRATO DE PRESTACIÓN DE SERVICIOS_x000a_PROFESIONALES Y/O APOYO A LA GESTION CPS-096-2023 SECOP II_x000a_FONDO DE DESARROLLO LOCAL DE RAFAEL URIBE URIBE_x000a_Código: GCO-GCI-F143_x000a_Versión: 08_x000a_Vigencia: 01 de diciembre de 2022_x000a_Caso Hola No. 280117_x000a_CLÁUSULA TERCERA. PLAZO: El plazo del contrato es ONCE (11) MESES, contados a partir de_x000a_la fecha de la suscripción del acta de inicio, previo cumplimiento de los requisitos de ejecución._x000a_CLÁUSULA CUARTA. SUSPENSIÓN DEL CONTRATO: El plazo de ejecución del contrato podrá_x000a_suspenderse en los siguientes eventos: a) Por circunstancias de fuerza mayor, caso fortuito o de_x000a_interés público que impidan su ejecución, cuya existencia corresponde calificar a la Secretaría. La_x000a_parte contratante que resulte afectada por tales hechos y que no pueda por ello cumplir con las_x000a_obligaciones contractuales, deberá notificar por escrito a la otra parte, inmediatamente al surgimiento_x000a_y a la terminación de dichas condiciones. b) Por mutuo acuerdo, siempre que con ello no se causen_x000a_perjuicios a la Entidad, ni deriven mayores costos para ésta. Como consecuencia de la suspensión el_x000a_contratista se obliga a prorrogar la vigencia de los amparos de la garantía única en proporción al_x000a_término de la suspensión. El término de suspensión no se computará para efectos de los plazos del_x000a_contrato. "/>
    <d v="2023-01-31T00:00:00"/>
    <s v="I"/>
    <d v="2023-01-30T00:00:00"/>
    <d v="2023-02-01T00:00:00"/>
    <d v="2024-01-31T00:00:00"/>
    <s v="PROFESIONAL "/>
    <s v="SI"/>
    <n v="20236820009613"/>
  </r>
  <r>
    <s v="CPS-097-2023 "/>
    <n v="97"/>
    <s v="FDLRUU-CD-097-2023"/>
    <s v="No aplica"/>
    <d v="2023-01-28T00:00:00"/>
    <s v="https://community.secop.gov.co/Public/Tendering/OpportunityDetail/Index?noticeUID=CO1.NTC.3870164&amp;isFromPublicArea=True&amp;isModal=False"/>
    <x v="0"/>
    <x v="0"/>
    <s v="CO1.PCCNTR.4506911"/>
    <n v="84174"/>
    <n v="35901"/>
    <s v="JEISSON CAMILO RAMIREZ MALAGÓN"/>
    <s v="CC"/>
    <n v="80882081"/>
    <n v="1"/>
    <m/>
    <m/>
    <m/>
    <m/>
    <m/>
    <m/>
    <m/>
    <m/>
    <s v="PRESTAR SUS SERVICIOS ASISTENCIALES PARA LA GESTIÓN DEL RIESGO, EN EL MARCO DEL PROYECTO 1665 VIGÍAS DEL RIESGO DE LA LOCALIDAD DE RAFAEL URIBE URIBE ,EN EL MARCO DEL PLAN DE DESARROLLO 2021-2024 'UN NUEVO CONTRATO SOCIAL Y AMBIENTA"/>
    <d v="2023-01-30T00:00:00"/>
    <d v="2023-02-03T00:00:00"/>
    <d v="2024-05-31T00:00:00"/>
    <n v="330"/>
    <n v="11"/>
    <n v="19800000"/>
    <n v="1800000"/>
    <x v="0"/>
    <n v="734"/>
    <d v="2023-01-19T00:00:00"/>
    <n v="731"/>
    <d v="2023-02-02T00:00:00"/>
    <x v="4"/>
    <s v="Reducción de riesgos por emergencias y desastres en Rafael Uribe Uribe"/>
    <x v="4"/>
    <n v="98182"/>
    <n v="1"/>
    <d v="2023-12-21T00:00:00"/>
    <n v="1295"/>
    <d v="2023-12-15T00:00:00"/>
    <n v="1189"/>
    <n v="8880000"/>
    <n v="1"/>
    <d v="2023-12-21T00:00:00"/>
    <n v="149"/>
    <n v="16"/>
    <n v="479"/>
    <n v="28680000"/>
    <s v="33 33-Servicios Apoyo a la Gestion de la Entidad (servicios administrativos) "/>
    <s v="BRAYAN ANDRES MORALES "/>
    <s v="PROYECTO 1665"/>
    <s v="En ejecución"/>
    <s v="SECOP II "/>
    <s v="Joan David"/>
    <s v="PENDIENTE CARGAR CRP ADICION (RENE BUITRAGO) MAYO 15/2024"/>
    <m/>
    <s v="097"/>
    <s v="M"/>
    <n v="3166806324"/>
    <s v="TV  1 BIS  B ESTE 49B 27 SUR"/>
    <s v="BACHILLER "/>
    <s v="jason_carama@hot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1T00:00:00"/>
    <s v="III"/>
    <d v="2023-01-30T00:00:00"/>
    <d v="2023-02-03T00:00:00"/>
    <d v="2024-01-02T00:00:00"/>
    <s v="BACHILLER"/>
    <s v="SI"/>
    <s v="20236820008083/20246820000353"/>
  </r>
  <r>
    <s v="CPS-098-2023 "/>
    <n v="98"/>
    <s v="FDLRUU-CD-098-2023"/>
    <s v="No aplica"/>
    <d v="2023-01-28T00:00:00"/>
    <s v="https://community.secop.gov.co/Public/Tendering/OpportunityDetail/Index?noticeUID=CO1.NTC.3870163&amp;isFromPublicArea=True&amp;isModal=False"/>
    <x v="0"/>
    <x v="0"/>
    <s v="CO1.PCCNTR.4506996"/>
    <n v="84174"/>
    <n v="35901"/>
    <s v="WILSON HERNANDO ALFONSO MORENO "/>
    <s v="CC"/>
    <n v="79742551"/>
    <n v="8"/>
    <m/>
    <m/>
    <m/>
    <m/>
    <m/>
    <m/>
    <m/>
    <m/>
    <s v="PRESTAR SUS SERVICIOS ASISTENCIALES PARA LA GESTIÓN DEL RIESGO, EN EL MARCO DEL PROYECTO 1665 VIGÍAS DEL RIESGO DE LA LOCALIDAD DE RAFAEL URIBE URIBE ,EN EL MARCO DEL PLAN DE DESARROLLO 2021-2024 'UN NUEVO CONTRATO SOCIAL Y AMBIENTAL"/>
    <d v="2023-01-28T00:00:00"/>
    <d v="2023-02-03T00:00:00"/>
    <d v="2024-05-31T00:00:00"/>
    <n v="330"/>
    <n v="11"/>
    <n v="19800000"/>
    <n v="1800000"/>
    <x v="0"/>
    <n v="735"/>
    <d v="2023-01-19T00:00:00"/>
    <n v="738"/>
    <d v="2023-02-02T00:00:00"/>
    <x v="4"/>
    <s v="Reducción de riesgos por emergencias y desastres en Rafael Uribe Uribe"/>
    <x v="4"/>
    <n v="98183"/>
    <n v="1"/>
    <d v="2023-12-20T00:00:00"/>
    <n v="1299"/>
    <d v="2023-12-20T00:00:00"/>
    <n v="1188"/>
    <n v="8880000"/>
    <n v="1"/>
    <d v="2023-12-20T00:00:00"/>
    <n v="149"/>
    <n v="16"/>
    <n v="479"/>
    <n v="28680000"/>
    <s v="33 33-Servicios Apoyo a la Gestion de la Entidad (servicios administrativos) "/>
    <s v="BRAYAN ANDRES MORALES "/>
    <s v="PROYECTO 1665"/>
    <s v="En ejecución"/>
    <s v="SECOP II "/>
    <s v="Joan David"/>
    <s v="PENDIENTE CARGAR CRP ADICION (RENE BUITRAGO) MAYO 15/2024"/>
    <m/>
    <s v="098"/>
    <s v="M"/>
    <n v="3118674642"/>
    <s v="KR 1D  49 47"/>
    <s v="TECNOLOGÍA EN ADMINISTRACIÓN EMPRESARIAL"/>
    <s v="whernandoa@yahoo.es"/>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095-2023 SECOP II_x000a_FONDO DE DESARROLLO LOCAL DE RAFAEL URIBE URIBE_x000a_Código: GCO-GCI-F143_x000a_Versión: 08_x000a_Vigencia: 01 de diciembre de 2022_x000a_Caso Hola No. 280117_x000a_2.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2T00:00:00"/>
    <s v="III"/>
    <d v="2023-01-30T00:00:00"/>
    <d v="2023-02-03T00:00:00"/>
    <d v="2024-01-02T00:00:00"/>
    <s v="BACHILLER"/>
    <s v="SI"/>
    <s v="20236820008083/20246820000353"/>
  </r>
  <r>
    <s v="CPS-099-2023 "/>
    <n v="99"/>
    <s v="FDLRUU-CD-099-2023"/>
    <s v="No aplica"/>
    <d v="2023-01-28T00:00:00"/>
    <s v="https://community.secop.gov.co/Public/Tendering/OpportunityDetail/Index?noticeUID=CO1.NTC.3870162&amp;isFromPublicArea=True&amp;isModal=False"/>
    <x v="0"/>
    <x v="0"/>
    <s v="CO1.PCCNTR.4507655"/>
    <n v="84176"/>
    <n v="36044"/>
    <s v="ALEXANDER ARAGON ORTEGA"/>
    <s v="CC"/>
    <n v="79908252"/>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71"/>
    <d v="2023-01-17T00:00:00"/>
    <n v="736"/>
    <d v="2023-02-02T00:00:00"/>
    <x v="2"/>
    <s v="Ciudadanos mas seguros y con confianza en la justicia de rafael uribe uribe "/>
    <x v="2"/>
    <n v="95828"/>
    <n v="1"/>
    <d v="2023-10-31T00:00:00"/>
    <n v="1169"/>
    <d v="2023-10-20T00:00:00"/>
    <n v="1106"/>
    <n v="7333333"/>
    <n v="1"/>
    <d v="2023-10-31T00:00:00"/>
    <n v="88"/>
    <n v="12"/>
    <n v="358"/>
    <n v="29833333"/>
    <s v="33 33-Servicios Apoyo a la Gestion de la Entidad (servicios administrativos) "/>
    <s v="LIDIA JESUSA LOPEZ DULCEY"/>
    <s v="SEGURIDAD Y CONVIVENCIA "/>
    <s v="Terminado"/>
    <s v="SECOP II "/>
    <s v="Joan David"/>
    <m/>
    <s v="OK"/>
    <s v="099"/>
    <s v="M"/>
    <n v="3168559620"/>
    <s v="TV  1 BIS  B ESTE 49 B 35 SUR "/>
    <s v=" BACHILLER  "/>
    <s v="aragonalexander@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Realizar acompañamiento a movilización social, aglomeraciones y/o eventos masivos de alta_x000a_complejidad en el territorio. 3.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6. Apoyar la convocatoria_x000a_para la realización de Juntas Zonales de Seguridad, apoyando la recolección y sistematización de la información,_x000a_liderando acciones para el cumplimiento de los planes de acción resultantes de estos espacios.&quot;.7.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8. Apoyar las acciones operativas y el acompañamiento a los IVC (Inspección, vigilancia y control)_x000a_dentro del marco de la legalidad y cumplimiento de las actividades comerciales. 9. Apoyar y contribuir con el_x000a_levantamiento de cambuches con el fin de mejorar e incrementar los índices de seguridad de la localidad. 10. Apoyar_x000a_con la logística y eventos de organización a la alcaldia local que permita el mejoramiento de la seguridad, convivencia_x000a_y justicia en pro de la comunidad. 11. Las demás que le sean asignadas por el supervisor, en el marco del objeto_x000a_contractual._x000d_"/>
    <d v="2023-02-02T00:00:00"/>
    <s v="V"/>
    <d v="2023-01-30T00:00:00"/>
    <d v="2023-02-03T00:00:00"/>
    <d v="2023-11-02T00:00:00"/>
    <s v="BACHILLER"/>
    <s v="SI"/>
    <n v="20236820008073"/>
  </r>
  <r>
    <s v="CPS-100-2023 "/>
    <n v="100"/>
    <s v="FDLRUU-CD-100-2023"/>
    <s v="No aplica"/>
    <d v="2023-01-29T00:00:00"/>
    <s v="https://community.secop.gov.co/Public/Tendering/OpportunityDetail/Index?noticeUID=CO1.NTC.3871887&amp;isFromPublicArea=True&amp;isModal=False"/>
    <x v="0"/>
    <x v="0"/>
    <s v="CO1.PCCNTR.4508776"/>
    <n v="84035"/>
    <n v="36230"/>
    <s v="CAMILO ANDRES GOMEZ CUBILLOS "/>
    <s v="CC"/>
    <n v="1033797126"/>
    <n v="0"/>
    <m/>
    <m/>
    <m/>
    <m/>
    <m/>
    <m/>
    <m/>
    <m/>
    <s v="POYAR AL ÁREA DE DESARROLLO LOCAL EN EL CENTRO DE DOCUMENTACIÓN E INFORMACIÓN (CDI) EN EL MANEJO DE LAS COMUNICACIONES DE ENTRADA, INTERNAS Y EXTERNAS Y EN LA ATENCIÓN A LOS CIUDADANOS EN LOS DIFERENTES CANALES ESTABLECIDOS POR LA ENTIDA"/>
    <d v="2023-01-30T00:00:00"/>
    <d v="2023-02-02T00:00:00"/>
    <d v="2024-01-01T00:00:00"/>
    <n v="330"/>
    <n v="11"/>
    <n v="29700000"/>
    <n v="2700000"/>
    <x v="0"/>
    <n v="809"/>
    <d v="2023-01-20T00:00:00"/>
    <n v="663"/>
    <d v="2023-01-31T00:00:00"/>
    <x v="0"/>
    <s v="Gestion publica transparente y que mide cuentas  la ciudadania en rafael uribe uribe "/>
    <x v="0"/>
    <m/>
    <m/>
    <m/>
    <m/>
    <m/>
    <m/>
    <m/>
    <m/>
    <m/>
    <m/>
    <n v="11"/>
    <n v="330"/>
    <n v="29700000"/>
    <s v="33 33-Servicios Apoyo a la Gestion de la Entidad (servicios administrativos) "/>
    <s v="DIMELZA MENDOZA RUEDA "/>
    <s v="CDI"/>
    <s v="Terminado"/>
    <s v="SECOP II "/>
    <s v="Luis Alejandro"/>
    <m/>
    <s v="OK"/>
    <s v="100"/>
    <s v="M"/>
    <n v="3222268582"/>
    <s v="CL 48 Y 5 B 31 SUR"/>
    <s v="BACHILLER"/>
    <s v="camilo97-26@hotm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 las_x000a_dependencias y publicadas por edicto, según le sea asignado, e informar oportunamente al supervisor los retrasos_x000a_o contingencias presentadas en el área. 3 . Apoyar la gestión documental y archivo del Área de Gestión de_x000a_Desarrollo Local, conforme a los lineamientos establecidos por la entidad. 4 . Apoyar la recepción de llamadas_x000a_telefónicas a través del PBX, atendiendo los protocolos dispuestos por la Secretaría Distrital de Gobierno. 5 ._x000a_Apoyar la elaboración, radicación, entrega y archivo de documentos, memorandos y oficios cuando le sea_x000a_requerido por el Profesional Especializado 222-24 del Fondo de Desarrollo Local relacionados con la naturaleza_x000a_del contrato. 6 . Las demás obligaciones que sean asignadas por el Profesional Especializado 222-24 del Área de_x000a_Desarrollo Local y de acuerdo con el objeto del contrato._x000d_"/>
    <d v="2023-01-31T00:00:00"/>
    <s v="I"/>
    <d v="2023-01-30T00:00:00"/>
    <d v="2023-02-02T00:00:00"/>
    <d v="2024-01-01T00:00:00"/>
    <s v="BACHILLER"/>
    <s v="SI"/>
    <n v="20236820007023"/>
  </r>
  <r>
    <s v="CPS-101-2023 "/>
    <n v="101"/>
    <s v="FDLRUU-CD-101-2023"/>
    <s v="No aplica"/>
    <d v="2023-01-28T00:00:00"/>
    <s v="https://community.secop.gov.co/Public/Tendering/OpportunityDetail/Index?noticeUID=CO1.NTC.3869697&amp;isFromPublicArea=True&amp;isModal=False"/>
    <x v="0"/>
    <x v="0"/>
    <s v="CO1.PCCNTR.4506346"/>
    <n v="84176"/>
    <n v="36044"/>
    <s v="ELISEO ROMERO"/>
    <s v="CC"/>
    <n v="80911828"/>
    <n v="1"/>
    <m/>
    <m/>
    <m/>
    <m/>
    <m/>
    <m/>
    <m/>
    <m/>
    <s v="POYAR AL ÁREA DE DESARROLLO LOCAL EN EL CENTRO DE DOCUMENTACIÓN E INFORMACIÓN (CDI) EN EL MANEJO DE LAS COMUNICACIONES DE ENTRADA, INTERNAS Y EXTERNAS Y EN LA ATENCIÓN A LOS CIUDADANOS EN LOS DIFERENTES CANALES ESTABLECIDOS POR LA ENTIDA"/>
    <d v="2023-01-30T00:00:00"/>
    <d v="2023-02-06T00:00:00"/>
    <d v="2024-01-30T00:00:00"/>
    <n v="270"/>
    <n v="9"/>
    <n v="22500000"/>
    <n v="2500000"/>
    <x v="0"/>
    <n v="770"/>
    <d v="2023-01-17T00:00:00"/>
    <n v="781"/>
    <d v="2023-02-06T00:00:00"/>
    <x v="2"/>
    <s v="Ciudadanos mas seguros y con confianza en la justicia de rafael uribe uribe "/>
    <x v="2"/>
    <n v="95829"/>
    <n v="1"/>
    <d v="2023-11-07T00:00:00"/>
    <n v="1170"/>
    <d v="2023-10-19T00:00:00"/>
    <n v="1123"/>
    <n v="7083333"/>
    <n v="1"/>
    <d v="2023-11-07T00:00:00"/>
    <n v="85"/>
    <n v="12"/>
    <n v="355"/>
    <n v="29583333"/>
    <s v="33 33-Servicios Apoyo a la Gestion de la Entidad (servicios administrativos) "/>
    <s v="LIDIA JESUSA LOPEZ DULCEY"/>
    <s v="SEGURIDAD Y CONVIVENCIA "/>
    <s v="Terminado"/>
    <s v="SECOP II "/>
    <s v="Luisa "/>
    <m/>
    <s v="OK"/>
    <s v="101"/>
    <s v="M"/>
    <n v="3103077032"/>
    <s v="CL 48 U  1 B 25 SUR"/>
    <s v="BACHILLER "/>
    <s v="romeroeliseo325@gm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 las_x000a_dependencias y publicadas por edicto, según le sea asignado, e informar oportunamente al supervisor los retrasos_x000a_o contingencias presentadas en el área. 3 . Apoyar la gestión documental y archivo del Área de Gestión de_x000a_Desarrollo Local, conforme a los lineamientos establecidos por la entidad. 4 . Apoyar la recepción de llamadas_x000a_telefónicas a través del PBX, atendiendo los protocolos dispuestos por la Secretaría Distrital de Gobierno. 5 ._x000a_Apoyar la elaboración, radicación, entrega y archivo de documentos, memorandos y oficios cuando le sea_x000a_requerido por el Profesional Especializado 222-24 del Fondo de Desarrollo Local relacionados con la naturaleza_x000a_del contrato. 6 . Las demás obligaciones que sean asignadas por el Profesional Especializado 222-24 del Área de_x000a_Desarrollo Local y de acuerdo con el objeto del contrato._x000d_"/>
    <d v="2023-02-03T00:00:00"/>
    <s v="V"/>
    <d v="2023-01-30T00:00:00"/>
    <d v="2023-02-06T00:00:00"/>
    <d v="2023-11-05T00:00:00"/>
    <s v="BACHILLER"/>
    <s v="SI"/>
    <n v="20236820008073"/>
  </r>
  <r>
    <s v="CPS-102-2023 "/>
    <n v="102"/>
    <s v="FDLRUU-CD-102-2023"/>
    <s v="No aplica"/>
    <d v="2023-01-29T00:00:00"/>
    <s v="https://community.secop.gov.co/Public/Tendering/OpportunityDetail/Index?noticeUID=CO1.NTC.3873148&amp;isFromPublicArea=True&amp;isModal=False"/>
    <x v="0"/>
    <x v="0"/>
    <s v="CO1.PCCNTR.4510364"/>
    <n v="84013"/>
    <n v="36231"/>
    <s v="SANDRA LORENA CUJABAN ARTUNDUAGA"/>
    <s v="CC"/>
    <n v="1024504508"/>
    <n v="1"/>
    <m/>
    <m/>
    <m/>
    <m/>
    <s v="SONIA PATRICIA CUJABAN ARTUNDUAGA"/>
    <s v="CC "/>
    <n v="1022374922"/>
    <d v="2023-10-11T00:00:00"/>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A CARGO DE LA ALCALDÍA LOCAL"/>
    <d v="2023-01-30T00:00:00"/>
    <d v="2023-02-02T00:00:00"/>
    <d v="2024-01-01T00:00:00"/>
    <n v="330"/>
    <n v="11"/>
    <n v="59400000"/>
    <n v="5400000"/>
    <x v="0"/>
    <n v="837"/>
    <d v="2023-01-21T00:00:00"/>
    <n v="664"/>
    <d v="2023-01-31T00:00:00"/>
    <x v="3"/>
    <s v="Mejoramiento de la calidad dde vida del adulto mayor en rafael uribe uribe"/>
    <x v="3"/>
    <m/>
    <m/>
    <m/>
    <m/>
    <m/>
    <m/>
    <m/>
    <m/>
    <m/>
    <m/>
    <n v="11"/>
    <n v="330"/>
    <n v="59400000"/>
    <s v="31 31-Servicios Profesionales "/>
    <s v="ANA MILENA CARDONA MORA "/>
    <s v="BONO C"/>
    <s v="Terminado"/>
    <s v="SECOP II "/>
    <s v="Luisa"/>
    <m/>
    <s v="OK"/>
    <s v="102"/>
    <s v="F"/>
    <n v="3134870176"/>
    <s v="CR 23 B 59 A SUR 06 BRR EL CHIRCAL SUR"/>
    <s v="PSICOLOGÍA "/>
    <s v="lcujaban@gmail.com"/>
    <s v="1 . Implementar los procesos y procedimientos oficiales para la operación y prestación del_x000a_servicio como (Identificación, ingreso, prestacion, seguimiento y egreso), atendiendo las orientaciones de la_x000a_Política Pública Social para el Envejecimiento y la Vejez en el Distrito Capital, el Modelo de Atención integral_x000a_para las personas mayores[1] y la gestión territorial de Política Pública Social para el Envejecimiento y la Vejez_x000a_en el Distrito Capital. 2. Garantizar que las personas mayores que son presentadas para el ingreso al servicio se_x000a_encuentran en la lista de espera del servicio (Solicitud de servicio e inscritos) de la SDIS y que cumplen con los_x000a_criterios de focalización y priorización establecidos en la normatividad vigente. 3 . Realizar las visitas de de_x000a_validación de condiciones en el lugar de domicilio de las personas mayores que son presentadas para ingresar al_x000a_servicio y que se encuentran registrados en la lista de espera del servicio de la SDIS, validación de condiciones_x000a_que se realiza en el lugar de domicilio de la persona mayor. 4 . Realizar los cruces de bases de datos individuales_x000a_de las personas mayores que ingresaran al servicio, a las personas mayores que se encuentran como participantes_x000a_del servicio y a las personas mayores que son reportadas con novedades (Informe Único); realizar las acciones de_x000a_seguimiento e identificación de presuntos cobros indebidos en el marco del seguimiento y control del servicio_x000a_social. 5 . Garantizar que la información de las personas mayores vinculadas al servicio Apoyos para la Seguridad_x000a_Económica Tipo C, se encuentre actualizada y realizar el seguimiento mediante los cruces de bases de datos,_x000a_consulta en SIRBE, aplicativo Processa, Catastro, FOSYGA, RUAF, Registraduría, Inhumados, Rama judicial,_x000a_Comprobador de Derechos, DNP (Puntaje de SISBEN), Simultaneidad, entre otros. 6 . Realizar la visitas de_x000a_validación de condiciones de las personas mayores que presentan novedades por los cruces de bases de datos o en_x000a_procedimiento de seguimiento y control que adelanta la Subdirección para la Vejez y la Alcaldia Local. 7 ._x000a_Presentar los informes que le sean requeridos y aportar elementos de juicio, que sirvan de insumo, para la toma_x000a_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_x000a_Capital. 8 . Aplicar los instrumentos necesarios (fichas, formatos, entre otros) para realizar seguimiento a las_x000a_ CONDICIONES GENERALES_x000a_CLÁUSULADO COMPLEMENTARIO CONTRATO DE PRESTACION DE SERVICIOS_x000a_PROFESIONALES Y/O APOYO A LA GESTION – CPS-102-2023 SECOP II_x000a_FONDO DE DESARROLLO LOCAL DE RAFAEL URIBE URIBE_x000a_Código: GCO-GCI-F143_x000a_Versión: 08_x000a_Vigencia: 01 de diciembre de 2022_x000a_Caso Hola No. 280117_x000a_actualizaciones y registro en el Sistema Misional SIRBE y las bases de datos, realizando las respectivas consultas,_x000a_además de realizar la crítica (verificación) de dichos instrumentos 9 . Diseñar, implementar y evaluar las_x000a_actividades relacionadas con los encuentros de desarrollo humano, de acuerdo con los lineamientos técnicos_x000a_brindados por la Subdirección para la Vejez 10 . Presentar dentro de los tiempos estipulados, los informes y_x000a_productos requeridos por el-la Supervisor-a del contrato y el-la Subdirector-a para la Vejez, utilizando para ello_x000a_los formatos institucionales oficiales, así como atender, tramitar y dar respuesta oportuna a las solicitudes de las_x000a_y los ciudadanos y entes de control, teniendo en cuenta los lineamientos y términos establecidos Participar en las_x000a_reuniones y diferentes actividades que programe la Alcaldía Local, la Secretaría Distrital de Integración Social -_x000a_Subdirección para la Vejez y la Subdireccion Local 12 . Las demás inherentes al objeto contractual y que se_x000a_requieran para el cabal cumplimiento del contrato."/>
    <d v="2023-01-31T00:00:00"/>
    <s v="III"/>
    <d v="2023-01-30T00:00:00"/>
    <d v="2023-02-02T00:00:00"/>
    <d v="2024-01-01T00:00:00"/>
    <s v="PROFESIONAL "/>
    <s v="SI"/>
    <n v="20236820007043"/>
  </r>
  <r>
    <s v="CPS-103-2023 "/>
    <n v="103"/>
    <s v="FDLRUU-CD-103-2023"/>
    <s v="No aplica"/>
    <d v="2023-01-29T00:00:00"/>
    <s v="https://community.secop.gov.co/Public/Tendering/OpportunityDetail/Index?noticeUID=CO1.NTC.3873438&amp;isFromPublicArea=True&amp;isModal=False"/>
    <x v="0"/>
    <x v="0"/>
    <s v="CO1.PCCNTR.4510445"/>
    <n v="84156"/>
    <n v="35962"/>
    <s v="WILLIAM ALFREDO VARGAS ARDILA"/>
    <s v="CC"/>
    <n v="79963899"/>
    <n v="3"/>
    <m/>
    <m/>
    <m/>
    <m/>
    <s v="ARNOLD FERNEY VASQUEZ VIRACACHA"/>
    <s v="CC"/>
    <n v="80881761"/>
    <d v="2023-05-29T00:00:00"/>
    <s v="APOYAR JURÍDICAMENTE LAS ACCIONES REQUERIDAS PARA LA DEPURACIÓN DE LAS ACTUACIONES ADMINISTRATIVAS QUE CURSAN EN LA ALCALDÍA LOCAL DE RAFAEL URIBE URIBE"/>
    <d v="2023-01-30T00:00:00"/>
    <d v="2023-02-02T00:00:00"/>
    <d v="2024-01-01T00:00:00"/>
    <n v="330"/>
    <n v="11"/>
    <n v="59400000"/>
    <n v="5400000"/>
    <x v="0"/>
    <n v="678"/>
    <d v="2023-01-16T00:00:00"/>
    <n v="660"/>
    <d v="2023-01-31T00:00:00"/>
    <x v="1"/>
    <s v="Inspección, vigilancia y control en Rafael Uribe Uribe_x000a_Rafael Uribe Uribe"/>
    <x v="1"/>
    <m/>
    <m/>
    <m/>
    <m/>
    <m/>
    <m/>
    <m/>
    <m/>
    <m/>
    <m/>
    <n v="11"/>
    <n v="330"/>
    <n v="59400000"/>
    <s v="31 31-Servicios Profesionales "/>
    <s v="MARLENE ALCIRA MELENDEZ PEREZ "/>
    <s v="JURIDICA"/>
    <s v="Terminado"/>
    <s v="SECOP II "/>
    <s v="Luis Alejandro"/>
    <m/>
    <s v="OK"/>
    <s v="103"/>
    <s v="M "/>
    <n v="3102700378"/>
    <s v="DG 48M SUR 5R 25 "/>
    <s v="ABOGADO"/>
    <s v="ferchovasquezvi@hot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 y/o_x000a_pérdida de fuerza de ejecutoria del acto administrativo. 4 . Proyectar los actos administrativos correspondientes,_x000a_conforme con la normatividad vigente, que permitan impulsar efectivamente los expedientes propendiendo por_x000a_una decisión de fondo y/o su oportuna terminación o cierre y presentarlos al profesional que cumpla con el rol de_x000a_supervisión estratégica de depuración e impulso procesal local para su revisión. 5 . Ajustar los proyectos de actos_x000a_administrativos a partir de las observaciones y/o modificaciones sugeridas por el profesional que cumpla con el_x000a_rol de supervisión estratégica de depuración e impulso procesal local de la Alcaldía, o quien este designe. 6 ._x000a_Proyectar para firma del alcalde local las solicitudes de información y/o concepto dirigidas a las instancias_x000a_distritales competentes y realizar su respectivo seguimiento. 7 . Realizar seguimiento a las visitas técnicas_x000a_solicitadas y a la oportuna entrega del correspondiente informe. 8 . Revisar, analizar y proyectar respuesta_x000a_oportuna a la totalidad de las solicitudes que le sean asignadas, en el aplicativo institucional ORFEO y presentarlos_x000a_al Profesional que cumpla con el rol de supervisión estratégica de depuración e impulso procesal local de la_x000a_Alcaldía, para su revisión. 9 . Incorporar al expediente físico los actos administrativos y/o la documentación_x000a_generada por cada impulso procesal realizado. 10 . Apoyar en los trámites necesarios a la Alcaldía Local para_x000a_surtir el trámite de notificación personal y mediante edicto de los actos administrativos y decisiones, en los_x000a_términos de la Ley 1437 de 2011. 11 . Registrar correctamente en el Aplicativo ¿SI ACTUA¿ la actuación_x000a_realizada en cada uno de los expedientes asignados. 12 . Asistir a las reuniones a las que sea citado o designado,_x000a_para la atención de los asuntos relacionados con el objeto contractual. 13 . Presentar informe mensual de las_x000a_actividades realizadas en cumplimiento de las obligaciones pactadas._x000a_CLÁUSULA SEGUNDA - OBLIGACIONES DEL FONDO DE DESARR"/>
    <d v="2023-01-31T00:00:00"/>
    <s v="I"/>
    <d v="2023-01-30T00:00:00"/>
    <d v="2023-02-02T00:00:00"/>
    <d v="2024-01-01T00:00:00"/>
    <s v="PROFESIONAL "/>
    <s v="SI"/>
    <n v="20236820008043"/>
  </r>
  <r>
    <s v="CPS-104-2023 "/>
    <n v="104"/>
    <s v="FDLRUU-CD-104-2023"/>
    <s v="No aplica"/>
    <d v="2023-01-29T00:00:00"/>
    <s v="https://community.secop.gov.co/Public/Tendering/OpportunityDetail/Index?noticeUID=CO1.NTC.3873447&amp;isFromPublicArea=True&amp;isModal=False"/>
    <x v="0"/>
    <x v="0"/>
    <s v="CO1.PCCNTR.4510787"/>
    <n v="84176"/>
    <n v="36044"/>
    <s v="YEIMY VIVIANA MARTINEZ CUEVAS "/>
    <s v="CC"/>
    <n v="1023019998"/>
    <n v="3"/>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2T00:00:00"/>
    <d v="2024-01-30T00:00:00"/>
    <n v="270"/>
    <n v="9"/>
    <n v="22500000"/>
    <n v="2500000"/>
    <x v="0"/>
    <n v="772"/>
    <d v="2023-01-16T00:00:00"/>
    <n v="661"/>
    <d v="2023-01-31T00:00:00"/>
    <x v="2"/>
    <s v="Ciudadanos mas seguros y con confianza en la justicia de rafael uribe uribe "/>
    <x v="2"/>
    <n v="95830"/>
    <n v="1"/>
    <d v="2023-11-01T00:00:00"/>
    <n v="1192"/>
    <d v="2023-10-19T00:00:00"/>
    <n v="1118"/>
    <n v="7416667"/>
    <n v="1"/>
    <d v="2023-11-01T00:00:00"/>
    <n v="89"/>
    <n v="12"/>
    <n v="359"/>
    <n v="29916667"/>
    <s v="33 33-Servicios Apoyo a la Gestion de la Entidad (servicios administrativos) "/>
    <s v="LIDIA JESUSA LOPEZ DULCEY"/>
    <s v="SEGURIDAD Y CONVIVENCIA "/>
    <s v="Terminado"/>
    <s v="SECOP II "/>
    <s v="Luis Alejandro"/>
    <m/>
    <s v="OK"/>
    <s v="104"/>
    <s v="F"/>
    <n v="3127625078"/>
    <s v="CRA 11B 49A 22 SUR "/>
    <s v="BACHILLER "/>
    <s v="viviana160214@hotmail.com"/>
    <s v="1 . Apoyar en campo de la difusion de informacion y oferta instutucional que requieran_x000a_acompañamiento territorial y que vinculen a la comunidad e instituciones del novel distrital, relacionadas con dar_x000a_a conocer a la ciudadania sus competencias, servicios y acciones administrativas y operativas en materia de_x000a_seguridad y convivencia ciudadana. 2 . Realizar acompañamiento a a movilizacion social, aglomeraciones y/o_x000a_eventos masivos de alta complejidad en el territorio. 3 . &quot;Gestionar y acompañar espacios de interlocución que_x000a_promuevan la convivencia ciudadana en la localidad, con los representantes de diferentes Instancias de_x000a_participación (entiéndase juntas de acción comunal, frentes de seguridad local, comités de convivencia de_x000a_propiedad horizontal, entre otros), así como con diferentes colectivos urbanos y/o agrupaciones de comunidades_x000a_de la localidad.&quot; 4 . Apoyar acciones operativas para la recuperación y mantenimiento del espacio público en la_x000a_Localidad de Rafael Uribe Uribe, empleando el diálogo como mecanismo para la mediación. y resolución asertiva_x000a_de conflictos que en el marco de las mismas se puedan dar lugar, garantizando el ejercicio de derechos y deberes_x000a_ciudadanos 5 . Realizar ejercicios de sensibilización ciudadana que propendan por la convivencia pacífica en el_x000a_espacio público, promoviendo el cumplimiento de lo establecido en la ley 1801 y demás marcos normativos_x000a_aplicables a la materia; identificando factores de riesgo asociados a la garantía de la seguridad y convivencia que_x000a_permitan generar y territorializar agendas para su mitigación. 6 . Apoyar la convocatoria para la realización de_x000a_Juntas Zonales de Seguridad, apoyando la recolección y sistematización de la información, liderando acciones_x000a_para el cumplimiento de los planes de acción resultantes de estos espacios.&quot; 7 . Presentar los informes mensuales_x000a_de actividades que evidencien el desarrollo del trabajo con la comunidad, así como los que se requieran sobre_x000a_cada una de las actividades realizadas por el contratista y su estado de ejecución, con sus respectivos soportes y_x000a_evidencia digital. 8 . Apoyar las acciones operativas y el acompañamiento a los IVC (Inspeccion, vigilancia y_x000a_control) dentro del marco de la legalidad y cumplimeinto de las actividades comerciales. 9 . Apoyar y contribuir_x000a_con el levantamiento de cambuches con el fin de mejorar e incrementar los indices de seguridad de la localidad._x000a_10 . Apoyar con la logistica y eventos de organización a la alcalida local que permita el mejoramiento de la_x000a_seguridad, convivencia y justicia en pro de la comunidad. 11 . Las demás que le sean asignadas por el supervisor,_x000a_en el marco del objeto contractual."/>
    <d v="2023-01-31T00:00:00"/>
    <s v="V"/>
    <d v="2023-01-30T00:00:00"/>
    <d v="2023-02-02T00:00:00"/>
    <d v="2023-11-01T00:00:00"/>
    <s v="BACHILLER"/>
    <s v="SI"/>
    <n v="20236820008073"/>
  </r>
  <r>
    <s v="CPS-105-2023 "/>
    <n v="105"/>
    <s v="FDLRUU-CD-105-2023"/>
    <s v="No aplica"/>
    <d v="2023-01-28T00:00:00"/>
    <s v="https://community.secop.gov.co/Public/Tendering/OpportunityDetail/Index?noticeUID=CO1.NTC.3871009&amp;isFromPublicArea=True&amp;isModal=False"/>
    <x v="0"/>
    <x v="0"/>
    <s v="CO1.PCCNTR.4507635"/>
    <n v="84174"/>
    <n v="35901"/>
    <s v="JOHN JAIRO OSPINA AGUDELO"/>
    <s v="CC"/>
    <n v="71337316"/>
    <n v="8"/>
    <m/>
    <m/>
    <m/>
    <m/>
    <m/>
    <m/>
    <m/>
    <m/>
    <s v="PRESTAR SUS SERVICIOS ASISTENCIALES PARA LA GESTIÓN DEL RIESGO, EN EL MARCO DEL PROYECTO 1665 VIGÍAS DEL RIESGO DE LA LOCALIDAD DE RAFAEL URIBE URIBE ,EN EL MARCO DEL PLAN DE DESARROLLO 2021-2024 'UN NUEVO CONTRATO SOCIAL Y AMBIENTAL"/>
    <d v="2023-01-30T00:00:00"/>
    <d v="2023-02-03T00:00:00"/>
    <d v="2024-02-02T00:00:00"/>
    <n v="330"/>
    <n v="11"/>
    <n v="19800000"/>
    <n v="1800000"/>
    <x v="0"/>
    <n v="740"/>
    <d v="2023-01-17T00:00:00"/>
    <n v="751"/>
    <d v="2023-02-03T00:00:00"/>
    <x v="4"/>
    <s v="Reducción de riesgos por emergencias y desastres en Rafael Uribe Uribe"/>
    <x v="4"/>
    <m/>
    <n v="1"/>
    <d v="2023-12-29T00:00:00"/>
    <n v="1393"/>
    <d v="2023-12-28T00:00:00"/>
    <n v="1288"/>
    <n v="1800000"/>
    <n v="1"/>
    <d v="2023-12-29T00:00:00"/>
    <n v="30"/>
    <n v="12"/>
    <n v="360"/>
    <n v="21600000"/>
    <s v="33 33-Servicios Apoyo a la Gestion de la Entidad (servicios administrativos) "/>
    <s v="ELKIN DE JESUS GUTIERREZ HENAO /BRAYAN ANDRES MORALES CASTIBLANCO_x000a_PROFESIONAL CPS 192 2023 FDLRUU"/>
    <s v="PROYECTO 1665"/>
    <s v="Terminado"/>
    <s v="SECOP II "/>
    <s v="michel"/>
    <s v="PENDIENTE CARGAR CRP ADICION(JOHANA) MAYO 15/2024"/>
    <m/>
    <s v="105"/>
    <s v="M"/>
    <n v="3134879171"/>
    <s v="KR 57  160 90"/>
    <s v="BACHILLER "/>
    <s v="yosoyjohnjairo@gmail.com"/>
    <s v="1 . Asistir y desarrollar de manera oportuna acciones que permitan la ejecución de actividades relacionadas_x000a_con la adecuación de predios recuperados por acciones de reubicación en etapa de mantenimiento de los_x000a_mismos, zonas verdes, parques, recuperación de cuerpos hídricos y puntos críticos por acumulación de_x000a_residuos sólidos, de prevención en gestión del riesgo, de recuperación, rehabilitación._x000a_2 . &quot; Apoyar la realización de las diferentes actividades relacionadas con gestión de riesgos entre la_x000a_administración local, la comunidad y las diferentes entidades o empresas relacionadas con gestión de_x000a_FORMATO ESTUDIOS PREVIOS PRESTACIÓN DE SERVICIOS PROFESIONALES / DE APOYO A LA_x000a_ALCALDÍA DE RAFAEL URIBE_x000a_riesgos en la localidad._x000a_3 . &quot;Apoyar en los procesos de sensibilización y socialización de la gestión del riesgo y cambio climático a_x000a_comunidades, organizaciones sociales y comunitarias, entre otros actores&quot;_x000a_4 . Apoyar con las acciones de monitoreo, notificación y renotificación, de las actas de restricción_x000a_temporales, preventivas o definitivas en la localidad_x000a_5 . Apoyar en las acciones de reducción del riesgo, en el marco del Sistema Distrital de Gestión del Riesgo_x000a_y Cambio Climático SDGRCC._x000a_6 . Realizar las visitas técnicas de campo necesarias en el marco de las actividades de los proyectos que se_x000a_coordinan dentro del componente de gestión de riesgo se deben realizar diez (10) visitas de campo al mes_x000a_para atender diversas actividades dentro del proceso de gestión del riesgo._x000a_7 . Asistir y desarrollar a través de la mano de obra y de manera oportuna actividades relacionadas con_x000a_adecuación de predios recuperados por acciones de reubicación las cuales deben ser cinco (5) al mes_x000a_ 10.6 OBLIGACIONES DE LA SECRETARÍA DISTRITAL DE GOB"/>
    <d v="2023-02-01T00:00:00"/>
    <s v="III"/>
    <d v="2023-01-30T00:00:00"/>
    <d v="2023-02-03T00:00:00"/>
    <d v="2024-01-02T00:00:00"/>
    <s v="BACHILLER"/>
    <s v="SI"/>
    <s v="20236820008083/20246820000353"/>
  </r>
  <r>
    <s v="CPS-106-2023 "/>
    <n v="106"/>
    <s v="FDLRUU-CD-106-2023"/>
    <s v="No aplica"/>
    <s v="2801/2023"/>
    <s v="https://community.secop.gov.co/Public/Tendering/OpportunityDetail/Index?noticeUID=CO1.NTC.3871434&amp;isFromPublicArea=True&amp;isModal=False"/>
    <x v="0"/>
    <x v="0"/>
    <s v="CO1.PCCNTR.4508242"/>
    <n v="84166"/>
    <n v="35898"/>
    <s v="CRISTHIAN DAVID GUTIERREZ MEDINA"/>
    <s v="CC"/>
    <n v="1013620667"/>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1T00:00:00"/>
    <d v="2023-12-31T00:00:00"/>
    <n v="330"/>
    <n v="11"/>
    <n v="59400000"/>
    <n v="5400000"/>
    <x v="0"/>
    <n v="687"/>
    <d v="2023-01-16T00:00:00"/>
    <n v="640"/>
    <d v="2023-01-31T00:00:00"/>
    <x v="0"/>
    <s v="Gestion publica transparente y que mide cuentas  la ciudadania en rafael uribe uribe "/>
    <x v="0"/>
    <m/>
    <m/>
    <m/>
    <m/>
    <m/>
    <m/>
    <m/>
    <m/>
    <m/>
    <m/>
    <n v="11"/>
    <n v="330"/>
    <n v="59400000"/>
    <s v="31 31-Servicios Profesionales "/>
    <s v="JESUS BAYRO MUÑOZ FELIX"/>
    <s v="PLANEACION"/>
    <s v="Terminado"/>
    <s v="SECOP II "/>
    <s v="Jorge"/>
    <s v="PENDIENTE CARGAR DELEGACION SUPERVISION- MAYO 15/2024 (JORGE MUÑOZ)"/>
    <m/>
    <s v="106"/>
    <s v="M"/>
    <n v="3105609292"/>
    <s v="KR 23 C  31 A 25 SUR"/>
    <s v="ECONOMIA"/>
    <s v="christiangutierrezm.90@gmail.com_x000a_cridagu@hotmail.com"/>
    <s v="1 .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 . Realizar_x000a_el seguimiento a la ejecución de los recursos y metas del Plan de Desarrollo Local y/o Proyectos de inversión_x000a_asignados por el supervisor (a) del Fondo de Desarrollo Rafael Uribe Uribe para lo cual deberá presentar_x000a_mensualmente informes de gestion 3 . Elaborar los estudios previos, anexos te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_x000a_contratacion que le sean asignados por el supervisor (a) del contrato 5 . Participar en las reuniones, citaciones_x000a_de la junta de administracion Local, comités de contratación, comités técnicos de seguimiento, reuniones,_x000a_actividades de la administracion local, distrital, capacitaciones, entre otros donde sea designado (a) por el_x000a_supervisor del contrato 6 . Elaborar las respuestas a las solicitudes y/o requerimientos de diferentes indole que_x000a_por competencia le sean asignados por el supervisor (a) del contrato dando cumplimiento estricto a los tiempos_x000a_que exige la norma. 7 . Realizar el seguimiento técnico, administrativo, financiero y contable de los procesos_x000a_contractuales donde sea designado como apoyo a la supervisión en el marco de lo previsto en el manual de_x000a_supervisión de la Secretaría Distrital de Gobierno. 8 . Entregar, mensualmente informe de actividades,_x000a_adjuntando las evidencias que soportan la ejecución de las obligaciones específicas 9 . Apoyar las demás_x000a_actividades que se generen en la ejecucion del contrato y que le sean asignadas por el Alcalde Local y/o el_x000a_supervisor (a) del contrato y que surjan de la Naturaleza del Contrato "/>
    <d v="2023-01-31T00:00:00"/>
    <s v="I"/>
    <d v="2023-01-30T00:00:00"/>
    <d v="2023-02-01T00:00:00"/>
    <d v="2023-12-31T00:00:00"/>
    <s v="PROFESIONAL "/>
    <s v="SI"/>
    <n v="20236820007003"/>
  </r>
  <r>
    <s v="CPS-107-2023 "/>
    <n v="107"/>
    <s v="FDLRUU-CD-107-2023"/>
    <s v="No aplica"/>
    <d v="2023-01-28T00:00:00"/>
    <s v="https://community.secop.gov.co/Public/Tendering/OpportunityDetail/Index?noticeUID=CO1.NTC.3871437&amp;isFromPublicArea=True&amp;isModal=False"/>
    <x v="0"/>
    <x v="0"/>
    <s v="CO1.PCCNTR.4508249"/>
    <n v="84174"/>
    <n v="35901"/>
    <s v="SANDRA BIBIANA ROMERO CALDERON"/>
    <s v="CC"/>
    <n v="52025495"/>
    <n v="1"/>
    <m/>
    <m/>
    <m/>
    <m/>
    <m/>
    <m/>
    <m/>
    <m/>
    <s v="PRESTAR SUS SERVICIOS ASISTENCIALES PARA LA GESTIÓN DEL RIESGO, EN EL MARCO DEL PROYECTO 1665 VIGÍAS DEL RIESGO DE LA LOCALIDAD DE RAFAEL URIBE URIBE ,EN EL MARCO DEL PLAN DE DESARROLLO 2021-2024 'UN NUEVO CONTRATO SOCIAL Y AMBIENTAL"/>
    <d v="2023-01-30T00:00:00"/>
    <d v="2023-02-01T00:00:00"/>
    <d v="2024-05-31T00:00:00"/>
    <n v="330"/>
    <n v="11"/>
    <n v="19800000"/>
    <n v="1800000"/>
    <x v="0"/>
    <n v="737"/>
    <d v="2023-01-17T00:00:00"/>
    <n v="641"/>
    <d v="2023-01-31T00:00:00"/>
    <x v="4"/>
    <s v="Reducción de riesgos por emergencias y desastres en Rafael Uribe Uribe"/>
    <x v="4"/>
    <n v="98181"/>
    <n v="1"/>
    <d v="2023-12-22T00:00:00"/>
    <n v="1277"/>
    <d v="2023-12-15T00:00:00"/>
    <n v="1216"/>
    <n v="9000000"/>
    <n v="1"/>
    <d v="2023-12-22T00:00:00"/>
    <n v="150"/>
    <n v="16"/>
    <n v="480"/>
    <n v="28800000"/>
    <s v="33 33-Servicios Apoyo a la Gestion de la Entidad (servicios administrativos) "/>
    <s v="BRAYAN ANDRES MORALES "/>
    <s v="PROYECTO 1665"/>
    <s v="En ejecución"/>
    <s v="SECOP II "/>
    <s v="Jorge"/>
    <s v="PENDIENTE CARGAR CRP ADICION -MAYO 15/2024"/>
    <m/>
    <s v="107"/>
    <s v="F"/>
    <n v="3232539896"/>
    <s v="CL 28 SUR  22B  16 PISO 2"/>
    <s v="TECNOLOGIA EN DISEÑO PARA LA COMUNICACION GRAFICA"/>
    <s v="diforo25@hotmail.com"/>
    <s v="1 . Asistir y desarrollar de manera oportuna acciones que permitan la ejecución_x000a_de actividades relacionadas con la adecuación de predios recuperados por acciones de reubicación_x000a_en etapa de mantenimiento de los mismos, zonas verdes, parques, recuperación de cuerpos hídricos_x000a_y puntos críticos por acumulación de residuos sólidos, de prevención en gestión del riesgo, de_x000a_recuperación, rehabilitación. 2 . &quot; Apoyar la realización de las diferentes actividades relacionadas con_x000a_gestión de riesgos entre la administración local, la comunidad y las diferentes entidades o empresas_x000a_relacionadas con gestión de riesgos en la localidad. 3 . &quot;Apoyar en los procesos de sensibilización y_x000a_socialización de la gestión del riesgo y cambio climático a comunidades, organizaciones sociales y_x000a_comunitarias, entre otros actores&quot; 4 . Apoyar con las acciones de monitoreo, notificación y_x000a_renotificación, de las actas de restricción temporales, preventivas o definitivas en la localidad 5 ._x000a_Apoyar en las acciones de reducción del riesgo, en el marco del Sistema Distrital de Gestión del_x000a_Riesgo y Cambio Climático SDGRCC. 6 . Realizar las visitas técnicas de campo necesarias en el_x000a_marco de las actividades de los proyectos que se coordinan dentro del componente de gestión de_x000a_riesgo se deben realizar diez (10) visitas de campo al mes para atender diversas actividades dentro_x000a_del proceso de gestión del riesgo. 7 . Asistir y desarrollar a través de la mano de obra y de manera_x000a_oportuna actividades relacionadas con adecuación de predios recuperados por acciones de_x000a_reubicación las cuales deben ser cinco (5) al mes"/>
    <d v="2023-01-31T00:00:00"/>
    <s v="III"/>
    <d v="2023-01-30T00:00:00"/>
    <d v="2023-02-01T00:00:00"/>
    <d v="2023-12-31T00:00:00"/>
    <s v="BACHILLER"/>
    <s v="SI"/>
    <s v="20236820008083/20246820000353"/>
  </r>
  <r>
    <s v="CPS-108-2023 "/>
    <n v="108"/>
    <s v="FDLRUU-CD-108-2023"/>
    <s v="No aplica"/>
    <d v="2023-01-28T00:00:00"/>
    <s v="https://community.secop.gov.co/Public/Tendering/OpportunityDetail/Index?noticeUID=CO1.NTC.3871290&amp;isFromPublicArea=True&amp;isModal=False"/>
    <x v="0"/>
    <x v="0"/>
    <s v="CO1.PCCNTR.4508362"/>
    <n v="83894"/>
    <n v="36234"/>
    <s v="DANCY LUDITH RODRIGUEZ RIVERA"/>
    <s v="CC"/>
    <n v="52874586"/>
    <n v="3"/>
    <m/>
    <m/>
    <m/>
    <m/>
    <m/>
    <m/>
    <m/>
    <m/>
    <s v="APOYAR JURÍDICAMENTE LA EJECUCIÓN DE LAS ACCIONES REQUERIDAS PARA EL TRÁMITE E IMPULSO PROCESAL DE LAS ACTUACIONES CONTRAVENCIONALES Y/O QUERELLAS QUE CURSEN EN LAS INSPECCIONES DE POLICÍA DE LA LOCALIDAD"/>
    <d v="2023-01-30T00:00:00"/>
    <d v="2023-02-01T00:00:00"/>
    <d v="2023-12-31T00:00:00"/>
    <n v="330"/>
    <n v="11"/>
    <n v="59400000"/>
    <n v="5400000"/>
    <x v="0"/>
    <n v="649"/>
    <d v="2023-01-13T00:00:00"/>
    <n v="658"/>
    <d v="2023-01-31T00:00:00"/>
    <x v="1"/>
    <s v="Inspección, vigilancia y control en Rafael Uribe Uribe_x000a_Rafael Uribe Uribe"/>
    <x v="1"/>
    <m/>
    <m/>
    <m/>
    <m/>
    <m/>
    <m/>
    <m/>
    <m/>
    <m/>
    <m/>
    <n v="11"/>
    <n v="330"/>
    <n v="59400000"/>
    <s v="31 31-Servicios Profesionales "/>
    <s v="LIGIA JANETH LOZANO VASQUEZ "/>
    <s v="INSPECCIONES "/>
    <s v="Terminado"/>
    <s v="SECOP II "/>
    <s v="Jorge"/>
    <s v="PENDIENTE CARGAR DELEGACION DE SUPERVISION-MAYO 15/2024 ( JORGE  MUÑOZ)"/>
    <m/>
    <s v="108"/>
    <s v="F"/>
    <n v="3115174572"/>
    <s v="CL 7D 81B  03"/>
    <s v="ABOGADO"/>
    <s v="dancy4@gmail.com"/>
    <s v="1 . Realizar la revisión y el analisis juridico de las actuaciones asignadas por el Inspector_x000a_de Policía, emitir o proyectar el respectivo diagnóstico y establecer la actuación jurídica a seguir, conforme_x000a_con la naturaleza del proceso. 2 . Proyectar, para revisión y aprobación del Inspector de Policía, los actos_x000a_que impongan medidas correctivas u órdenes de policía, conforme con la normatividad vigente. 3 . Proyectar,_x000a_para revisión y aprobación del Inspector de Policía, los actos por medio de los cuales se resuelvan los_x000a_recursos interpuestos contra las decisiones adoptadas por los Comandantes de Estación, Subestación y el_x000a_personal uniformado de la Policía Nacional. 4 . Apoyar en la revisión del registro y actualización de las_x000a_actuaciones y querellas que le asigne el Inspector de Policía para impulso, en el Aplicativo ¿ARCO¿ o el_x000a_sistema dispuesto para su seguimiento. En caso contrario, proceder a informar para que el personal_x000a_administrativo de la Inspección de Policía proceda a su registro y actualización. 5 . Registrar en el Aplicativo_x000a_¿ARCO¿ el trámite realizado de los expedientes asignados, con el fin de darles cierre o el impulso respectivo._x000a_6 . Acompañar al Alcalde (sa) Local y/o al Inspector de Policía a los operativos de Inspección, Vigilancia y_x000a_Control en materia de seguridad, tranquilidad, ambiente y recursos naturales, actividad económica,_x000a_urbanismo, espacio público y libertad de circulación, conforme con las instrucciones que éstos le impartan y_x000a_los lineamientos distritales, en el marco de las normas vigentes. 7 . Asistir a las reuniones a las que sea_x000a_citado o designado, para la atención de los asuntos relacionados con el objeto contractual. 8 . Presentar_x000a_informe mensual de las actividades realizadas en cumplimiento de las obligaciones pactadas. 9 . Entregar,_x000a_mensualmente, el archivo de los documentos suscritos que haya generado en cumplimiento del objeto y_x000a_obligaciones contractuales. 10 . Las demás que se le asignen y que surjan de la naturaleza del Contrato. "/>
    <d v="2023-01-31T00:00:00"/>
    <s v="I"/>
    <d v="2023-01-30T00:00:00"/>
    <d v="2023-02-01T00:00:00"/>
    <d v="2023-12-31T00:00:00"/>
    <s v="PROFESIONAL "/>
    <s v="SI"/>
    <n v="20236820009063"/>
  </r>
  <r>
    <s v="CPS-109-2023 "/>
    <n v="109"/>
    <s v="FDLRUU-CD-109-2023"/>
    <s v="No aplica"/>
    <d v="2023-01-28T00:00:00"/>
    <s v="https://community.secop.gov.co/Public/Tendering/OpportunityDetail/Index?noticeUID=CO1.NTC.3871295&amp;isFromPublicArea=True&amp;isModal=False"/>
    <x v="0"/>
    <x v="0"/>
    <s v="CO1.PCCNTR.4508366"/>
    <n v="84174"/>
    <n v="35901"/>
    <s v="CAROLINA MENDOZA GUTIERREZ"/>
    <s v="CC"/>
    <n v="1024492481"/>
    <n v="8"/>
    <m/>
    <m/>
    <m/>
    <m/>
    <m/>
    <m/>
    <m/>
    <m/>
    <s v="PRESTAR SUS SERVICIOS ASISTENCIALES PARA LA GESTIÓN DEL RIESGO, EN EL MARCO DEL PROYECTO 1665 VIGÍAS DEL RIESG"/>
    <d v="2023-01-30T00:00:00"/>
    <d v="2023-02-01T00:00:00"/>
    <d v="2023-12-31T00:00:00"/>
    <n v="330"/>
    <n v="11"/>
    <n v="19800000"/>
    <n v="1800000"/>
    <x v="0"/>
    <n v="739"/>
    <d v="2023-01-17T00:00:00"/>
    <n v="653"/>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orge"/>
    <s v="PENDIENTE CARGAR DELEGACION DE SUPERVISION-MAYO 15/2024 ( JORGE  MUÑOZ)"/>
    <m/>
    <s v="109"/>
    <s v="F"/>
    <n v="3182743739"/>
    <s v="TV  5G  48B  40 TO 3 AP  315"/>
    <s v="BACHILLER "/>
    <s v="carolinamendozagutierrez@gmail.com"/>
    <s v="1 . Asistir y desarrollar de manera oportuna acciones que permitan la ejecución_x000a_de actividades relacionadas con la adecuación de predios recuperados por acciones de_x000a_reubicación en etapa de mantenimiento de los mismos, zonas verdes, parques, recuperación de_x000a_cuerpos hídricos y puntos críticos por acumulación de residuos sólidos, de prevención en gestión_x000a_del riesgo, de recuperación, rehabilitación. 2 . &quot; Apoyar la realización de las diferentes actividades_x000a_relacionadas con gestión de riesgos entre la administración local, la comunidad y las diferentes_x000a_entidades o empresas relacionadas con gestión de riesgos en la localidad. 3 . &quot;Apoyar en los_x000a_procesos de sensibilización y socialización de la gestión del riesgo y cambio climático a_x000a_comunidades, organizaciones sociales y comunitarias, entre otros actores&quot; 4 . Apoyar con las_x000a_acciones de monitoreo, notificación y renotificación, de las actas de restricción temporales,_x000a_preventivas o definitivas en la localidad 5 . Apoyar en las acciones de reducción del riesgo, en el_x000a_marco del Sistema Distrital de Gestión del Riesgo y Cambio Climático SDGRCC. 6 . Realizar las_x000a_visitas técnicas de campo necesarias en el marco de las actividades de los proyectos que se_x000a_coordinan dentro del componente de gestión de riesgo se deben realizar diez (10) visitas de campo_x000a_al mes para atender diversas actividades dentro del proceso de gestión del riesgo. 7 . Asistir y_x000a_desarrollar a través de la mano de obra y de manera oportuna actividades relacionadas con_x000a_adecuación de predios recuperados por acciones de reubicación las cuales deben ser cinco (5) al_x000a_mes."/>
    <d v="2023-01-31T00:00:00"/>
    <s v="III"/>
    <d v="2023-01-30T00:00:00"/>
    <d v="2023-02-01T00:00:00"/>
    <d v="2023-12-31T00:00:00"/>
    <s v="BACHILLER"/>
    <s v="SI"/>
    <n v="20236820008083"/>
  </r>
  <r>
    <s v="CPS-110-2023 "/>
    <n v="110"/>
    <s v="FDLRUU-CD-110-2023"/>
    <s v="No aplica"/>
    <d v="2023-01-28T00:00:00"/>
    <s v="https://community.secop.gov.co/Public/Tendering/OpportunityDetail/Index?noticeUID=CO1.NTC.3871077&amp;isFromPublicArea=True&amp;isModal=False"/>
    <x v="0"/>
    <x v="0"/>
    <s v="CO1.PCCNTR.4508413"/>
    <n v="84162"/>
    <n v="35907"/>
    <s v="ANGEL ALEXANDER GUTIERREZ BELTRAN"/>
    <s v="CC"/>
    <s v=" 1.033. 696.186"/>
    <n v="9"/>
    <m/>
    <m/>
    <m/>
    <m/>
    <s v="AVINADAD MONTAÑO MORA "/>
    <s v="CC"/>
    <n v="1007885325"/>
    <d v="2024-01-04T00:00:00"/>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1-30T00:00:00"/>
    <d v="2023-02-01T00:00:00"/>
    <d v="2024-04-30T00:00:00"/>
    <n v="330"/>
    <n v="11"/>
    <n v="59400000"/>
    <n v="5400000"/>
    <x v="0"/>
    <n v="701"/>
    <d v="2023-01-17T00:00:00"/>
    <n v="654"/>
    <d v="2023-01-31T00:00:00"/>
    <x v="0"/>
    <s v="Gestion publica transparente y que mide cuentas  la ciudadania en rafael uribe uribe "/>
    <x v="0"/>
    <n v="98187"/>
    <n v="1"/>
    <d v="2023-12-22T00:00:00"/>
    <n v="1273"/>
    <d v="2023-12-14T00:00:00"/>
    <n v="1273"/>
    <n v="21600000"/>
    <n v="1"/>
    <d v="2023-12-22T00:00:00"/>
    <n v="120"/>
    <n v="15"/>
    <n v="450"/>
    <n v="81000000"/>
    <s v="31 31-Servicios Profesionales "/>
    <s v="CARLOS ALEXANDER CASTILLO MUÑOZ "/>
    <s v="PARTICIPACION"/>
    <s v="Terminado"/>
    <s v="SECOP II "/>
    <s v="Jorge"/>
    <s v="PENDIENTE CARGAR CRP ADICION (LUIS ALEJANDRO) MAYO 15/2024"/>
    <m/>
    <s v="110"/>
    <s v="M"/>
    <n v="3186807540"/>
    <s v="Calle 48 R sur No. 5 J 37 apto 202"/>
    <s v="INGENIERA INDUSTRIAL"/>
    <s v="alexander.gutierrez.beltran@gmail.com"/>
    <s v="1 . Apoyar la articulación, orientación y coordinación de los espacios de participación_x000a_ciudadana y comunitaria, las Juntas de Acción Comunal, Asociaciones de Vecinos y demás_x000a_instancias de participación existentes en la Localidad de conformidad con las indicaciones de la_x000a_Alcaldía Local. 2 . Apoyar las instancias de coordinación interinstitucional, Comisión Local_x000a_Intersectorial de Participación ¿ CLIP, Consejo Local de Política Social ¿ CLOPS, así como los_x000a_espacios de control social y rendición de cuentas, tanto de la administración local como distrital que_x000a_sean necesarios. 3 . Apoyar la realización y/o participar en las reuniones de carácter ordinario y/o_x000a_extraordinario de las instancias de participación y/o de Gobierno de la localidad que le sean_x000a_designadas por el Alcalde (sa) Local. 4 . Articular acciones y estrategias para la implementación de_x000a_la política pública y del Sistema Distrital de Participación. 5 . Apoyar la realización de eventos_x000a_ciudadanos y/o comunitarios que le sean designados. 6.Apoyar en el trámite y respuesta de los_x000a_requerimientos y peticiones relacionados con el tema de participación, que se requieran. 7 . Apoyar_x000a_en la consolidación y análisis de los diagnósticos sectoriales o poblacionales suministrados por las_x000a_instituciones con presencia en lo local, cuando así se requiera. 8 . Apoyar la formulación de los_x000a_proyectos de inversión relacionados con participación ciudadana, que se financien con recursos del_x000a_Fondo de Desarrollo Local. 9 . Apoyar en la etapa precontractual y contractual de los proyectos de_x000a_inversión relacionados con participación ciudadana, que se financien con recursos del Fondo de_x000a_ CONDICIONES GENERALES_x000a_CLÁUSULADO COMPLEMENTARIO CONTRATO DE PRESTACION DE SERVICIOS_x000a_PROFESIONALES Y/O APOYO A LA GESTION – CPS-110-2023 SECOP II_x000a_FONDO DE DESARROLLO LOCAL DE RAFAEL URIBE URIBE_x000a_Código: GCO-GCI-F143_x000a_Versión: 08_x000a_Vigencia: 01 de diciembre de 2022_x000a_Caso Hola No. 280117_x000a_Desarrollo Local. 10 . Apoyar la supervisión de contratos y convenios relacionados con participación_x000a_ciudadana que le sean designados por el (la) Alcalde (sa) Local, según lo establecido en el Manual_x000a_de Supervisión e Interventoría de la Secretaría Distrital de Gobierno. 11 . Presentar informe mensual_x000a_de las actividades realizadas en cumplimiento de las obligaciones pactadas. y entregar,_x000a_mensualmente, el archivo de los documentos suscritos que haya generado en cumplimiento del_x000a_objeto y obligaciones contractuales. 12 . Las demás que demande la Administración Local a través_x000a_de su supervisor, que correspondan a la naturaleza del contrato y que sean necesarias para la_x000a_consecución del fin del objeto contractual. "/>
    <d v="2023-01-31T00:00:00"/>
    <s v="I"/>
    <d v="2023-01-31T00:00:00"/>
    <d v="2023-02-01T00:00:00"/>
    <d v="2023-12-31T00:00:00"/>
    <s v="PROFESIONAL "/>
    <s v="SI"/>
    <n v="20236820008113"/>
  </r>
  <r>
    <s v="CPS-111-2023 "/>
    <n v="111"/>
    <s v="FDLRUU-CD-111-2023"/>
    <s v="No aplica"/>
    <d v="2023-01-28T00:00:00"/>
    <s v="https://community.secop.gov.co/Public/Tendering/OpportunityDetail/Index?noticeUID=CO1.NTC.3871432&amp;isFromPublicArea=True&amp;isModal=False"/>
    <x v="0"/>
    <x v="0"/>
    <s v="CO1.PCCNTR.4507795"/>
    <n v="84156"/>
    <n v="35962"/>
    <s v="JUAN ANTONIO ESPINOSA ACEVEDO"/>
    <s v="CC"/>
    <n v="79569262"/>
    <n v="3"/>
    <m/>
    <m/>
    <m/>
    <m/>
    <m/>
    <m/>
    <m/>
    <m/>
    <s v="APOYAR JURÍDICAMENTE LAS ACCIONES REQUERIDAS PARA LA DEPURACIÓN DE LAS ACTUACIONES ADMINISTRATIVAS QUE CURSAN EN LA ALCALDÍA LOCAL DE RAFAEL URIBE URIBE"/>
    <d v="2023-01-30T00:00:00"/>
    <d v="2023-02-01T00:00:00"/>
    <d v="2024-05-31T00:00:00"/>
    <n v="330"/>
    <n v="11"/>
    <n v="59400000"/>
    <n v="5400000"/>
    <x v="0"/>
    <n v="677"/>
    <d v="2023-01-16T00:00:00"/>
    <n v="638"/>
    <d v="2023-01-31T00:00:00"/>
    <x v="1"/>
    <s v="Inspección, vigilancia y control en Rafael Uribe Uribe_x000a_Rafael Uribe Uribe"/>
    <x v="1"/>
    <n v="98247"/>
    <n v="1"/>
    <d v="2023-12-19T00:00:00"/>
    <n v="1276"/>
    <d v="2023-12-15T00:00:00"/>
    <n v="1206"/>
    <n v="27000000"/>
    <n v="1"/>
    <d v="2023-12-19T00:00:00"/>
    <n v="150"/>
    <n v="16"/>
    <n v="480"/>
    <n v="86400000"/>
    <s v="31 31-Servicios Profesionales "/>
    <s v="MARLENE ALCIRA MELENDEZ PEREZ "/>
    <s v="JURIDICA"/>
    <s v="En ejecución"/>
    <s v="SECOP II "/>
    <s v="Jorge"/>
    <s v="PENDIENTECARGAR CRP ADICION (LUIS ALEJANDRO) MAYO 15/2024"/>
    <m/>
    <s v="111"/>
    <s v="M"/>
    <n v="3104540207"/>
    <s v="KR 12 I 24 23 SUR"/>
    <s v="ABOGADO"/>
    <s v="juanespinosa1972@hotmail.com"/>
    <s v="1.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_x000a_y/o pérdida de fuerza de ejecutoria del acto administrativo. 4 . Proyectar los actos administrativos_x000a_correspondientes, conforme con la normatividad vigente, que permitan impulsar efectivamente los expedientes_x000a_propendiendo por una decisión de fondo y/o su oportuna terminación o cierre y presentarlos al profesional que_x000a_cumpla con el rol de supervisión estratégica de depuración e impulso procesal local para su revisión. 5 . Ajustar_x000a_los proyectos de actos administrativos a partir de las observaciones y/o modificaciones sugeridas por el_x000a_profesional que cumpla con el rol de supervisión estratégica de depuración e impulso procesal local de la_x000a_Alcaldía, o quien este designe. 6 . Proyectar para firma del alcalde local las solicitudes de información y/o_x000a_concepto dirigidas a las instancias distritales competentes y realizar su respectivo seguimiento. 7 . Realizar_x000a_seguimiento a las visitas técnicas solicitadas y a la oportuna entrega del correspondiente informe. 8 . Revisar,_x000a_analizar y proyectar respuesta oportuna a la totalidad de las solicitudes que le sean asignadas, en el aplicativo_x000a_institucional ORFEO y presentarlos al Profesional que cumpla con el rol de supervisión estratégica de_x000a_depuración e impulso procesal local de la Alcaldía, para su revisión. 9 . Incorporar al expediente físico los actos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_x000a_Aplicativo ¿SI ACTUA¿ la actuación realizada en cada uno de los expedientes asignados. 12 . Asistir a las_x000a_reuniones a las que sea citado o designado, para la atención de los asuntos relacionados con el objeto_x000a_ CONDICIONES GENERALES_x000a_CLÁUSULADO COMPLEMENTARIO CONTRATO DE PRESTACION DE SERVICIOS_x000a_PROFESIONALES Y/O APOYO A LA GESTION – CPS-111-2023 SECOP II_x000a_FONDO DE DESARROLLO LOCAL DE RAFAEL URIBE URIBE_x000a_Código: GCO-GCI-F143_x000a_Versión: 08_x000a_Vigencia: 01 de diciembre de 2022_x000a_Caso Hola No. 280117_x000a_contractual. 13 . Presentar informe mensual de las actividades realizadas en cumplimiento de las obligaciones_x000a_pactadas."/>
    <d v="2023-01-31T00:00:00"/>
    <s v="I"/>
    <d v="2023-01-30T00:00:00"/>
    <d v="2023-02-01T00:00:00"/>
    <d v="2023-12-31T00:00:00"/>
    <s v="PROFESIONAL "/>
    <s v="SI"/>
    <n v="20236820008043"/>
  </r>
  <r>
    <s v="CPS-112-2023 "/>
    <n v="112"/>
    <s v="FDLRUU-CD-112-2023"/>
    <s v="No aplica"/>
    <d v="2023-01-28T00:00:00"/>
    <s v="https://community.secop.gov.co/Public/Tendering/OpportunityDetail/Index?noticeUID=CO1.NTC.3871337&amp;isFromPublicArea=True&amp;isModal=False"/>
    <x v="0"/>
    <x v="0"/>
    <s v="CO1.PCCNTR.4508415"/>
    <n v="83890"/>
    <n v="36235"/>
    <s v="JORGE ANDRES MONCALEANO FLORIANO"/>
    <s v="CC"/>
    <n v="79748235"/>
    <n v="2"/>
    <m/>
    <m/>
    <m/>
    <m/>
    <m/>
    <m/>
    <m/>
    <m/>
    <s v="APOYAR TÉCNICAMENTE LAS DISTINTAS ETAPAS DE LOS PROCESOS DE COMPETENCIA DE LAS INSPECCIONES DE POLICÍA DE LA LOCALIDAD, SEGÚN REPARTO."/>
    <d v="2023-01-30T00:00:00"/>
    <d v="2023-02-03T00:00:00"/>
    <d v="2024-01-02T00:00:00"/>
    <n v="330"/>
    <n v="11"/>
    <n v="59400000"/>
    <n v="5400000"/>
    <x v="0"/>
    <n v="660"/>
    <d v="2023-01-13T00:00:00"/>
    <n v="748"/>
    <d v="2023-02-03T00:00:00"/>
    <x v="1"/>
    <s v="Inspección, vigilancia y control en Rafael Uribe Uribe_x000a_Rafael Uribe Uribe"/>
    <x v="1"/>
    <m/>
    <m/>
    <m/>
    <m/>
    <m/>
    <m/>
    <m/>
    <m/>
    <m/>
    <m/>
    <n v="11"/>
    <n v="330"/>
    <n v="59400000"/>
    <s v="31 31-Servicios Profesionales "/>
    <s v="BETHY CASTAÑEDA HERNANDEZ "/>
    <s v="INSPECCIONES"/>
    <s v="Terminado"/>
    <s v="SECOP II "/>
    <s v="Jorge"/>
    <m/>
    <s v="OK"/>
    <s v="112"/>
    <s v="M"/>
    <n v="3102919238"/>
    <s v="DG 46 76 39 AP 1004"/>
    <s v="ARQUITECTO"/>
    <s v="mfandres1977@gmail.com"/>
    <s v="1 . Acompañar y apoyar a los Inspectores de Policía en el desarrollo de las diligencias de_x000a_inspección. 2 . Realizar las visitas que, en materia de urbanismo, espacio público o actividad económica, le_x000a_sean asignadas por el respetivo Inspector de Policía, en desarrollo de la práctica de pruebas ordenadas dentro_x000a_de una actuación y presentar el respectivo informe en los términos establecidos. 3 . En las visitas que realice_x000a_en materia de urbanismo, verificar que las obras cumplan lo contenido en la norma de sismo resistencia vigente,_x000a_lo anterior, sin perjuicio de las demás verificaciones que respecto al cumplimiento de las licencias de_x000a_construcción deba realizar según lo contenido en la normatividad vigente. 4 . Emitir los conceptos y respuestas_x000a_a las solicitudes y peticiones que le sean requeridos por el Inspector de Policía. 5 . Asistir a las reuniones a las_x000a_que sea citado o designado, para la atención de los asuntos relacionados con el objeto contractual. 6 . Presentar_x000a_informe mensual de las actividades realizadas en cumplimiento de las obligaciones pactadas. 7 . Entregar_x000a_mensualmente, el archivo de los documentos suscritos que haya generado en cumplimiento del objeto y_x000a_obligaciones contractuales. 8.Las demás que se le asignen y que surjan de la naturaleza del Contrato. "/>
    <d v="2023-01-31T00:00:00"/>
    <s v="III"/>
    <d v="2023-01-31T00:00:00"/>
    <d v="2023-02-03T00:00:00"/>
    <d v="2024-01-02T00:00:00"/>
    <s v="PROFESIONAL "/>
    <s v="SI"/>
    <n v="20236820009043"/>
  </r>
  <r>
    <s v="CPS-113-2023 "/>
    <n v="113"/>
    <s v="FDLRUU-CD-113-2023"/>
    <s v="No aplica"/>
    <d v="2023-01-29T00:00:00"/>
    <s v="https://community.secop.gov.co/Public/Tendering/OpportunityDetail/Index?noticeUID=CO1.NTC.3873602&amp;isFromPublicArea=True&amp;isModal=False"/>
    <x v="0"/>
    <x v="0"/>
    <s v="CO1.PCCNTR.4510311"/>
    <n v="84035"/>
    <n v="36230"/>
    <s v=" NIDIA CONSUELO MARROQUIN RODRIGUEZ"/>
    <s v="CC"/>
    <n v="52458154"/>
    <n v="1"/>
    <m/>
    <m/>
    <m/>
    <m/>
    <m/>
    <m/>
    <m/>
    <m/>
    <s v="APOYAR AL ÁREA DE DESARROLLO LOCAL EN EL CENTRO DE DOCUMENTACIÓN E INFORMACIÓN (CDI) EN EL MANEJO DE LAS COMUNICACIONES DE ENTRADA, INTERNAS Y EXTERNAS Y EN LA ATENCIÓN A LOS CIUDADANOS EN LOS DIFERENTES CANALES ESTABLECIDOS POR LA ENTIDAD."/>
    <d v="2023-01-30T00:00:00"/>
    <d v="2023-02-02T00:00:00"/>
    <d v="2024-05-31T00:00:00"/>
    <n v="330"/>
    <n v="11"/>
    <n v="29700000"/>
    <n v="2700000"/>
    <x v="0"/>
    <n v="813"/>
    <d v="2023-01-20T00:00:00"/>
    <n v="716"/>
    <d v="2023-02-01T00:00:00"/>
    <x v="0"/>
    <s v="Gestion publica transparente y que mide cuentas  la ciudadania en rafael uribe uribe "/>
    <x v="0"/>
    <n v="98087"/>
    <n v="1"/>
    <d v="2023-12-22T00:00:00"/>
    <n v="1306"/>
    <d v="2023-12-18T00:00:00"/>
    <n v="1217"/>
    <n v="13410000"/>
    <n v="1"/>
    <d v="2023-12-22T00:00:00"/>
    <n v="149"/>
    <n v="16"/>
    <n v="479"/>
    <n v="43110000"/>
    <s v="33 33-Servicios Apoyo a la Gestion de la Entidad (servicios administrativos) "/>
    <s v="DIMELZA MENDOZA RUEDA "/>
    <s v="CDI"/>
    <s v="En ejecución"/>
    <s v="SECOP II "/>
    <s v="michel"/>
    <m/>
    <m/>
    <s v="113"/>
    <s v="F"/>
    <n v="3194908787"/>
    <s v="calle 48 t No. 210"/>
    <s v="BACHILLER"/>
    <s v="activitybody@hotmail.com"/>
    <s v="1 . Apoyar la recepción, radicación, registro, organización, conservación, distribución, relación,_x000a_clasificación y/o entrega de la correspondencia que diariamente recibe y envía el CDI, incluida en el aplicativo de_x000a_Gestión Documental, conforme a los lineamientos establecidos por la Secretaría de Gobierno. 2 . Llevar control de la_x000a_documentación recibida, planillada para envío, devuelta por los motorizados, entregada a las dependencias y_x000a_publicadas por edicto, según le sea asignado, e informar oportunamente al supervisor los retrasos o contingencias_x000a_presentadas en el área 3 . Apoyar la gestión documental y archivo del Área de Gestión de Desarrollo Local, conforme_x000a_a los lineamientos establecidos por la entidad. 4 . Apoyar la recepción de llamadas telefónicas a través del PBX,_x000a_atendiendo los protocolos dispuestos por la Secretaría Distrital de Gobierno. 5 . Apoyar la elaboración, radicación,_x000a_entrega y archivo de documentos, memorandos y oficios cuando le sea requerido por el Profesional Especializado 222-_x000a_24 del Fondo de Desarrollo Local relacionados con la naturaleza del contrato. 6 . Las demás obligaciones que sean_x000a_asignadas por el Profesional Especializado 222-24 del Área de Desarrollo Local y de acuerdo con el objeto del_x000a_contrato_x000d_"/>
    <d v="2023-02-01T00:00:00"/>
    <s v="I"/>
    <d v="2023-01-30T00:00:00"/>
    <d v="2023-02-02T00:00:00"/>
    <d v="2024-01-01T00:00:00"/>
    <s v="BACHILLER"/>
    <s v="SI"/>
    <n v="20236820007023"/>
  </r>
  <r>
    <s v="CPS-114-2023 "/>
    <n v="114"/>
    <s v="FDLRUU-CD-114-2023"/>
    <s v="No aplica"/>
    <d v="2023-01-28T00:00:00"/>
    <s v="https://community.secop.gov.co/Public/Tendering/OpportunityDetail/Index?noticeUID=CO1.NTC.3871461&amp;isFromPublicArea=True&amp;isModal=False"/>
    <x v="0"/>
    <x v="0"/>
    <s v="CO1.PCCNTR.4508275"/>
    <n v="84166"/>
    <n v="35898"/>
    <s v="KANDY LORENA PATARROYO GOMEZ"/>
    <s v="CC"/>
    <n v="1033714826"/>
    <n v="2"/>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3T00:00:00"/>
    <d v="2024-04-30T00:00:00"/>
    <n v="330"/>
    <n v="11"/>
    <n v="59400000"/>
    <n v="5400000"/>
    <x v="0"/>
    <n v="695"/>
    <d v="2023-01-16T00:00:00"/>
    <n v="768"/>
    <d v="2023-02-03T00:00:00"/>
    <x v="0"/>
    <s v="Gestion publica transparente y que mide cuentas  la ciudadania en rafael uribe uribe "/>
    <x v="0"/>
    <n v="98197"/>
    <n v="1"/>
    <d v="2023-12-22T00:00:00"/>
    <n v="1313"/>
    <d v="2023-12-18T00:00:00"/>
    <n v="1207"/>
    <n v="21240000"/>
    <n v="1"/>
    <d v="2023-12-22T00:00:00"/>
    <n v="118"/>
    <n v="15"/>
    <n v="448"/>
    <n v="80640000"/>
    <s v="31 31-Servicios Profesionales "/>
    <s v="JESUS BAYRO MUÑOZ FELIX/LEYDA FENIVAR PARRA ROMERO_x000a_Profesional Universitario 219 - 18 Planeación"/>
    <s v="PLANEACION "/>
    <s v="Terminado"/>
    <s v="SECOP II "/>
    <s v="michel"/>
    <s v="PENDIENTE CARGAR CRP ADICION  (LUIS ALEJANDRO ) MAYO 15/2024"/>
    <m/>
    <s v="114"/>
    <s v="F"/>
    <n v="3108122552"/>
    <s v="CRA 24 B 40A 76 SUR "/>
    <s v="TRABAJADORA SOCIAL"/>
    <s v="klore1507@gmail.com"/>
    <s v="1 . Elaborar diagnósticos/ documentos y/o informes entre otros relacionados con los Proyectos_x000a_de Inversió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n3 ._x000a_Elaborar los estudios previos, anexos té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ón que le sean asignados por el supervisor (a) del contrato 5_x000a_. Participar en las reuniones, citaciones de la junta de administración Local, comités de contratación, comités técnicos_x000a_de seguimiento, reuniones, actividades de la administración local, distrital, capacitaciones, entre otros donde sea_x000a_designado (a) por el supervisor del contrato 6 . Elaborar las respuestas a las solicitudes y/o requerimientos de diferentes_x000a_indole que por competencia le sean asignados por el supervisor (a) del contrato dando cumplimiento estricto a los_x000a_tiempos que exige la norma. 7 . Realizar el seguimiento técnico, administrativo, financiero y contable de los procesos_x000a_ CONDICIONES GENERALES_x000a_CLÁUSULADO COMPLEMENTARIO CONTRATO DE PRESTACION DE SERVICIOS_x000a_PROFESIONALES Y/O APOYO A LA GESTION – CPS-11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ón del contrato y que le sean asignadas por el Alcalde Local y/o el supervisor (a) del contrato y que surjan de la_x000a_Naturaleza del Contrato_x000d_"/>
    <d v="2023-02-01T00:00:00"/>
    <s v="I"/>
    <d v="2023-01-31T00:00:00"/>
    <d v="2023-02-03T00:00:00"/>
    <d v="2024-01-02T00:00:00"/>
    <s v="PROFESIONAL "/>
    <s v="SI"/>
    <s v="20236820007003/20246820000343"/>
  </r>
  <r>
    <s v="CPS-115-2023 "/>
    <n v="115"/>
    <s v="FDLRUU-CD-115-2023"/>
    <s v="No aplica"/>
    <d v="2023-01-29T00:00:00"/>
    <s v="https://community.secop.gov.co/Public/Tendering/OpportunityDetail/Index?noticeUID=CO1.NTC.3871909&amp;isFromPublicArea=True&amp;isModal=False"/>
    <x v="0"/>
    <x v="0"/>
    <s v="CO1.PCCNTR.4508853"/>
    <n v="83916"/>
    <n v="36232"/>
    <s v="JUAN CARLOS JIMENEZ MENESES"/>
    <s v="CC"/>
    <n v="17654733"/>
    <n v="9"/>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quot;"/>
    <d v="2023-01-30T00:00:00"/>
    <d v="2023-02-02T00:00:00"/>
    <d v="2024-02-29T00:00:00"/>
    <n v="330"/>
    <n v="11"/>
    <n v="29700000"/>
    <n v="2700000"/>
    <x v="0"/>
    <n v="787"/>
    <d v="2023-01-20T00:00:00"/>
    <n v="717"/>
    <d v="2023-02-01T00:00:00"/>
    <x v="0"/>
    <s v="Gestion publica transparente y que mide cuentas  la ciudadania en rafael uribe uribe "/>
    <x v="0"/>
    <n v="99934"/>
    <n v="1"/>
    <d v="2023-12-20T00:00:00"/>
    <n v="1291"/>
    <d v="2023-12-15T00:00:00"/>
    <n v="1159"/>
    <n v="5310000"/>
    <n v="1"/>
    <d v="2023-12-20T00:00:00"/>
    <n v="58"/>
    <n v="13"/>
    <n v="388"/>
    <n v="35010000"/>
    <s v="33 33-Servicios Apoyo a la Gestion de la Entidad (servicios administrativos) "/>
    <s v="DIMELZA MENDOZA RUEDA "/>
    <s v="GESTION DOCUMENTAL"/>
    <s v="Terminado"/>
    <s v="SECOP II "/>
    <s v="michel"/>
    <s v="PENDIENTE CARGAR CRP ADICION (MICHEL SALAMANCA ) MAYO 15/2024"/>
    <m/>
    <s v="115"/>
    <s v="M"/>
    <n v="3112062298"/>
    <s v="CL 8A  88 90 IN   8 AP  327"/>
    <s v="BACHILLER "/>
    <s v="juancj24@yahoo.com"/>
    <s v="1 . Recibir la documentación a intervenir, verificando mediante punteo cajas y carpetas_x000a_entregadas para el proceso técnico. 2 . Realizar la intervención de 8 metros lineales de la documentación, aplicando la_x000a_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_x000a_documental en el formato establecido por la Dirección Administrativa de la SDG3 . Elaborar el plan de trabajo en_x000a_conjunto con el supervisor del contrato pactando según lo establecido en los planes de acción de la dependencia una_x000a_meta adecuada a las necesidades de la entidad y garantizando que el proceso se cumpla de manera idónea. 4 . Presentar_x000a_informes mensuales de avance en el que se describa la totalidad de la documentación intervenida, los procesos_x000a_efectuados, el resultado acumulado y el faltante para cumplir la meta. 5 . Las demás obligaciones que sean asignadas_x000a_por la Líder de Gestión Documental y de acuerdo con el objeto del contrato."/>
    <d v="2023-02-01T00:00:00"/>
    <s v="I"/>
    <d v="2023-01-30T00:00:00"/>
    <d v="2023-02-02T00:00:00"/>
    <d v="2024-01-01T00:00:00"/>
    <s v="BACHILLER"/>
    <s v="SI"/>
    <n v="20236820006373"/>
  </r>
  <r>
    <s v="CPS-116-2023 "/>
    <n v="116"/>
    <s v="FDLRUU-CD-116-2023"/>
    <s v="No aplica"/>
    <d v="2023-01-28T00:00:00"/>
    <s v="https://community.secop.gov.co/Public/Tendering/OpportunityDetail/Index?noticeUID=CO1.NTC.3870745&amp;isFromPublicArea=True&amp;isModal=False"/>
    <x v="0"/>
    <x v="0"/>
    <s v="CO1.PCCNTR.4507436"/>
    <n v="83894"/>
    <n v="36234"/>
    <s v="ALBA CONSTANZA CASTELLANOS INFANTE"/>
    <s v="CC"/>
    <n v="52220781"/>
    <n v="7"/>
    <m/>
    <m/>
    <m/>
    <m/>
    <m/>
    <m/>
    <m/>
    <m/>
    <s v="APOYAR JURÍDICAMENTE LA EJECUCIÓN DE LAS ACCIONES REQUERIDAS PARA EL TRÁMITE E IMPULSO PROCESAL DE LAS ACTUACIONES CONTRAVENCIONALES Y/O QUERELLAS QUE CURSEN EN LAS INSPECCIONES DE POLICÍA DE LA LOCALIDAD"/>
    <d v="2023-01-30T00:00:00"/>
    <d v="2023-02-03T00:00:00"/>
    <d v="2024-01-02T00:00:00"/>
    <n v="330"/>
    <n v="11"/>
    <n v="59400000"/>
    <n v="5400000"/>
    <x v="0"/>
    <n v="651"/>
    <d v="2023-01-13T00:00:00"/>
    <n v="671"/>
    <d v="2023-02-01T00:00:00"/>
    <x v="1"/>
    <s v="Inspección, vigilancia y control en Rafael Uribe Uribe_x000a_Rafael Uribe Uribe"/>
    <x v="1"/>
    <m/>
    <m/>
    <m/>
    <m/>
    <m/>
    <m/>
    <m/>
    <m/>
    <m/>
    <m/>
    <n v="11"/>
    <n v="330"/>
    <n v="59400000"/>
    <s v="31 31-Servicios Profesionales "/>
    <s v="DIMAS ORLANDO RAMIREZ SUAREZ "/>
    <s v="INSPECCIONES"/>
    <s v="Terminado"/>
    <s v="SECOP II "/>
    <s v="Brahan"/>
    <m/>
    <m/>
    <s v="116"/>
    <s v="F"/>
    <n v="3208578770"/>
    <s v="CL 13 SUR 14 61"/>
    <s v="ABOGADO"/>
    <s v="cony_721@hotmail.com"/>
    <s v="1. Realizar la revisión y el análisis jurídico de las actuaciones asignadas por el Inspector de Policía,_x000a_emitir o proyectar el respectivo diagnóstico y establecer la actuación jurídica a seguir, conforme_x000a_con la naturaleza del proceso._x000a_2. Proyectar, para revisión y aprobación del Inspector de Policía, los actos que impongan medidas_x000a_correctivas u órdenes de policía, conforme con la normatividad vigente._x000a_3. Proyectar, para revisión y aprobación del Inspector de Policía, los actos por medio de los cuales se_x000a_ CONDICIONES GENERALES_x000a_CLÁUSULADO COMPLEMENTARIO CONTRATO DE PRESTACIÓN DE SERVICIOS_x000a_PROFESIONALES Y/O APOYO A LA GESTION CPS-116-2023 SECOP II_x000a_FONDO DE DESARROLLO LOCAL DE RAFAEL URIBE URIBE_x000a_Código: GCO-GCI-F143_x000a_Versión: 08_x000a_Vigencia: 01 de diciembre de 2022_x000a_Caso Hola No. 280117_x000a_resuelvan los recursos interpuestos contra las decisiones adoptadas por los Comandantes de_x000a_Estación, Subestación y el personal uniformado de la Policía Nacional._x000a_4. Apoyar en la revisión del registro y actualización de las actuaciones y querellas que le asigne el_x000a_Inspector de Policía para impulso, en el Aplicativo ¿ARCO¿ o el sistema dispuesto para su_x000a_seguimiento. En caso contrario, proceder a informar para que el personal administrativo de la_x000a_Inspección de Policía proceda a su registro y actualización._x000a_5. Registrar en el Aplicativo ¿ARCO¿ el trámite realizado de los expedientes asignados, con el fin de_x000a_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_x000a_7. Asistir a las reuniones a las que sea citado o designado, para la atención de los asuntos_x000a_relacionados con el objeto contractual._x000a_8. Presentar informe mensual de las actividades realizadas en cumplimiento de las obligaciones_x000a_pactadas._x000a_9. Entregar, mensualmente, el archivo de los documentos suscritos que haya generado en_x000a_cumplimiento del objeto y obligaciones contractuales._x000a_10. Las demás que se le asignen y que surjan de la naturaleza del Contrato."/>
    <d v="2023-01-31T00:00:00"/>
    <s v="I"/>
    <d v="2023-02-02T00:00:00"/>
    <d v="2023-02-03T00:00:00"/>
    <d v="2024-02-02T00:00:00"/>
    <s v="PROFESIONAL "/>
    <s v="SI"/>
    <n v="20236820015813"/>
  </r>
  <r>
    <s v="CPS-117-2023 "/>
    <n v="117"/>
    <s v="FDLRUU-CD-117-2023"/>
    <s v="No aplica"/>
    <d v="2023-01-29T00:00:00"/>
    <s v="https://community.secop.gov.co/Public/Tendering/OpportunityDetail/Index?noticeUID=CO1.NTC.3872592&amp;isFromPublicArea=True&amp;isModal=False"/>
    <x v="0"/>
    <x v="0"/>
    <s v="_x000a_CO1.PCCNTR.4509600"/>
    <n v="84156"/>
    <n v="35962"/>
    <s v="MARTHA ALEJANDRA GOMEZ CHEJAB"/>
    <s v="CC"/>
    <n v="1033759689"/>
    <n v="3"/>
    <m/>
    <m/>
    <m/>
    <m/>
    <m/>
    <m/>
    <m/>
    <m/>
    <s v="APOYAR JURÍDICAMENTE LAS ACCIONES REQUERIDAS PARA LA DEPURACIÓN DE LAS ACTUACIONES ADMINISTRATIVAS QUE CURSAN EN LA ALCALDÍA LOCAL DE RAFAEL URIBE URIBE"/>
    <d v="2023-01-30T00:00:00"/>
    <d v="2023-02-02T00:00:00"/>
    <d v="2024-01-01T00:00:00"/>
    <n v="330"/>
    <n v="11"/>
    <n v="59400000"/>
    <n v="5400000"/>
    <x v="0"/>
    <n v="676"/>
    <d v="2023-01-16T00:00:00"/>
    <n v="718"/>
    <d v="2023-02-01T00:00:00"/>
    <x v="1"/>
    <s v="Inspección, vigilancia y control en Rafael Uribe Uribe_x000a_Rafael Uribe Uribe"/>
    <x v="1"/>
    <m/>
    <m/>
    <m/>
    <m/>
    <m/>
    <m/>
    <m/>
    <m/>
    <m/>
    <m/>
    <n v="11"/>
    <n v="330"/>
    <n v="59400000"/>
    <s v="31 31-Servicios Profesionales "/>
    <s v="MARLENE ALCIRA MELENDEZ PEREZ "/>
    <s v="JURIDICA"/>
    <s v="Terminado"/>
    <s v="SECOP II "/>
    <s v="Michel "/>
    <m/>
    <s v="OK"/>
    <s v="117"/>
    <s v="F"/>
    <n v="3102834036"/>
    <s v="CL 49 C SUR 5 M 6 B MARRUECOS"/>
    <s v="ABOGADO"/>
    <s v="aleja.chejab@gmail.com"/>
    <s v="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 el_x000a_ CONDICIONES GENERALES_x000a_CLÁUSULADO COMPLEMENTARIO CONTRATO DE PRESTACION DE SERVICIOS_x000a_PROFESIONALES Y/O APOYO A LA GESTION – CPS-11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 13 . Presentar informe_x000a_mensual de las actividades realizadas en cumplimiento de las obligaciones pactadas._x000d_"/>
    <d v="2023-02-01T00:00:00"/>
    <s v="I"/>
    <d v="2023-01-31T00:00:00"/>
    <d v="2023-02-02T00:00:00"/>
    <d v="2024-01-01T00:00:00"/>
    <s v="PROFESIONAL "/>
    <s v="SI"/>
    <n v="20236820008043"/>
  </r>
  <r>
    <s v="CPS-118-2023 "/>
    <n v="118"/>
    <s v="FDLRUU-CD-118-2023"/>
    <s v="No aplica"/>
    <d v="2023-01-29T00:00:00"/>
    <s v="https://community.secop.gov.co/Public/Tendering/OpportunityDetail/Index?noticeUID=CO1.NTC.3871941&amp;isFromPublicArea=True&amp;isModal=False"/>
    <x v="0"/>
    <x v="0"/>
    <s v="CO1.PCCNTR.4508881"/>
    <n v="84176"/>
    <n v="36044"/>
    <s v="GUILLERMO MORENO"/>
    <s v="CC"/>
    <n v="2970813"/>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73"/>
    <d v="2023-01-17T00:00:00"/>
    <n v="756"/>
    <d v="2023-02-03T00:00:00"/>
    <x v="2"/>
    <s v="Ciudadanos mas seguros y con confianza en la justicia de rafael uribe uribe "/>
    <x v="2"/>
    <n v="95831"/>
    <n v="1"/>
    <d v="2023-10-30T00:00:00"/>
    <n v="1172"/>
    <d v="2023-10-19T00:00:00"/>
    <m/>
    <n v="7333333"/>
    <n v="1"/>
    <d v="2023-10-30T00:00:00"/>
    <n v="88"/>
    <n v="12"/>
    <n v="358"/>
    <n v="29833333"/>
    <s v="33 33-Servicios Apoyo a la Gestion de la Entidad (servicios administrativos) "/>
    <s v="LIDIA JESUSA LOPEZ DULCEY"/>
    <s v="SEGURIDAD Y CONVIVENCIA "/>
    <s v="Terminado"/>
    <s v="SECOP II "/>
    <s v="Jhon"/>
    <s v="PENDIENTE  CARGAR CRP ADICION(JHON BOHORQUEZ ) MAYO 15/2024"/>
    <m/>
    <s v="118"/>
    <s v="M"/>
    <n v="3214422581"/>
    <s v="CL 49 B SUR  13B 05"/>
    <s v="BACHILLER "/>
    <s v="guillermoreno2508@hot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_x000d_"/>
    <d v="2023-01-30T00:00:00"/>
    <s v="V"/>
    <d v="2023-01-30T00:00:00"/>
    <d v="2023-02-03T00:00:00"/>
    <d v="2023-11-02T00:00:00"/>
    <s v="BACHILLER"/>
    <s v="SI"/>
    <n v="20236820008073"/>
  </r>
  <r>
    <s v="CPS-119-2023 "/>
    <n v="119"/>
    <s v="FDLRUU-CD-119-2023"/>
    <s v="No aplica"/>
    <d v="2023-01-29T00:00:00"/>
    <s v="https://community.secop.gov.co/Public/Tendering/OpportunityDetail/Index?noticeUID=CO1.NTC.3871945&amp;isFromPublicArea=True&amp;isModal=False"/>
    <x v="0"/>
    <x v="0"/>
    <s v="CO1.PCCNTR.4508886"/>
    <n v="86153"/>
    <n v="37275"/>
    <s v="MATILDE DEL PILAR CAMARGO PINTO"/>
    <s v="CC"/>
    <n v="52442869"/>
    <n v="9"/>
    <m/>
    <m/>
    <m/>
    <m/>
    <m/>
    <m/>
    <m/>
    <m/>
    <s v="PRESTAR LOS SERVICIOS PROFESIONALES PARA APOYAR EN EL ANÁLISIS REVISIÓN, TRAMITE Y SUSCRIPCIÓN DE LOS ACTOS ADMINISTRATIVOS, DESPACHOS COMISORIOS, TUTELAS Y LOS CONCEPTOS JURÍDICOS QUE SE LE SOLICITEN POR PARTE DE LA ALCALDÍA LOCAL DE RAFAEL URIBE URIBE"/>
    <d v="2023-01-30T00:00:00"/>
    <d v="2023-02-03T00:00:00"/>
    <d v="2024-05-31T00:00:00"/>
    <n v="330"/>
    <n v="11"/>
    <n v="64900000"/>
    <n v="5900000"/>
    <x v="0"/>
    <n v="850"/>
    <d v="2023-01-24T00:00:00"/>
    <n v="745"/>
    <d v="2023-02-03T00:00:00"/>
    <x v="1"/>
    <s v="Inspección, vigilancia y control en Rafael Uribe Uribe_x000a_Rafael Uribe Uribe"/>
    <x v="1"/>
    <n v="97986"/>
    <n v="1"/>
    <d v="2023-12-13T00:00:00"/>
    <n v="1235"/>
    <d v="2023-11-30T00:00:00"/>
    <n v="1151"/>
    <n v="29106667"/>
    <n v="1"/>
    <d v="2023-12-13T00:00:00"/>
    <n v="149"/>
    <n v="16"/>
    <n v="479"/>
    <n v="94006667"/>
    <s v="31 31-Servicios Profesionales "/>
    <s v="DIMELZA MENDOZA RUEDA "/>
    <s v="DESPACHO"/>
    <s v="En ejecución"/>
    <s v="SECOP II "/>
    <s v="Jhon"/>
    <s v="PENDIENTE  CARGAR CRP ADICION(JHON BOHORQUEZ ) MAYO 15/2024"/>
    <m/>
    <s v="119"/>
    <s v="F"/>
    <n v="3112102801"/>
    <s v="CL 28 B SUR 13 23 AP 301"/>
    <s v="ABOGADO"/>
    <s v="matldedelpilar@yahoo.com"/>
    <s v=" 1. Emitir conceptos jurídicos que le solicite el Alcalde Local, relacionados con el objeto del_x000a_contrato. 2. Apoyar al Fondo de Desarrollo Local en la recepción, revisión, direccionamiento y consolidación de_x000a_información, insumo de los profesionales responsables según los temas de su competencia que ingresen a la entidad_x000a_como: Acciones constitucionales, Tutelas, proposiciones, conciliaciones y solicitudes de entes de control y proyectar_x000a_las respuestas a los mismos, dando cumplimiento a los tiempos exigidos por la norma para cada caso. 3. Llevar registro_x000a_en línea y hacer entrega en Base de datos de cada uno de los requerimientos que ingresen a la entidad y su respectivo_x000a_trámite al supervisor. 4. Articular con las diferentes dependencias de la Alcaldía Local de RUU, la respuesta oportuna_x000a_de los requerimientos realizados por parte de los entes de control. 5. Proyectar las respuestas a los derechos de petición_x000a_que por competencia le sean asignados dando cumplimiento estricto a los tiempos que exige la norma. 6. Atender,_x000a_documentar y dar respuesta a las visitas administrativas que adelanten los entes de control en la entidad.7. Apoyar la_x000a_supervisión de los contratos que le sean designados. 8. Las demás que le sean asignadas o delegadas y que correspondan_x000a_a la naturaleza del objeto._x000d_"/>
    <d v="2023-01-30T00:00:00"/>
    <s v="I"/>
    <d v="2023-01-31T00:00:00"/>
    <d v="2023-02-03T00:00:00"/>
    <d v="2024-01-02T00:00:00"/>
    <s v="PROFESIONAL "/>
    <s v="No requiere"/>
    <s v="No requiere"/>
  </r>
  <r>
    <s v="CPS-120-2023 "/>
    <n v="120"/>
    <s v="FDLRUU-CD-120-2023"/>
    <s v="No aplica"/>
    <d v="2023-01-29T00:00:00"/>
    <s v="https://community.secop.gov.co/Public/Tendering/OpportunityDetail/Index?noticeUID=CO1.NTC.3871956&amp;isFromPublicArea=True&amp;isModal=False"/>
    <x v="0"/>
    <x v="0"/>
    <s v="CO1.PCCNTR.4508896"/>
    <n v="84013"/>
    <n v="36231"/>
    <s v="ADRIANA MARCELA MURILLO GARCIA"/>
    <s v="CC"/>
    <n v="1013610988"/>
    <n v="7"/>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30T00:00:00"/>
    <d v="2023-02-03T00:00:00"/>
    <d v="2024-01-02T00:00:00"/>
    <n v="330"/>
    <n v="11"/>
    <n v="59400000"/>
    <n v="5400000"/>
    <x v="0"/>
    <n v="833"/>
    <d v="2023-01-21T00:00:00"/>
    <n v="757"/>
    <d v="2023-02-03T00:00:00"/>
    <x v="3"/>
    <s v="Mejoramiento de la calidad dde vida del adulto mayor en rafael uribe uribe"/>
    <x v="3"/>
    <m/>
    <m/>
    <m/>
    <m/>
    <m/>
    <m/>
    <m/>
    <m/>
    <m/>
    <m/>
    <n v="11"/>
    <n v="330"/>
    <n v="59400000"/>
    <s v="31 31-Servicios Profesionales "/>
    <s v="ANA MILENA CARDONA MORA "/>
    <s v="BONO C"/>
    <s v="Terminado"/>
    <s v="SECOP II "/>
    <s v="Jhon"/>
    <m/>
    <s v="OK"/>
    <s v="120"/>
    <s v="F"/>
    <n v="3245118580"/>
    <s v="KR 4D BIS   52 14 SUR"/>
    <s v="TECNOLOGÍA EN GESTIÓN_x000a_ADMINISTRATIVA_x000a_"/>
    <s v="adrimarce87@hotmail.com"/>
    <s v=" 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2-17T00:00:00"/>
    <s v="I"/>
    <d v="2023-01-30T00:00:00"/>
    <d v="2023-02-03T00:00:00"/>
    <d v="2024-01-02T00:00:00"/>
    <s v="PROFESIONAL "/>
    <s v="SI"/>
    <n v="20236820007043"/>
  </r>
  <r>
    <s v="CPS-121-2023 "/>
    <n v="121"/>
    <s v="FDLRUU-CD-121-2023"/>
    <s v="No aplica"/>
    <d v="2023-01-29T00:00:00"/>
    <s v="https://community.secop.gov.co/Public/Tendering/OpportunityDetail/Index?noticeUID=CO1.NTC.3873144&amp;isFromPublicArea=True&amp;isModal=False"/>
    <x v="0"/>
    <x v="0"/>
    <s v="CO1.PCCNTR.4510669"/>
    <n v="84174"/>
    <n v="35901"/>
    <s v="SANDRA JEANNETH  GAITAN ANGULO"/>
    <s v="CC"/>
    <n v="52729285"/>
    <n v="1"/>
    <m/>
    <m/>
    <m/>
    <m/>
    <m/>
    <m/>
    <m/>
    <m/>
    <s v="PRESTAR SUS SERVICIOS ASISTENCIALES PARA LA GESTIÓN DEL RIESGO, EN EL MARCO DEL PROYECTO 1665 VIGÍAS DEL RIESGO DE LA LOCALIDAD DE RAFAEL URIBE URIBE ,EN EL MARCO DEL PLAN DE DESARROLLO 2021-2024 'UN NUEVO CONTRATO SOCIAL Y AMBIENTAL"/>
    <d v="2023-01-29T00:00:00"/>
    <d v="2023-02-07T00:00:00"/>
    <d v="2024-01-06T00:00:00"/>
    <n v="330"/>
    <n v="11"/>
    <n v="19800000"/>
    <n v="1800000"/>
    <x v="0"/>
    <n v="741"/>
    <d v="2023-01-17T00:00:00"/>
    <n v="651"/>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hon"/>
    <m/>
    <s v="OK"/>
    <s v="121"/>
    <s v="F"/>
    <n v="3142851546"/>
    <s v="CL 38 SUR 11B 34 LAS LOMAS "/>
    <s v="BACHILLER "/>
    <s v="cyber.john73@gmail.com"/>
    <s v="1. Implementar los procesos y procedimientos oficiales para la operación y prestación del_x000a_servicio como (Identificación, ingreso, prestación, seguimiento y egreso), atendiendo las orientaciones de la Política_x000a_Pública Social para el Envejecimiento y la Vejez en el Distrito Capital, el Modelo de Atención integral para las personas_x000a_mayores y la gestión territorial de Política Pública Social para el Envejecimiento y la Vejez en el Distrito Capital. 2._x000a_Garantizar que las personas mayores que son presentadas para el ingreso al servicio se encuentran en la lista de espera_x000a_del servicio (Solicitud de servicio e inscritos) de la SDIS y que cumplen con los criterios de focalización y priorización_x000a_establecidos en la normatividad vigente. 3 . Realizar las visitas de validación de condiciones en el lugar de domicilio_x000a_de las personas mayores que son presentadas para ingresar al servicio y que se encuentran registrados en la lista de_x000a_espera del servicio de la SDIS, validación de condiciones que se realiza en el lugar de domicilio de la persona mayor._x000a_4 . Realizar los cruces de bases de datos individuales de las personas mayores que ingresaran al servicio, a las personas_x000a_mayores que se encuentran como participantes del servicio y a las personas mayores que son reportadas con novedades_x000a_(Informe Único); realizar las acciones de seguimiento e identificación de presuntos cobros indebidos en el marco del_x000a_seguimiento y control del servicio social. 5 . Garantizar que la información de las personas mayores vinculadas al_x000a_servicio Apoyos para la Seguridad Económica Tipo C, se encuentre actualizada y realizar el seguimiento mediante los_x000a_cruces de bases de datos, consulta en SIRBE, aplicativo Processa, Catastro, FOSYGA, RUAF, Registraduría,_x000a_Inhumados, Rama judicial, Comprobador de Derechos, DNP (Puntaje de SISBEN), Simultaneidad, entre otros. 6 ._x000a_Realizar las visitas de validación de condiciones de las personas mayores que presentan novedades por los cruces de_x000a_bases de datos o en procedimiento de seguimiento y control que adelanta la Subdirección para la Vejez y la Alcaldia_x000a_Local. 7 . Presentar los informes que le sean requeridos y aportar elementos de juicio, que sirvan de insumo, para la_x000a_toma de decisiones relacionadas con el desarrollo de las acciones de ingreso, activación, suspensión, egreso y_x000a_seguimiento, de las personas mayores vinculadas al servicio apoyo económico Tipo C teniendo en cuenta, las_x000a_orientaciones de gestión territorial de la Política Pública Social para el Envejecimiento y la Vejez en el Distrito Capital._x000a_8 . Aplicar los instrumentos necesarios (fichas, formatos, entre otros) para realizar seguimiento a las actualizaciones y_x000a_registro en el Sistema Misional SIRBE y las bases de datos, realizando las respectivas consultas, además de realizar la_x000a_crítica (verificación) de dichos instrumentos 9 . Diseñar, implementar y evaluar las actividades relacionadas con los_x000a_encuentros de desarrollo humano, de acuerdo con los lineamientos técnicos brindados por la Subdirección para la Vejez_x000a_10 . Presentar dentro de los tiempos estipulados, los informes y productos requeridos por el-la Supervisor-a del contrato_x000a_y el-la Subdirector-a para la Vejez, utilizando para ello los formatos institucionales oficiales, así como atender, tramitar_x000a_y dar respuesta oportuna a las solicitudes de las y los ciudadanos y entes de control, teniendo en cuenta los lineamientos_x000a_y términos establecidos Participar en las reuniones y diferentes actividades que programe la Alcaldía Local, la Secretaría_x000a_Distrital de Integración Social - Subdirección para la Vejez y la Subdirección Local 12 . Las demás inherentes al objeto_x000a_contractual y que se requieran para el cabal cumplimiento del contrato."/>
    <d v="2023-01-30T00:00:00"/>
    <s v="III"/>
    <d v="2023-02-02T00:00:00"/>
    <d v="2023-02-07T00:00:00"/>
    <d v="2024-01-06T00:00:00"/>
    <s v="BACHILLER"/>
    <s v="SI"/>
    <n v="20236820008083"/>
  </r>
  <r>
    <s v="CPS-122-2023 "/>
    <n v="122"/>
    <s v="FDLRUU-CD-122-2023"/>
    <s v="No aplica"/>
    <d v="2023-01-28T00:00:00"/>
    <s v="https://community.secop.gov.co/Public/Tendering/OpportunityDetail/Index?noticeUID=CO1.NTC.3871090&amp;isFromPublicArea=True&amp;isModal=False"/>
    <x v="0"/>
    <x v="0"/>
    <s v="CO1.PCCNTR.4508423"/>
    <n v="84176"/>
    <n v="36044"/>
    <s v="GABRIELA SILVA CAICEDO "/>
    <s v="CC"/>
    <n v="1031182726"/>
    <n v="2"/>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3T00:00:00"/>
    <d v="2024-01-30T00:00:00"/>
    <n v="270"/>
    <n v="9"/>
    <n v="22500000"/>
    <n v="2500000"/>
    <x v="0"/>
    <n v="768"/>
    <d v="2023-01-17T00:00:00"/>
    <n v="771"/>
    <d v="2023-02-03T00:00:00"/>
    <x v="2"/>
    <s v="Ciudadanos mas seguros y con confianza en la justicia de rafael uribe uribe "/>
    <x v="2"/>
    <n v="95833"/>
    <n v="1"/>
    <d v="2023-10-31T00:00:00"/>
    <n v="1173"/>
    <d v="2023-10-19T00:00:00"/>
    <m/>
    <n v="7333333"/>
    <n v="1"/>
    <d v="2023-10-31T00:00:00"/>
    <n v="88"/>
    <n v="12"/>
    <n v="358"/>
    <n v="29833333"/>
    <s v="33 33-Servicios Apoyo a la Gestion de la Entidad (servicios administrativos) "/>
    <s v="LIDIA JESUSA LOPEZ DULCEY"/>
    <s v="SEGURIDAD Y CONVIVENCIA "/>
    <s v="Terminado"/>
    <s v="SECOP II "/>
    <s v="michel"/>
    <m/>
    <s v="OK"/>
    <s v="122"/>
    <s v="F"/>
    <n v="3013031391"/>
    <s v="KR 24  32A SUR 58"/>
    <s v="BACHILLER "/>
    <s v="gabrielasilcaeducativo@gmail.com"/>
    <s v="1 . Apoyar en campo de la difusion de informacion y oferta instutucional que requieran_x000a_acompañamiento territorial y que vinculen a la comunidad e instituciones del novel distrital, relacionadas con dar a_x000a_conocer a la ciudadania sus competencias, servicios y acciones administrativas y operativas en materia de seguridad y_x000a_convivencia ciudadana. 2 . Realizar acompañamiento a a movilizacio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 la_x000a_recuperación y mantenimiento del espacio público en la Localidad de Rafael Uribe Uribe, empleando el diálogo como_x000a_mecanismo para la mediación. y resolución asertiva de conflictos que en el marco de las mismas se puedan dar lugar,_x000a_garantizando el ejercicio de derechos y deberes ciudadanos 5 . Realizar ejercicios de sensibilización ciudadana que_x000a_propendan por la convivencia pacífica en el espacio público, promoviendo el cumplimiento de lo establecido en la ley_x000a_ CONDICIONES GENERALES_x000a_CLÁUSULADO COMPLEMENTARIO CONTRATO DE PRESTACION DE SERVICIOS_x000a_PROFESIONALES Y/O APOYO A LA GESTION – CPS-12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1801 y demás marcos normativos aplicables a la materia; identificando factores de riesgo asociados a la garantía de la_x000a_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_x000a_informes mensuales de actividades que evidencien el desarrollo del trabajo con la comunidad, así como los que se_x000a_requieran sobre cada una de las actividades realizadas por el contratista y su estado de ejecución, con sus respectivos_x000a_soportes y evidencia digital. 8 . Apoyar las acciones operativas y el acompañamiento a los IVC (Inspeccion, vigilancia_x000a_y control) dentro del marco de la legalidad y cumplimeinto de las actividades comerciales. 9 . Apoyar y contribuir con_x000a_el levantamiento de cambuches con el fin de mejorar e incrementar los indices de seguridad de la localidad. 10 ._x000a_Apoyar con la logistica y eventos de organización a la alcalida local que permita el mejoramiento de la seguridad,_x000a_convivencia y justicia en pro de la comunidad. 11 . Las demás que le sean asignadas por el supervisor, en el marco del_x000a_objeto contractual."/>
    <d v="2023-02-01T00:00:00"/>
    <s v="V"/>
    <d v="2023-01-30T00:00:00"/>
    <d v="2023-02-03T00:00:00"/>
    <d v="2023-11-02T00:00:00"/>
    <s v="BACHILLER"/>
    <s v="SI"/>
    <n v="20236820008073"/>
  </r>
  <r>
    <s v="CPS-123-2023 "/>
    <n v="123"/>
    <s v="FDLRUU-CD-123-2023"/>
    <s v="No aplica"/>
    <d v="2023-01-31T00:00:00"/>
    <s v="https://community.secop.gov.co/Public/Tendering/OpportunityDetail/Index?noticeUID=CO1.NTC.3884764&amp;isFromPublicArea=True&amp;isModal=False"/>
    <x v="0"/>
    <x v="0"/>
    <s v="CO1.PCCNTR.4521205"/>
    <n v="84156"/>
    <n v="35962"/>
    <s v="NUBIA ESPERANZA SANTAFE CASTELLANOS"/>
    <s v="CC"/>
    <n v="52484426"/>
    <n v="1"/>
    <m/>
    <m/>
    <m/>
    <m/>
    <m/>
    <m/>
    <m/>
    <m/>
    <s v="APOYAR JURÍDICAMENTE LAS ACCIONES REQUERIDAS PARA LA DEPURACIÓN DE LAS ACTUACIONES ADMINISTRATIVAS QUE CURSAN EN LA ALCALDÍA LOCAL DE RAFAEL URIBE URIBE"/>
    <d v="2023-01-31T00:00:00"/>
    <d v="2023-02-07T00:00:00"/>
    <d v="2024-02-06T00:00:00"/>
    <n v="330"/>
    <n v="11"/>
    <n v="59400000"/>
    <n v="5400000"/>
    <x v="0"/>
    <n v="680"/>
    <d v="2023-01-16T00:00:00"/>
    <n v="752"/>
    <d v="2023-02-03T00:00:00"/>
    <x v="1"/>
    <s v="Inspección, vigilancia y control en Rafael Uribe Uribe_x000a_Rafael Uribe Uribe"/>
    <x v="1"/>
    <m/>
    <n v="1"/>
    <d v="2023-12-29T00:00:00"/>
    <n v="1396"/>
    <d v="2023-12-29T00:00:00"/>
    <n v="1318"/>
    <n v="5400000"/>
    <n v="1"/>
    <d v="2023-12-29T00:00:00"/>
    <n v="30"/>
    <n v="12"/>
    <n v="360"/>
    <n v="64800000"/>
    <s v="31 31-Servicios Profesionales "/>
    <s v="MARLENE ALCIRA MELENDEZ PEREZ "/>
    <s v="JURIDICA"/>
    <s v="Terminado"/>
    <s v="SECOP II "/>
    <s v="michel"/>
    <s v="PENDIENTE CARGAR CRP ADICION (MICHEL SALAMANCA  ) MAYO 15/2024"/>
    <m/>
    <s v="123"/>
    <s v="F"/>
    <n v="3123754912"/>
    <s v="CL 134  59 A 81"/>
    <s v="ABOGADO"/>
    <s v="nesantafe@g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 actuación_x000a_jurídica a seguir conforme con la naturaleza del proceso que corresponda. 3 . Determinar del reparto asignado, los_x000a_expedientes que pueden ser archivados a partir de las causales de caducidad y/o prescripción y/o pérdida de fuerza de_x000a_ejecutoria del acto administrativo. 4 .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 Ajustar los proyectos de actos administrativos a partir de las_x000a_observaciones y/o modificaciones sugeridas por el profesional que cumpla con el rol de supervisión estratégica de_x000a_depuración e impulso procesal local de la Alcaldía, o quien este designe. 6 . Proyectar para firma del alcalde local las_x000a_solicitudes de información y/o concepto dirigidas a las instancias distritales competentes y realizar su respectivo_x000a_seguimiento. 7 . Realizar seguimiento a las visitas técnicas solicitadas y a la oportuna entrega del correspondiente_x000a_informe. 8 .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 Incorporar al expediente físico los actos_x000a_ CONDICIONES GENERALES_x000a_CLÁUSULADO COMPLEMENTARIO CONTRATO DE PRESTACION DE SERVICIOS_x000a_PROFESIONALES Y/O APOYO A LA GESTION – CPS-12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 Aplicativo ¿SI_x000a_ACTUA¿ la actuación realizada en cada uno de los expedientes asignados. 12 . Asistir a las reuniones a las que sea_x000a_citado o designado, para la atención de los asuntos relacionados con el objeto contractual. 13 . Presentar informe_x000a_mensual de las actividades realizadas en cumplimiento de las obligaciones pactadas"/>
    <d v="2023-02-02T00:00:00"/>
    <s v="I"/>
    <d v="2023-02-01T00:00:00"/>
    <d v="2023-02-07T00:00:00"/>
    <d v="2024-01-06T00:00:00"/>
    <s v="PROFESIONAL "/>
    <s v="SI"/>
    <n v="20236820008043"/>
  </r>
  <r>
    <s v="CPS-124-2023 "/>
    <n v="124"/>
    <s v="FDLRUU-CD-124-2023"/>
    <s v="No aplica"/>
    <d v="2023-01-31T00:00:00"/>
    <s v="https://community.secop.gov.co/Public/Tendering/OpportunityDetail/Index?noticeUID=CO1.NTC.3885206&amp;isFromPublicArea=True&amp;isModal=False"/>
    <x v="0"/>
    <x v="0"/>
    <s v="CO1.PCCNTR.4520952"/>
    <n v="83738"/>
    <n v="35958"/>
    <s v="CLARA INÉS ROMERO REYES"/>
    <s v="CC"/>
    <n v="51913151"/>
    <n v="8"/>
    <m/>
    <m/>
    <m/>
    <m/>
    <m/>
    <m/>
    <m/>
    <m/>
    <s v="PRESTAR LOS SERVICIOS PROFESIONALES PARA LA REVISIÓN Y/O ELABORACIÓN DE LOS DOCUMENTOS Y GESTIONES PROVENIENTES DE LAS DIFERENTES ÁREAS RELACIONADAS CON TEMAS ADMINISTRATIVOS CONTABLES Y FINANCIEROS DEL FONDO DE DESARROLLO LOCAL DE RAFAEL URIBE URIBE"/>
    <d v="2023-01-31T00:00:00"/>
    <d v="2023-02-03T00:00:00"/>
    <d v="2024-01-02T00:00:00"/>
    <n v="330"/>
    <n v="11"/>
    <n v="59400000"/>
    <n v="5400000"/>
    <x v="0"/>
    <n v="806"/>
    <d v="2023-01-20T00:00:00"/>
    <n v="770"/>
    <d v="2023-02-02T00:00:00"/>
    <x v="0"/>
    <s v="Gestion publica transparente y que mide cuentas  la ciudadania en rafael uribe uribe "/>
    <x v="0"/>
    <m/>
    <m/>
    <m/>
    <m/>
    <m/>
    <m/>
    <m/>
    <m/>
    <m/>
    <m/>
    <n v="11"/>
    <n v="330"/>
    <n v="59400000"/>
    <s v="31 31-Servicios Profesionales "/>
    <s v="DIMELZA MENDOZA RUEDA "/>
    <s v="ADMINISTRATIVA"/>
    <s v="Terminado"/>
    <s v="SECOP II "/>
    <s v="michel"/>
    <m/>
    <s v="OK"/>
    <s v="124"/>
    <s v="F"/>
    <n v="3115313098"/>
    <s v="CL 74  86 40 AP 413 INT 2"/>
    <s v="ESPECIALIZACION EN GERENCIA DE_x000a_SERVICIOS DE SALUD; CONTADURIA PUBLICA"/>
    <s v="jdcirr@yahoo.com"/>
    <s v="1. Apoyar con la revisión contable y financiera de los documentos que se le requieran,_x000a_relacionado con los contratos, convenios y/o comodatos suscritos por el fondo de desarrollo local y realizar las_x000a_recomendaciones u observaciones a lugar en caso de ser necesario. 2. Prestar apoyo en el desarrollo de las actividades_x000a_administrativas que requiera el área de desarrollo local como seguimientos, reportes, informes que requieran las demás_x000a_áreas, la secretaria de gobierno, los entes de control u otras entidades. 3. Apoyar el seguimiento y control mensual a la_x000a_facturación, valores y pagos de servicios públicos de la alcaldía local y de los bienes a cargo del fondo de desarrollo_x000a_local, emitiendo alertas tempranas al profesional especializado 222-24 del área de desarrollo local frente a_x000a_irregularidades o inconsistencias encontradas en dichas facturas. 4. Recopilar y organizar la documentación necesaria_x000a_para generar las comunicaciones que le sean requeridas y las respuestas de la correspondencia que le sean asignados a_x000a_través del aplicativo de gestión documental-AGD, relacionada con el objeto del contrato, en forma oportuna. 5._x000a_Apoyar la supervisión de los contrato que les sean asignados, suscrito por el fondo de desarrollo local de Rafael Uribe_x000a_Uribe(cuando aplique). 6. Apoyar la programación y/o reprogramación bimestral del PAC, articulando con las_x000a_ CONDICIONES GENERALES_x000a_CLÁUSULADO COMPLEMENTARIO CONTRATO DE PRESTACION DE SERVICIOS_x000a_PROFESIONALES Y/O APOYO A LA GESTION – CPS-12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diferentes dependencias responsables del suministro de la información para la información entrada al área de_x000a_presupuesto este completa y se entregue en oportunidad. 7. Apoyar al seguimiento periódico de tiempos y fechas de_x000a_entrega para tramite de pagos de personas jurídicas de los contratos de funcionamiento e inversión que estén a cargo_x000a_del área de desarrollo local-administrativa y financiera para que los mismos se hagan en la oportunidad requerida . 8 ._x000a_las demás que le asigne el supervisor del contrato y que surjan de las naturalesa del mismo "/>
    <d v="2023-02-02T00:00:00"/>
    <s v="I"/>
    <d v="2023-02-01T00:00:00"/>
    <d v="2023-02-03T00:00:00"/>
    <d v="2024-01-02T00:00:00"/>
    <s v="PROFESIONAL "/>
    <s v="SI"/>
    <n v="20236820007053"/>
  </r>
  <r>
    <s v="CPS-125-2023 "/>
    <n v="125"/>
    <s v="FDLRUU-CD-125-2023"/>
    <s v="No aplica"/>
    <d v="2023-01-29T00:00:00"/>
    <s v="https://community.secop.gov.co/Public/Tendering/OpportunityDetail/Index?noticeUID=CO1.NTC.3872410&amp;isFromPublicArea=True&amp;isModal=False"/>
    <x v="0"/>
    <x v="0"/>
    <s v="CO1.PCCNTR.4509376"/>
    <n v="84166"/>
    <n v="35898"/>
    <s v="YEFFERSON ANTOLYN ALTAMIRANDA BUITRAGO"/>
    <s v="CC"/>
    <n v="1070962440"/>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2T00:00:00"/>
    <d v="2024-02-29T00:00:00"/>
    <n v="330"/>
    <n v="11"/>
    <n v="59400000"/>
    <n v="5400000"/>
    <x v="0"/>
    <n v="689"/>
    <d v="2023-01-16T00:00:00"/>
    <n v="719"/>
    <d v="2023-02-01T00:00:00"/>
    <x v="0"/>
    <s v="Gestion publica transparente y que mide cuentas  la ciudadania en rafael uribe uribe "/>
    <x v="0"/>
    <n v="98195"/>
    <n v="1"/>
    <d v="2023-12-22T00:00:00"/>
    <n v="1292"/>
    <d v="2023-12-15T00:00:00"/>
    <n v="1226"/>
    <n v="10620000"/>
    <n v="1"/>
    <d v="2023-12-22T00:00:00"/>
    <n v="58"/>
    <n v="13"/>
    <n v="388"/>
    <n v="70020000"/>
    <s v="31 31-Servicios Profesionales "/>
    <s v="JESUS BAYRO MUÑOZ FELIX/LEYDA FENIVAR PARRA ROMERO_x000a_Profesional Universitario 219 - 18 Planeación"/>
    <s v="PLANEACION"/>
    <s v="Terminado"/>
    <s v="SECOP II "/>
    <s v="michel"/>
    <s v="PENDIENTE CARGAR CRP ADICION (JOHANA) MAYO 15/2024"/>
    <m/>
    <s v="125"/>
    <s v="M"/>
    <n v="3183848819"/>
    <s v="KR 98A  15A 80"/>
    <s v="CONTADURÍA PÚBLICA"/>
    <s v="Yefferson.buitrago@gmail.com"/>
    <s v="1 . Elaborar diagnosticos/ documentos y/o informes entre otros relacionados con los Proyectos_x000a_de Inversio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 5_x000a_.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 CONDICIONES GENERALES_x000a_CLÁUSULADO COMPLEMENTARIO CONTRATO DE PRESTACION DE SERVICIOS_x000a_PROFESIONALES Y/O APOYO A LA GESTION – CPS-125-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1-30T00:00:00"/>
    <d v="2023-02-02T00:00:00"/>
    <d v="2024-01-01T00:00:00"/>
    <s v="PROFESIONAL "/>
    <s v="SI"/>
    <s v="20236820007003/20246820000343"/>
  </r>
  <r>
    <s v="CPS-126-2023 "/>
    <n v="126"/>
    <s v="FDLRUU-CD-126-2023"/>
    <s v="No aplica"/>
    <d v="2023-01-29T00:00:00"/>
    <s v="https://community.secop.gov.co/Public/Tendering/OpportunityDetail/Index?noticeUID=CO1.NTC.3871920&amp;isFromPublicArea=True&amp;isModal=False"/>
    <x v="0"/>
    <x v="0"/>
    <s v="CO1.PCCNTR.4508861"/>
    <n v="84166"/>
    <n v="35898"/>
    <s v="KATHERINE CALA SANABRIA"/>
    <s v="CC"/>
    <n v="1014251371"/>
    <n v="6"/>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3T00:00:00"/>
    <d v="2024-01-02T00:00:00"/>
    <n v="330"/>
    <n v="11"/>
    <n v="59400000"/>
    <n v="5400000"/>
    <x v="0"/>
    <n v="693"/>
    <d v="2023-01-16T00:00:00"/>
    <n v="753"/>
    <d v="2023-02-03T00:00:00"/>
    <x v="0"/>
    <s v="Gestion publica transparente y que mide cuentas  la ciudadania en rafael uribe uribe "/>
    <x v="0"/>
    <m/>
    <m/>
    <m/>
    <m/>
    <m/>
    <m/>
    <m/>
    <m/>
    <m/>
    <m/>
    <n v="11"/>
    <n v="330"/>
    <n v="59400000"/>
    <s v="31 31-Servicios Profesionales "/>
    <s v="JESUS BAYRO MUÑOZ FELIX"/>
    <s v="PLANEACION"/>
    <s v="Terminado"/>
    <s v="SECOP II "/>
    <s v="michel"/>
    <m/>
    <s v="OK"/>
    <s v="126"/>
    <s v="F"/>
    <n v="3216533294"/>
    <s v="CL 146B 90 27"/>
    <s v="ABOGADA"/>
    <s v="rdps1803@gmail.com"/>
    <s v="1 . Elaborar diagnosticos/ documentos y/o informes entre otros relacionados con los Proyectos_x000a_de Inversio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o3 ._x000a_Elaborar los estudios previos, anexos tecnicos, estudio del sector, matriz de riesgos, estudio de mercado entre otros en_x000a_su parte técnica durante la fase precontractual de los procesos derivados de (los) Proyectos de Inversión donde sea_x000a_designado por el supervisor (a) del Fondo de Desarrollo Rafael Uribe Uribe 4 . Verificar, calificar y evaluar_x000a_técnicamente las propuestas para los procesos de contratacion que le sean asignados por el supervisor (a) del contrato 5_x000a_. Participar en las reuniones, citaciones de la junta de administracion Local, comités de contratación, comités técnicos_x000a_de seguimiento, reuniones, actividades de la administracion local, distrital, capacitaciones, entre otros donde sea_x000a_designado (a) por el supervisor del contrato 6 . Elaborar las respuestas a las solicitudes y/o requerimientos de diferentes_x000a_ CONDICIONES GENERALES_x000a_CLÁUSULADO COMPLEMENTARIO CONTRATO DE PRESTACION DE SERVICIOS_x000a_PROFESIONALES Y/O APOYO A LA GESTION – CPS-125-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dole que por competencia le sean asignados por el supervisor (a) del contrato dando cumplimiento estricto a los_x000a_tiempos que exige la norma. 7 . Realizar el seguimiento técnico, administrativo, financiero y contable de los procesos_x000a_contractuales donde sea designado como apoyo a la supervisión en el marco de lo previsto en el manual de supervisión_x000a_de la Secretaría Distrital de Gobierno. 8 . Entregar, mensualmente informe de actividades, adjuntando las evidencias_x000a_que soportan la ejecución de las obligaciones específicas 9 . Apoyar las demás actividades que se generen en la_x000a_ejecucion del contrato y que le sean asignadas por el Alcalde Local y/o el supervisor (a) del contrato y que surjan de la_x000a_Naturaleza del Contrato_x000d_"/>
    <d v="2023-02-02T00:00:00"/>
    <s v="I"/>
    <d v="2023-02-01T00:00:00"/>
    <d v="2023-02-03T00:00:00"/>
    <d v="2024-01-02T00:00:00"/>
    <s v="PROFESIONAL "/>
    <s v="SI"/>
    <n v="20236820007003"/>
  </r>
  <r>
    <s v="CPS-127-2023 "/>
    <n v="127"/>
    <s v="FDLRUU-CD-127-2023"/>
    <s v="No aplica"/>
    <d v="2023-01-29T00:00:00"/>
    <s v="https://community.secop.gov.co/Public/Tendering/OpportunityDetail/Index?noticeUID=CO1.NTC.3872236&amp;isFromPublicArea=True&amp;isModal=False"/>
    <x v="0"/>
    <x v="0"/>
    <s v="CO1.PCCNTR.4509171"/>
    <n v="85622"/>
    <n v="38174"/>
    <s v="CARLOS GIOVANNY CASTELLANOS GUZMAN"/>
    <s v="CC"/>
    <n v="1030559488"/>
    <n v="0"/>
    <m/>
    <m/>
    <m/>
    <m/>
    <m/>
    <m/>
    <m/>
    <m/>
    <s v="PRESTAR LOS SERVICIOS DE APOYO TECNICO EN LA GESTIÓN EN LAS LABORES ADMINISTRATIVAS, OPERATIVAS Y LOGÍSTICAS QUE SE REQUIERAN EN EL ÁREA DE GESTIÓN DEL DESARROLLO DE LA ALCALDÍA LOCAL DE RAFAEL URIBE URIBE"/>
    <d v="2023-01-30T00:00:00"/>
    <d v="2023-02-02T00:00:00"/>
    <d v="2024-02-01T00:00:00"/>
    <n v="330"/>
    <n v="11"/>
    <n v="44000000"/>
    <n v="4000000"/>
    <x v="0"/>
    <n v="876"/>
    <d v="2023-01-25T00:00:00"/>
    <n v="720"/>
    <d v="2023-02-01T00:00:00"/>
    <x v="0"/>
    <s v="Gestion publica transparente y que mide cuentas  la ciudadania en rafael uribe uribe "/>
    <x v="0"/>
    <m/>
    <n v="1"/>
    <d v="2023-12-29T00:00:00"/>
    <n v="1400"/>
    <d v="2023-12-29T00:00:00"/>
    <n v="1316"/>
    <n v="4000000"/>
    <n v="1"/>
    <d v="2023-12-29T00:00:00"/>
    <n v="30"/>
    <n v="12"/>
    <n v="360"/>
    <n v="48000000"/>
    <s v="33 33-Servicios Apoyo a la Gestion de la Entidad (servicios administrativos) "/>
    <s v="PAOLA ROCIO PERDOMO ORTEGA"/>
    <s v="ALMACEN "/>
    <s v="Terminado"/>
    <s v="SECOP II "/>
    <s v="michel"/>
    <s v="PENDIENTE CARGAR CRP ADICION (LUIS ALEJANDRO) MAYO 15/2024"/>
    <m/>
    <s v="127"/>
    <s v="M"/>
    <n v="3014437288"/>
    <s v="KR 10 D 32 A 06 SUR"/>
    <s v="TECNICO PROFESIONASL DISEÑO GRAFICO"/>
    <s v="charlsimg@gmail.com"/>
    <s v="1 . Apoyar los movimientos físicos y traslados de conformidad a los procedimientos y normas_x000a_establecidas para la toma física de los inventarios de los bienes de propiedad del FONDO DE DESARROLLO_x000a_LOCAL DE LA LOCALIDA DE RAFAEL URIBE URIBE (FDLRUU). 2 . Apoyar con la sistematización y_x000a_consolidación en el proceso de asignación de los inventarios que dispone el Fondo de Desarrollo Local de la Localidad_x000a_de Rafael Uribe Uribe (FDLRUU) en el aplicativo SI CAPITAL. 3 . Asistir el traslado custodia y almacenamiento_x000a_físico de los bienes y elementos de los que dispone el Fondo de Desarrollo Local, informando cualquier novedad que_x000a_se encuentre. 4 . Apoyar con la sistematización, consolidación para el control con el proceso de los inventarios que_x000a_dispone el Fondo de Desarrollo Local de la Localidad de Rafael Uribe Uribe (FDLRUU). 5 . Asistir al proceso de_x000a_verificación y seguimientos de los ingresos, salidas, traslados, y reintegros y de más operaciones que deban registrarse_x000a_por el área sobre bienes y elementos FDLRUU. 6 . Apoyar con los préstamos que se generen de la entidad de acuerdo_x000a_con las normas y procesos establecidos, así como mantener un control de los mismos. 7 . Garantizar el resguardo,_x000a_custodia y buen uso de los elementos de la entidad que le sean entregados, para la efectiva realización de su objeto_x000a_contractual, en caso de que se genere pérdida o deterioro injustificado el supervisor debe realizar el procedimiento que_x000a_ CONDICIONES GENERALES_x000a_CLÁUSULADO COMPLEMENTARIO CONTRATO DE PRESTACION DE SERVICIOS_x000a_PROFESIONALES Y/O APOYO A LA GESTION – CPS-12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rresponda para que garantice el reintegro del mismo. 8 . Dar oportuna respuesta y sin trámites pendientes los_x000a_aplicativos TIC´s de acuerdo con el objeto contractual (Orfeo, correo institucional, Si Actúa, SIG, Si capital, intranet,_x000a_entré otros). 9 . Apoyar en la revisión y depuración de los contratos de comodatos, tanto los vencimientos como los_x000a_elementos entregados en el mismo. 10 . Asistir a las reuniones y actividades a las que sea citado o designado para la_x000a_atención de los asuntos relacionados con el objeto contractual. 11 . Recepcionar oportunamente los materiales y_x000a_suministros que sean entregados por los proveedores en la bodega del almacén. 12 . Apoyar el cargue de información a_x000a_los aplicativos SI CAPITAL, SAE y SAI, que le indique el almacenista de la Alcaldía Local. 13 . Las demás_x000a_obligaciones que se le asignen y que surjan de la naturaleza del Contrato"/>
    <d v="2023-02-02T00:00:00"/>
    <s v="I"/>
    <d v="2023-01-30T00:00:00"/>
    <d v="2023-02-02T00:00:00"/>
    <d v="2024-01-01T00:00:00"/>
    <s v="TECNICO"/>
    <s v="SI"/>
    <n v="20236820006483"/>
  </r>
  <r>
    <s v="CPS-128-2023 "/>
    <n v="128"/>
    <s v="FDLRUU-CD-128-2023"/>
    <s v="No aplica"/>
    <d v="2023-01-28T00:00:00"/>
    <s v="https://community.secop.gov.co/Public/Tendering/OpportunityDetail/Index?noticeUID=CO1.NTC.3871527&amp;isFromPublicArea=True&amp;isModal=False"/>
    <x v="0"/>
    <x v="0"/>
    <s v="CO1.PCCNTR.4509566"/>
    <n v="84035"/>
    <n v="36230"/>
    <s v="DIEGO ALEXANDER MENDEZ REY"/>
    <s v="CC"/>
    <n v="79812446"/>
    <n v="3"/>
    <m/>
    <m/>
    <m/>
    <m/>
    <m/>
    <m/>
    <m/>
    <m/>
    <s v="APOYAR AL ÁREA DE DESARROLLO LOCAL EN EL CENTRO DE DOCUMENTACIÓN E INFORMACIÓN (CDI) EN EL MANEJO DE LAS COMUNICACIONES DE ENTRADA, INTERNAS Y EXTERNAS Y EN LA ATENCIÓN A LOS CIUDADANOS EN LOS DIFERENTES CANALES ESTABLECIDOS POR LA ENTIDAD."/>
    <d v="2023-01-30T00:00:00"/>
    <d v="2023-02-06T00:00:00"/>
    <d v="2024-02-29T00:00:00"/>
    <n v="330"/>
    <n v="11"/>
    <n v="29700000"/>
    <n v="2700000"/>
    <x v="0"/>
    <n v="811"/>
    <d v="2023-01-20T00:00:00"/>
    <n v="721"/>
    <d v="2023-02-01T00:00:00"/>
    <x v="0"/>
    <s v="Gestion publica transparente y que mide cuentas  la ciudadania en rafael uribe uribe "/>
    <x v="0"/>
    <n v="99742"/>
    <n v="1"/>
    <d v="2023-12-26T00:00:00"/>
    <n v="1334"/>
    <d v="2023-12-20T00:00:00"/>
    <n v="1225"/>
    <n v="4950000"/>
    <n v="1"/>
    <d v="2023-12-26T00:00:00"/>
    <n v="54"/>
    <n v="13"/>
    <n v="384"/>
    <n v="34650000"/>
    <s v="33 33-Servicios Apoyo a la Gestion de la Entidad (servicios administrativos) "/>
    <s v="DIMELZA MENDOZA RUEDA "/>
    <s v="CDI"/>
    <s v="Terminado"/>
    <s v="SECOP II "/>
    <s v="miller"/>
    <s v="PENDIENTE CARGAR DELEGACION SUPERVISION. (MILLERI) -PENDIENTE / CARGAR CRP ADICION (LUIS ALEJANDRO) MAYO 15/2024"/>
    <m/>
    <s v="128"/>
    <s v="M"/>
    <n v="3118840152"/>
    <s v="Cra 10 sur N. 28-59 sur "/>
    <s v="BACHILLER"/>
    <s v="diegomendez_307@hotmail.com"/>
    <s v="1. Apoyar la recepción, radicación, registro, organización, conservación, distribución,_x000a_relación, clasificación y/o entrega de la correspondencia que diariamente recibe y envía el CDI, incluida_x000a_en el aplicativo de Gestión Documental, conforme a los lineamientos establecidos por la Secretaría de_x000a_Gobierno. 2. Llevar control de la documentación recibida, planillada para envío, devuelta por los_x000a_motorizados, entregada a las dependencias y publicadas por edicto, según le sea asignado, e informar_x000a_oportunamente al supervisor los retrasos o contingencias presentadas en el área. 3. Apoyar la gestión_x000a_documental y archivo del Área de Gestión de Desarrollo Local, conforme a los lineamientos_x000a_establecidos por la entidad. 4. Apoyar la recepción de llamadas telefónicas a través del PBX,_x000a_atendiendo los protocolos dispuestos por la Secretaría Distrital de Gobierno. 5. Apoyar la elaboración,_x000a_radicación, entrega y archivo de documentos, memorandos y oficios cuando le sea requerido por el_x000a_Profesional Especializado 222-24 del Fondo de Desarrollo Local relacionados con la naturaleza del_x000a_contrato. 6. Las demás obligaciones que sean asignadas por el Profesional Especializado 222-24 del_x000a_Área de Desarrollo Local y de acuerdo con el objeto del contrato."/>
    <d v="2023-01-30T00:00:00"/>
    <s v="I"/>
    <d v="2023-01-30T00:00:00"/>
    <d v="2023-02-06T00:00:00"/>
    <d v="2024-01-05T00:00:00"/>
    <s v="BACHILLER"/>
    <s v="SI"/>
    <n v="20236820007023"/>
  </r>
  <r>
    <s v="CPS-129-2023 "/>
    <n v="129"/>
    <s v="FDLRUU-CD-129-2023"/>
    <s v="No aplica"/>
    <d v="2023-01-29T00:00:00"/>
    <s v="https://community.secop.gov.co/Public/Tendering/OpportunityDetail/Index?noticeUID=CO1.NTC.3872461&amp;isFromPublicArea=True&amp;isModal=False"/>
    <x v="0"/>
    <x v="0"/>
    <s v="CO1.PCCNTR.4509813"/>
    <n v="85913"/>
    <n v="38206"/>
    <s v="ALVARO DE JESUS APARICIO CELY"/>
    <s v="CC"/>
    <n v="19398360"/>
    <n v="4"/>
    <m/>
    <m/>
    <m/>
    <m/>
    <m/>
    <m/>
    <m/>
    <m/>
    <s v="PRESTAR SERVICIOS PROFESIONALES AL ÁREA DE GESTIÓN DE DESARROLLO LOCAL PARA APOYAR A LA ADMINISTRACIÓN EN LA FORMULACIÓN Y SEGUIMIENTO A LOS PROYECTOS DE INVERSIÓN Y GASTOS DE FUNCIONAMIENTO DE LA ALCALDÍA LOCAL."/>
    <d v="2023-01-30T00:00:00"/>
    <d v="2023-02-02T00:00:00"/>
    <d v="2024-02-29T00:00:00"/>
    <n v="330"/>
    <n v="11"/>
    <n v="68200000"/>
    <n v="6200000"/>
    <x v="0"/>
    <n v="862"/>
    <d v="2023-01-24T00:00:00"/>
    <n v="722"/>
    <d v="2023-02-01T00:00:00"/>
    <x v="0"/>
    <s v="Gestion publica transparente y que mide cuentas  la ciudadania en rafael uribe uribe "/>
    <x v="0"/>
    <n v="99465"/>
    <n v="1"/>
    <d v="2023-12-26T00:00:00"/>
    <n v="1326"/>
    <d v="2023-12-20T00:00:00"/>
    <n v="1267"/>
    <n v="12193333"/>
    <n v="1"/>
    <d v="2023-12-26T00:00:00"/>
    <n v="58"/>
    <n v="13"/>
    <n v="388"/>
    <n v="80393333"/>
    <s v="31 31-Servicios Profesionales "/>
    <s v="DIMELZA MENDOZA RUEDA "/>
    <s v="ADMINISTRATIVA "/>
    <s v="Terminado"/>
    <s v="SECOP II "/>
    <s v="miller"/>
    <s v="PENDIENTE CARGAR DELEGACION SUPERVISION. (MILLER)- PENDIENTE CARGAR CRP  (JOHANA) MAYO 15/2024"/>
    <m/>
    <s v="129"/>
    <s v="M"/>
    <n v="3132942950"/>
    <s v="KR 12F 30 15 SUR BL 4 APT 208"/>
    <s v="ADMINSTRADOR DE EMPRESAS "/>
    <s v="alvarocenn@hotmail.com"/>
    <s v="1 Apoyar a la Alcaldía Local en lo relacionado con la formulación de estudios previos,_x000a_anexos técnicos, matrices de riesgos y demás documentos precontractuales para adelantar los_x000a_procesos asociados al adecuado funcionamiento de la sede de la Alcaldía Local y los inmuebles del_x000a_Fondo de Desarrollo Local. 2. Realizar el apoyo a la supervisión de los contratos o convenios que le_x000a_sean designados, en relación con el objeto contractual. 3. Elaborar un control de los préstamos de_x000a_los espacios existentes, conforme a las solicitudes allegadas para la sede de la Alcaldía Local y los_x000a_inmuebles del Fondo de Desarrollo Local, propendiendo en todo caso por el buen uso de los mismos,_x000a_conforme a los manuales de uso de estos espacios. 4. Adelantar las actividades requeridas de_x000a_coordinación institucional, apoyo logístico y administrativo a ciudadanos, entidades y servidores_x000a_públicos, conforme a las solicitudes recibidas. 5. Informar de manera oportuna al supervisor_x000a_contractual sobre las novedades, incidentes, intervenciones o situaciones anómalas que se presenten_x000a_en la sede de la Alcaldía Local o los inmuebles de su propiedad. 6. Evaluar técnicamente las_x000a_propuestas presentadas en el marco de procesos contractuales que adelante la administración local_x000a_según el objeto del contrato. 7. Responder a los requerimientos que por competencia le sean_x000a_asignados, adelantando el trámite requerido para que el peticionario reciba la respuesta en_x000a_oportunidad y con la calidad esperada. 8. Planificar el mantenimiento preventivo y correctivo de la_x000a_sede y velar por la ejecución oportuna del mismo. 9. Las demás que le asigne el Alcalde Local y que_x000a_surjan de la naturaleza del contrato."/>
    <d v="2023-01-30T00:00:00"/>
    <s v="I"/>
    <d v="2023-01-30T00:00:00"/>
    <d v="2023-02-01T00:00:00"/>
    <d v="2024-01-01T00:00:00"/>
    <s v="PROFESIONAL "/>
    <s v="SI"/>
    <n v="20236820007053"/>
  </r>
  <r>
    <s v="CPS-130-2023 "/>
    <n v="130"/>
    <s v="FDLRUU-CD-130-2023"/>
    <s v="No aplica"/>
    <d v="2023-01-28T00:00:00"/>
    <s v="https://community.secop.gov.co/Public/Tendering/OpportunityDetail/Index?noticeUID=CO1.NTC.3871529&amp;isFromPublicArea=True&amp;isModal=False"/>
    <x v="0"/>
    <x v="0"/>
    <s v="CO1.PCCNTR.4509793"/>
    <n v="84176"/>
    <n v="36044"/>
    <s v="NORBEY MOLINA LEIVA"/>
    <s v="CC"/>
    <n v="18222281"/>
    <n v="1"/>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2T00:00:00"/>
    <d v="2024-01-30T00:00:00"/>
    <n v="270"/>
    <n v="9"/>
    <n v="22500000"/>
    <n v="2500000"/>
    <x v="0"/>
    <n v="769"/>
    <d v="2023-01-17T00:00:00"/>
    <n v="723"/>
    <d v="2023-02-01T00:00:00"/>
    <x v="2"/>
    <s v="Ciudadanos mas seguros y con confianza en la justicia de rafael uribe uribe "/>
    <x v="2"/>
    <n v="95834"/>
    <n v="1"/>
    <d v="2023-10-31T00:00:00"/>
    <n v="1174"/>
    <d v="2023-10-24T00:00:00"/>
    <n v="1115"/>
    <n v="7416667"/>
    <n v="1"/>
    <d v="2023-10-31T00:00:00"/>
    <n v="89"/>
    <n v="12"/>
    <n v="359"/>
    <n v="29916667"/>
    <s v="33 33-Servicios Apoyo a la Gestion de la Entidad (servicios administrativos) "/>
    <s v="LIDIA JESUSA LOPEZ DULCEY"/>
    <s v="SEGURIDAD Y CONVIVENCIA "/>
    <s v="Terminado"/>
    <s v="SECOP II "/>
    <s v="miller"/>
    <s v="PENDIENTE CARGAR DELEGACION SUPERVISION. MAYO 15/2024 (MILLER) "/>
    <m/>
    <s v="130"/>
    <s v="M"/>
    <n v="3118963558"/>
    <s v="CRA 12 C 32C 48 SUR "/>
    <s v="BACHILLER "/>
    <s v="norbey692008@hotmail.com"/>
    <s v="1 Apoyar en campo de la difusión de información y oferta institucional que requieran_x000a_acompañamiento territorial y que vinculen a la comunidad e instituciones del novel distrital, relacionadas_x000a_con dar a conocer a la ciudadanía sus competencias, servicios y acciones administrativas y operativas en_x000a_materia de seguridad y convivencia ciudadana. 2 . Realizar acompañamiento a movilización social,_x000a_aglomeraciones y/o eventos masivos de alta complejidad en el territorio. 3 . &quot;Gestionar y acompañar_x000a_espacios de interlocución que promuevan la convivencia ciudadana en la localidad, con los representantes_x000a_de diferentes Instancias de participación (entiéndase juntas de acción comunal, frentes de seguridad local,_x000a_comités de convivencia de propiedad horizontal, entre otros), así como con diferentes colectivos urbanos_x000a_y/o agrupaciones de comunidades de la localidad.&quot; 4 . Apoyar acciones operativas para la recuperación y_x000a_mantenimiento del espacio público en la Localidad de Rafael Uribe Uribe, empleando el diálogo como_x000a_mecanismo para la mediación. y resolución asertiva de conflictos que en el marco de las mismas se_x000a_puedan dar lugar, garantizando el ejercicio de derechos y deberes ciudadanos 5 . Realizar ejercicios de_x000a_sensibilización ciudadana que propendan por la convivencia pacífica en el espacio público, promoviendo_x000a_el cumplimiento de lo establecido en la ley 1801 y demás marcos normativos aplicables a la materia;_x000a_identificando factores de riesgo asociados a la garantía de la seguridad y convivencia que permitan_x000a_generar y territorializar agendas para su mitigación. 6 . Apoyar la convocatoria para la realización de Juntas_x000a_Zonales de Seguridad, apoyando la recolección y sistematización de la información, liderando acciones_x000a_para el cumplimiento de los planes de acción resultantes de estos espacios.&quot; 7 . Presentar los informes_x000a_mensuales de actividades que evidencien el desarrollo del trabajo con la comunidad, así como los que se_x000a_requieran sobre cada una de las actividades realizadas por el contratista y su estado de ejecución, con_x000a_sus respectivos soportes y evidencia digital. 8 . Apoyar las acciones operativas y el acompañamiento a_x000a_los IVC (inspección, vigilancia y control) dentro del marco de la legalidad y cumplimiento de las actividades_x000a_comerciales. 9 . Apoyar y contribuir con el levantamiento de cambuches con el fin de mejorar e incrementar_x000a_los índices de seguridad de la localidad. 10 . Apoyar con la logística y eventos de organización a la alcaldía_x000a_local que permita el mejoramiento de la seguridad, convivencia y justicia en pro de la comunidad. 11 . Las_x000a_demás que le sean asignadas por el supervisor, en el marco del objeto contractual."/>
    <d v="2023-01-30T00:00:00"/>
    <s v="V"/>
    <d v="2023-01-29T00:00:00"/>
    <d v="2023-02-01T00:00:00"/>
    <d v="2023-11-01T00:00:00"/>
    <s v="BACHILLER"/>
    <s v="SI"/>
    <n v="20236820008073"/>
  </r>
  <r>
    <s v="CPS-131-2023 "/>
    <n v="131"/>
    <s v="FDLRUU-CD-131-2023"/>
    <s v="No aplica"/>
    <d v="2023-01-29T00:00:00"/>
    <s v="https://community.secop.gov.co/Public/Tendering/OpportunityDetail/Index?noticeUID=CO1.NTC.3873403&amp;isFromPublicArea=True&amp;isModal=False"/>
    <x v="0"/>
    <x v="0"/>
    <s v="CO1.PCCNTR.4510405"/>
    <n v="84035"/>
    <n v="36230"/>
    <s v="SONIA PATRICIA HERNANDEZ RODRIGUEZ"/>
    <s v="CC"/>
    <n v="52903975"/>
    <n v="0"/>
    <m/>
    <m/>
    <m/>
    <m/>
    <m/>
    <m/>
    <m/>
    <m/>
    <s v="APOYAR AL ÁREA DE DESARROLLO LOCAL EN EL CENTRO DE DOCUMENTACIÓN E INFORMACIÓN (CDI) EN EL MANEJO DE LAS COMUNICACIONES DE ENTRADA, INTERNAS Y EXTERNAS Y EN LA ATENCIÓN A LOS CIUDADANOS EN LOS DIFERENTES CANALES ESTABLECIDOS POR LA ENTIDAD"/>
    <d v="2023-01-31T00:00:00"/>
    <d v="2023-02-03T00:00:00"/>
    <d v="2024-02-29T00:00:00"/>
    <n v="330"/>
    <n v="11"/>
    <n v="29700000"/>
    <n v="2700000"/>
    <x v="0"/>
    <n v="814"/>
    <d v="2023-01-20T00:00:00"/>
    <n v="729"/>
    <d v="2023-02-02T00:00:00"/>
    <x v="0"/>
    <s v="Gestion publica transparente y que mide cuentas  la ciudadania en rafael uribe uribe "/>
    <x v="0"/>
    <n v="1333"/>
    <n v="1"/>
    <d v="2023-12-26T00:00:00"/>
    <n v="1333"/>
    <d v="2023-12-20T00:00:00"/>
    <n v="1250"/>
    <n v="5220000"/>
    <n v="1"/>
    <d v="2023-12-26T00:00:00"/>
    <n v="57"/>
    <n v="13"/>
    <n v="387"/>
    <n v="34920000"/>
    <s v="33 33-Servicios Apoyo a la Gestion de la Entidad (servicios administrativos) "/>
    <s v="DIMELZA MENDOZA RUEDA "/>
    <s v="CDI"/>
    <s v="Terminado"/>
    <s v="SECOP II "/>
    <s v="miller"/>
    <s v="PENDIENTE CARGAR CRP (LUISA  MARTINEZ ) MAYO 15/2024"/>
    <m/>
    <s v="131"/>
    <s v="F"/>
    <n v="3214894496"/>
    <s v="CL 35 C SUR 26 C 48_x000d_"/>
    <s v="BACHILLER"/>
    <s v="patricia 8543@hotmail.com"/>
    <s v="1 Apoyar la recepción, radicación, registro, organización, conservación, distribución,_x000a_relación, clasificación y/o entrega de la correspondencia que diariamente recibe y envía el CDI,_x000a_incluida en el aplicativo de Gestión Documental, conforme a los lineamientos establecidos por la_x000a_Secretaría de Gobierno. 2 . Llevar control de la documentación recibida, planillada para envío,_x000a_devuelta por los motorizados, entregada a las dependencias y publicadas por edicto, según le sea_x000a_asignado, e informar oportunamente al supervisor los retrasos o contingencias presentadas en el_x000a_área. 3 . Apoyar la gestión documental y archivo del Área de Gestión de Desarrollo Local, conforme_x000a_a los lineamientos establecidos por la entidad. 4 . Apoyar la recepción de llamadas telefónicas a_x000a_través del PBX, atendiendo los protocolos dispuestos por la Secretaría Distrital de Gobierno. 5 ._x000a_Apoyar la elaboración, radicación, entrega y archivo de documentos, memorandos y oficios cuando_x000a_le sea requerido por el Profesional Especializado 222-24 del Fondo de Desarrollo Local relacionados_x000a_con la naturaleza del contrato. 6 . Las demás obligaciones que sean asignadas por el Profesional_x000a_Especializado 222-24 del Área de Desarrollo Local y de acuerdo con el objeto del contrato."/>
    <d v="2023-02-15T00:00:00"/>
    <s v="I"/>
    <d v="2023-02-01T00:00:00"/>
    <d v="2023-02-03T00:00:00"/>
    <d v="2024-01-02T00:00:00"/>
    <s v="BACHILLER"/>
    <s v="SI"/>
    <n v="20236820007023"/>
  </r>
  <r>
    <s v="CPS-132-2023 "/>
    <n v="132"/>
    <s v="FDLRUU-CD-132-2023"/>
    <s v="No aplica"/>
    <d v="2023-01-30T00:00:00"/>
    <s v="https://community.secop.gov.co/Public/Tendering/OpportunityDetail/Index?noticeUID=CO1.NTC.3879937&amp;isFromPublicArea=True&amp;isModal=False"/>
    <x v="0"/>
    <x v="0"/>
    <s v="CO1.PCCNTR.4516601"/>
    <n v="85622"/>
    <n v="38174"/>
    <s v="CARLOS ALBERTO ESCOBAR LARA"/>
    <s v="CC"/>
    <n v="19445797"/>
    <n v="0"/>
    <m/>
    <m/>
    <m/>
    <m/>
    <m/>
    <m/>
    <m/>
    <m/>
    <s v="PRESTAR LOS SERVICIOS DE APOYO TÉCNICO EN LA GESTIÓN EN LAS LABORES ADMINISTRATIVAS, OPERATIVAS Y LOGÍSTICAS QUE SE REQUIERAN EN EL ÁREA DE GESTIÓN DEL DESARROLLO DE LA ALCALDÍA LOCAL DE RAFAEL URIBE URIBE."/>
    <d v="2023-01-30T00:00:00"/>
    <d v="2023-02-02T00:00:00"/>
    <d v="2024-02-29T00:00:00"/>
    <n v="330"/>
    <n v="11"/>
    <n v="44000000"/>
    <n v="4000000"/>
    <x v="0"/>
    <n v="875"/>
    <d v="2023-01-25T00:00:00"/>
    <n v="724"/>
    <d v="2023-02-01T00:00:00"/>
    <x v="0"/>
    <s v="Gestion publica transparente y que mide cuentas  la ciudadania en rafael uribe uribe "/>
    <x v="0"/>
    <n v="98206"/>
    <n v="1"/>
    <d v="2023-12-22T00:00:00"/>
    <n v="1305"/>
    <d v="2023-12-18T00:00:00"/>
    <n v="1222"/>
    <n v="7866667"/>
    <n v="1"/>
    <d v="2023-12-22T00:00:00"/>
    <n v="58"/>
    <n v="13"/>
    <n v="388"/>
    <n v="51866667"/>
    <s v="33 33-Servicios Apoyo a la Gestion de la Entidad (servicios administrativos) "/>
    <s v="PAOLA ROCIO PERDOMO ORTEGA"/>
    <s v="ALMACEN "/>
    <s v="Terminado"/>
    <s v="SECOP II "/>
    <s v="michel"/>
    <m/>
    <m/>
    <s v="132"/>
    <s v="M"/>
    <n v="3115429958"/>
    <s v="KR13  28D 34 SUR "/>
    <s v="BACHILLER "/>
    <s v="carlos.escobar5@hotmail.com"/>
    <s v=": 1 . Apoyar los movimientos físicos y traslados de conformidad a los procedimientos y normas_x000a_establecidas para la toma física de los inventarios de los bienes de propiedad del FONDO DE DESARROLLO_x000a_LOCAL DE LA LOCALIDA DE RAFAEL URIBE URIBE (FDLRUU). 2 . Apoyar con la sistematización y_x000a_consolidación en el proceso de asignación de los inventarios que dispone el Fondo de Desarrollo Local de la Localidad_x000a_de Rafael Uribe Uribe (FDLRUU) en el aplicativo SI CAPITAL. 3 . Asistir el traslado custodia y almacenamiento_x000a_físico de los bienes y elementos de los que dispone el Fondo de Desarrollo Local, informando cualquier novedad que_x000a_se encuentre4 . Apoyar con la sistematización, consolidación para el control con el proceso de los inventarios que_x000a_dispone el Fondo de Desarrollo Local de la Localidad de Rafael Uribe Uribe (FDLRUU). 5 . Asistir al proceso de_x000a_verificación y seguimientos de los ingresos, salidas, traslados, y reintegros y de más operaciones que deban registrarse_x000a_por el área sobre bienes y elementos FDLRUU. 6 . Apoyar con los préstamos que se generen de la entidad de acuerdo_x000a_con las normas y procesos establecidos, así como mantener un control de los mismos. 7 . Garantizar el resguardo,_x000a_custodia y buen uso de los elementos de la entidad que le sean entregados, para la efectiva realización de su objeto_x000a_contractual, en caso de que se genere pérdida o deterioro injustificado el supervisor debe realizar el procedimiento que_x000a_ CONDICIONES GENERALES_x000a_CLÁUSULADO COMPLEMENTARIO CONTRATO DE PRESTACION DE SERVICIOS_x000a_PROFESIONALES Y/O APOYO A LA GESTION – CPS-13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rresponda para que garantice el reintegro del mismo. 8 . Dar oportuna respuesta y sin trámites pendientes los_x000a_aplicativos TIC´s de acuerdo con el objeto contractual (Orfeo, correo institucional, Si Actúa, SIG, Si capital, intranet,_x000a_entré otros). 9 . Apoyar en la revisión y depuración de los contratos de comodatos, tanto los vencimientos como los_x000a_elementos entregados en el mismo. 10 . Asistir a las reuniones y actividades a las que sea citado o designado para la_x000a_atención de los asuntos relacionados con el objeto contractual. 11 . Recepcionar oportunamente los materiales y_x000a_suministros que sean entregados por los proveedores en la bodega del almacén. 12 . Apoyar el cargue de información a_x000a_los aplicativos SI CAPITAL, SAE y SAI, que le indique el almacenista de la Alcaldía Local. 13 . Las demás_x000a_obligaciones que se le asignen y que surjan de la naturaleza del Contrato"/>
    <d v="2023-02-02T00:00:00"/>
    <s v="I"/>
    <d v="2023-01-31T00:00:00"/>
    <d v="2023-02-02T00:00:00"/>
    <d v="2024-01-01T00:00:00"/>
    <s v="TECNICO "/>
    <s v="SI"/>
    <n v="20236820006483"/>
  </r>
  <r>
    <s v="CPS-133-2023 "/>
    <n v="133"/>
    <s v="FDLRUU-CD-133-2023"/>
    <s v="No aplica"/>
    <d v="2023-01-29T00:00:00"/>
    <s v="https://community.secop.gov.co/Public/Tendering/OpportunityDetail/Index?noticeUID=CO1.NTC.3871875&amp;isFromPublicArea=True&amp;isModal=False"/>
    <x v="0"/>
    <x v="0"/>
    <s v="CO1.PCCNTR.4508758"/>
    <n v="83843"/>
    <n v="36237"/>
    <s v="TULIA MACARIA ASPRILLA PALACIOS"/>
    <s v="CC"/>
    <n v="51691273"/>
    <n v="3"/>
    <m/>
    <m/>
    <m/>
    <m/>
    <m/>
    <m/>
    <m/>
    <m/>
    <s v="APOYAR AL (A) ALCALDE (SA) LOCAL EN EL FORTALECIMIENTO E INCLUSIÓN DE LAS COMUNIDADES NEGRAS, AFROCOLOMBIANAS, PALENQUERAS E INDÍGENAS EN EL MARCO DE LA POLÍTICA PÚBLICA DISTRITAL Y LOS ESPACIOS DE PARTICIPACIÓN"/>
    <d v="2023-01-30T00:00:00"/>
    <d v="2023-02-01T00:00:00"/>
    <d v="2024-04-30T00:00:00"/>
    <n v="330"/>
    <n v="11"/>
    <n v="56100000"/>
    <n v="5100000"/>
    <x v="0"/>
    <n v="668"/>
    <d v="2023-01-17T00:00:00"/>
    <n v="636"/>
    <d v="2023-01-31T00:00:00"/>
    <x v="0"/>
    <s v="Gestion publica transparente y que mide cuentas  la ciudadania en rafael uribe uribe "/>
    <x v="0"/>
    <n v="100415"/>
    <n v="1"/>
    <d v="2023-12-26T00:00:00"/>
    <n v="1358"/>
    <d v="2023-12-21T00:00:00"/>
    <n v="1240"/>
    <n v="20400000"/>
    <n v="1"/>
    <d v="2023-12-26T00:00:00"/>
    <n v="120"/>
    <n v="15"/>
    <n v="450"/>
    <n v="76500000"/>
    <s v="31 31-Servicios Profesionales "/>
    <s v="CARLOS ALEXANDER CASTILLO MUÑOZ "/>
    <s v="PARTICIPACION"/>
    <s v="Terminado"/>
    <s v="SECOP II "/>
    <s v="Jorge"/>
    <s v="PENDIENTE  CARGAR DELEGACION SUPERVISION-((JORGE MUÑOZ )- PENDIENTE CARGAR CRP ADICION (MICHEL SALAMANCA  ) MAYO15 /2024"/>
    <m/>
    <s v="133"/>
    <s v="F"/>
    <n v="3214188987"/>
    <s v="CL 33BIS SUR 12J 24"/>
    <s v="LICENCIADA EN EDUCACION COMUNITARIA CON ENFASIS EN_x000a_DERECHOS HUMANOS"/>
    <s v="tuliaasprilla@hotmail.com"/>
    <s v="1 . Articular con los enlaces de la Subdirección de Asuntos Étnicos la realización de un_x000a_diagnóstico que evidencie las situaciones de las comunidades negras, afrodescendiente y palenqueras de la_x000a_localidad y articular el desarrollo de acciones para mitigar sus necesidades. 2 . Apoyar el fortalecimiento y_x000a_representar al Alcalde Local en los espacios de participación, diálogo, concertación, e interlocución de las_x000a_comunidades Negras, Afrocolombianas, Palenqueras e indígenas de la localidad 3 . Gestionar programas y_x000a_proyectos en el Fondo de Desarrollo Local que conlleven a la materialización de la Política Pública Afro. 4 ._x000a_Prestar el apoyo para atender los requerimientos verbales y escritos que presenten la comunidad negra,_x000a_afrocolombiana,palenquera e indígenas residentes en el distrito capital en el ámbito local. 5 . Realizar el_x000a_seguimiento en la materialización de los proyectos, programas y actividades que se desarrollen en beneficio de_x000a_la comunidad negra, afrodescendiente, palenquera e indígena residente en la localidad. 6 . Las demás que por_x000a_su naturaleza le sean atribuidas por el/ la supervisor(a) conforme al objeto y alcance del contrato. "/>
    <d v="2023-01-31T00:00:00"/>
    <s v="I"/>
    <d v="2023-01-30T00:00:00"/>
    <d v="2023-02-01T00:00:00"/>
    <d v="2023-12-31T00:00:00"/>
    <s v="PROFESIONAL "/>
    <s v="SI"/>
    <n v="20236820008113"/>
  </r>
  <r>
    <s v="CPS-134-2023 "/>
    <n v="134"/>
    <s v="FDLRUU-CD-134-2023"/>
    <s v="No aplica"/>
    <d v="2023-01-30T00:00:00"/>
    <s v="https://community.secop.gov.co/Public/Tendering/OpportunityDetail/Index?noticeUID=CO1.NTC.3874444&amp;isFromPublicArea=True&amp;isModal=False"/>
    <x v="0"/>
    <x v="0"/>
    <s v="CO1.PCCNTR.4511628"/>
    <n v="84169"/>
    <n v="35894"/>
    <s v="SHAMIR ALEJANDRA HERNANDEZ MARTINEZ"/>
    <s v="CC"/>
    <n v="1031163818"/>
    <n v="0"/>
    <m/>
    <m/>
    <m/>
    <m/>
    <m/>
    <m/>
    <m/>
    <m/>
    <s v="PRESTAR SERVICIOS DE APOYO TECNICO AL AREA DE GESTION DE DESARROLLO LOCAL EN LA FORMULACION, EJECUCION Y SEGUIMIENTO DE LOS PROYECTOS DE INVERSION QUE FORMAN PARTE DEL PLAN DE DESARROLLO LOCAL 2021-2024 DE LA LOCALIDAD DE RAFAEL URIBE URIBE"/>
    <d v="2023-01-30T00:00:00"/>
    <d v="2023-02-02T00:00:00"/>
    <d v="2024-02-29T00:00:00"/>
    <n v="330"/>
    <n v="11"/>
    <n v="44000000"/>
    <n v="4000000"/>
    <x v="0"/>
    <n v="745"/>
    <d v="2023-01-17T00:00:00"/>
    <n v="727"/>
    <d v="2023-02-02T00:00:00"/>
    <x v="0"/>
    <s v="Gestion publica transparente y que mide cuentas  la ciudadania en rafael uribe uribe "/>
    <x v="0"/>
    <n v="98196"/>
    <n v="1"/>
    <d v="2023-12-20T00:00:00"/>
    <n v="1293"/>
    <d v="2023-12-15T00:00:00"/>
    <n v="1190"/>
    <n v="7866667"/>
    <n v="1"/>
    <d v="2023-12-20T00:00:00"/>
    <n v="58"/>
    <n v="13"/>
    <n v="388"/>
    <n v="51866667"/>
    <s v="33 33-Servicios Apoyo a la Gestion de la Entidad (servicios administrativos) "/>
    <s v="JESUS BAYRO MUÑOZ FELIX/LEYDA FENIVAR PARRA ROMERO_x000a_Profesional Universitario 219 - 18 Planeación"/>
    <s v="PLANEACION "/>
    <s v="Terminado"/>
    <s v="SECOP II "/>
    <s v="Gabriel"/>
    <s v="PENDIENTE CARGAR CRP ADICION (GABRIEL RADA )-MAYO 15/2024"/>
    <m/>
    <s v="134"/>
    <s v="F"/>
    <n v="3207248715"/>
    <s v="KRC 19  35A 53 SUR"/>
    <s v="TECNOLOGA EN GESTION DE EMPRESAS DE LA SALUD"/>
    <s v="aleja1821er@gmail.com"/>
    <s v="1 . Apoyar en la elaboración de diagnósticos, presentaciones, documentos técnicos, análisis_x000a_del sector, estudios de mercado, herramientas de seguimiento y ejecución y todos los demás que hagan_x000a_parte de la formulación y ejecución de los proyectos de inversión del Fondo de Desarrollo Local de Rafael_x000a_Uribe Uribe 2 . Apoyar en la elaboración de actas de reuniones, comunicaciones, registro de información_x000a_en los aplicativos y/o herramientas del nivel central, Alcaldía Local, respuestas a requerimientos; así_x000a_como herramientas que se requieran para la formulación y ejecución de los proyectos de inversión y_x000a_demás documentos requeridos por el supervisor (a) del contrato. 3 . Apoyar y mantener actualizadas las_x000a_carpetas físicas y expedientes magnéticos con la información de los contratos, proyectos de inversión que_x000a_le sean designados por el supervisor (a) del contrato. 4 . Apoyar y/o asistir a las actividades, reuniones_x000a_presenciales y/o virtuales, capacitaciones entre otros que se generen en el marco de los Proyectos de_x000a_Inversion del Fondo de Desarrollo Local de Rafael Uribe Uribe. 5 . Presentar el informe mensual de_x000a_actividades con las evidencias que soportan la ejecución de las obligaciones específicas del contrato. 6 ._x000a_Las demás que sean asignadas por el supervisor y/o apoyo a la supervisión del contrato"/>
    <d v="2023-01-31T00:00:00"/>
    <s v="I"/>
    <d v="2023-01-30T00:00:00"/>
    <d v="2023-02-02T00:00:00"/>
    <d v="2024-01-01T00:00:00"/>
    <s v="TECNICO"/>
    <s v="SI"/>
    <s v="20236820007003/20246820000343"/>
  </r>
  <r>
    <s v="CPS-135-2023 "/>
    <n v="135"/>
    <s v="FDLRUU-CD-135-2023"/>
    <s v="No aplica"/>
    <d v="2023-03-29T00:00:00"/>
    <s v="https://community.secop.gov.co/Public/Tendering/OpportunityDetail/Index?noticeUID=CO1.NTC.3873770&amp;isFromPublicArea=True&amp;isModal=False"/>
    <x v="0"/>
    <x v="0"/>
    <s v="CO1.PCCNTR.4510199"/>
    <n v="84176"/>
    <n v="36044"/>
    <s v="DEISY YULISSA RINCON CARDENAS "/>
    <s v="CC"/>
    <n v="1031179096"/>
    <n v="1"/>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6T00:00:00"/>
    <d v="2024-01-30T00:00:00"/>
    <n v="270"/>
    <n v="9"/>
    <n v="22500000"/>
    <n v="2500000"/>
    <x v="0"/>
    <n v="775"/>
    <d v="2023-01-17T00:00:00"/>
    <n v="649"/>
    <d v="2023-01-31T00:00:00"/>
    <x v="2"/>
    <s v="Ciudadanos mas seguros y con confianza en la justicia de rafael uribe uribe "/>
    <x v="2"/>
    <n v="95835"/>
    <n v="1"/>
    <d v="2023-10-30T00:00:00"/>
    <n v="1175"/>
    <d v="2023-10-19T00:00:00"/>
    <n v="1113"/>
    <n v="7083333"/>
    <n v="1"/>
    <d v="2023-10-30T00:00:00"/>
    <n v="85"/>
    <n v="12"/>
    <n v="355"/>
    <n v="29583333"/>
    <s v="33 33-Servicios Apoyo a la Gestion de la Entidad (servicios administrativos) "/>
    <s v="LIDIA JESUSA LOPEZ DULCEY"/>
    <s v="SEGURIDAD Y CONVIVENCIA "/>
    <s v="Terminado"/>
    <s v="SECOP II "/>
    <s v="Jhon"/>
    <m/>
    <s v="OK"/>
    <s v="135"/>
    <s v="F"/>
    <n v="3213833785"/>
    <s v="CRA 10B 41 39 SUR "/>
    <s v="BACHILLER "/>
    <s v="dyilissacar@gmail.com"/>
    <s v="1. Apoyar en campo de la difusión de información y oferta institucional que requieran_x000a_acompañamiento territorial y que vinculen a la comunidad e instituciones del novel distrital, relacionadas con dar a_x000a_conocer a la ciudadanía sus competencias, servicios y acciones administrativas y operativas en materia de seguridad y_x000a_convivencia ciudadana. 2 . Realizar acompañamiento a a movilización social, aglomeraciones y/o eventos masivos de_x000a_alta complejidad en el territorio. 3 . &quot;Gestionar y acompañar espacios de interlocución que promuevan la convivencia_x000a_ciudadana en la localidad, con los representantes de diferentes Instancias de participación (entiéndase juntas de acción_x000a_comunal, frentes de seguridad local, comités de convivencia de propiedad horizontal, entre otros), así como con_x000a_diferentes colectivos urbanos y/o agrupaciones de comunidades de la localidad.&quot; 4 . Apoyar acciones operativas para_x000a_la recuperación y mantenimiento del espacio público en la Localidad de Rafael Uribe Uribe, empleando el diálogo_x000a_como mecanismo para la mediación. y resolución asertiva de conflictos que en el marco de las mismas se puedan dar_x000a_lugar, garantizando el ejercicio de derechos y deberes ciudadanos 5 . Realizar ejercicios de sensibilización ciudadana_x000a_que propendan por la convivencia pacífica en el espacio público, promoviendo el cumplimiento de lo establecido en la_x000a_ley 1801 y demás marcos normativos aplicables a la materia; identificando factores de riesgo asociados a la garantía de_x000a_la seguridad y convivencia que permitan generar y territorializar agendas para su mitigación. 6 . Apoyar la convocatoria_x000a_para la realización de Juntas Zonales de Seguridad, apoyando la recolección y sistematización de la información,_x000a_liderando acciones para el cumplimiento de los planes de acción resultantes de estos espacios.&quot; 7 . Presentar los informes_x000a_mensuales de actividades que evidencien el desarrollo del trabajo con la comunidad, así como los que se requieran_x000a_sobre cada una de las actividades realizadas por el contratista y su estado de ejecución, con sus respectivos soportes y_x000a_evidencia digital. 8 . Apoyar las acciones operativas y el acompañamiento a los IVC (Inspección, vigilancia y control)_x000a_dentro del marco de la legalidad y cumplimiento de las actividades comerciales. 9 . Apoyar y contribuir con el_x000a_levantamiento de cambuches con el fin de mejorar e incrementar los índices de seguridad de la localidad. 10 . Apoyar_x000a_con la logística y eventos de organización a la Alcaldía Local que permita el mejoramiento de la seguridad, convivencia_x000a_y justicia en pro de la comunidad. 11 . Las demás que le sean asignadas por el supervisor, en el marco del objeto_x000a_contractual"/>
    <d v="2023-01-30T00:00:00"/>
    <s v="V"/>
    <d v="2023-01-30T00:00:00"/>
    <d v="2023-02-06T00:00:00"/>
    <d v="2023-11-05T00:00:00"/>
    <s v="BACHILLER"/>
    <s v="SI"/>
    <n v="20236820008073"/>
  </r>
  <r>
    <s v="CPS-136-2023 "/>
    <n v="136"/>
    <s v="FDLRUU-CD-136-2023"/>
    <s v="No aplica"/>
    <d v="2023-01-29T00:00:00"/>
    <s v="https://community.secop.gov.co/Public/Tendering/OpportunityDetail/Index?noticeUID=CO1.NTC.3872963&amp;isFromPublicArea=True&amp;isModal=False"/>
    <x v="0"/>
    <x v="0"/>
    <s v="CO1.PCCNTR.4509892"/>
    <n v="84166"/>
    <n v="35898"/>
    <s v="ANGEL ALEXANDER GUTIERREZ BELTRAN"/>
    <s v="CC"/>
    <n v="1033696186"/>
    <n v="9"/>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1-30T00:00:00"/>
    <d v="2023-02-02T00:00:00"/>
    <d v="2024-01-01T00:00:00"/>
    <n v="330"/>
    <n v="11"/>
    <n v="59400000"/>
    <n v="5400000"/>
    <x v="0"/>
    <n v="692"/>
    <d v="2023-01-16T00:00:00"/>
    <n v="725"/>
    <d v="2023-02-01T00:00:00"/>
    <x v="0"/>
    <s v="Gestion publica transparente y que mide cuentas  la ciudadania en rafael uribe uribe "/>
    <x v="0"/>
    <m/>
    <m/>
    <m/>
    <m/>
    <m/>
    <m/>
    <m/>
    <m/>
    <m/>
    <m/>
    <n v="11"/>
    <n v="330"/>
    <n v="59400000"/>
    <s v="31 31-Servicios Profesionales "/>
    <s v="JESUS BAYRO MUÑOZ FELIX"/>
    <s v="PLANEACION"/>
    <s v="Terminado"/>
    <s v="SECOP II "/>
    <s v="michel"/>
    <m/>
    <s v="OK"/>
    <s v="136"/>
    <s v="M"/>
    <n v="3186807540"/>
    <s v="Calle 48 R sur No. 5 J 37 apto 202"/>
    <s v="INGENIERA INDUSTRIAL"/>
    <s v="alexander.gutierrez.beltran@gmail.com"/>
    <s v="1 . Elaborar diagnósticos/ documentos y/o informes entre otros relacionados con los Proyectos_x000a_de Inversión y temas que se relaciones con el Plan de Desarrollo Local de Rafael Uribe Uribe requeridos por el_x000a_Alcalde local de Rafael Urie Uribe dando estricto cumplimiento al plazo requerido 2 . Realizar el seguimiento a la_x000a_ejecución de los recursos y metas del Plan de Desarrollo Local y/o Proyectos de inversión asignados por el supervisor_x000a_(a) del Fondo de Desarrollo Rafael Uribe Uribe para lo cual deberá presentar mensualmente informes de gestión_x000a_diferentes dependencias responsables del suministro de la información para la información entrada al área de_x000a_presupuesto este completa y se entregue en oportunidad. 7. Apoyar al seguimiento periódico de tiempos y fechas de_x000a_entrega para tramite de pagos de personas jurídicas de los contratos de funcionamiento e inversión que estén a cargo_x000a_del área de desarrollo local-administrativa y financiera para que los mismos se hagan en la oportunidad requerida. 8 ._x000a_las demás que le asigne el supervisor del contrato y que surjan de las naturaleza del mismo 3 . Elaborar los estudios_x000a_previos, anexos técnicos, estudio del sector, matriz de riesgos, estudio de mercado entre otros en su parte técnica_x000a_durante la fase precontractual de los procesos derivados de (los) Proyectos de Inversión donde sea designado por el_x000a_ CONDICIONES GENERALES_x000a_CLÁUSULADO COMPLEMENTARIO CONTRATO DE PRESTACION DE SERVICIOS_x000a_PROFESIONALES Y/O APOYO A LA GESTION – CPS-136-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supervisor (a) del Fondo de Desarrollo Rafael Uribe Uribe 4 . Verificar, calificar y evaluar técnicamente las propuestas_x000a_para los procesos de contratación que le sean asignados por el supervisor (a) del contrato 5 . Participar en las reuniones,_x000a_citaciones de la junta de administración Local, comités de contratación, comités técnicos de seguimiento, reuniones,_x000a_actividades de la administración local, distrital, capacitaciones, entre otros donde sea designado (a) por el supervisor_x000a_del contrato 6 . Elaborar las respuestas a las solicitudes y/o requerimientos de diferentes índole que por competencia le_x000a_sean asignados por el supervisor (a) del contrato dando cumplimiento estricto a los tiempos que exige la norma. 7 ._x000a_Realizar el seguimiento técnico, administrativo, financiero y contable de los procesos contractuales donde sea_x000a_designado como apoyo a la supervisión en el marco de lo previsto en el manual de supervisión de la Secretaría Distrital_x000a_de Gobierno. 8 . Entregar, mensualmente informe de actividades, adjuntando las evidencias que soportan la ejecución_x000a_de las obligaciones específicas 9 . Apoyar las demás actividades que se generen en la ejecución del contrato y que le_x000a_sean asignadas por el Alcalde Local y/o el supervisor (a) del contrato y que surjan de la Naturaleza del Contrato_x000d_"/>
    <d v="2023-02-02T00:00:00"/>
    <s v="I"/>
    <d v="2023-01-31T00:00:00"/>
    <d v="2023-02-02T00:00:00"/>
    <d v="2024-01-01T00:00:00"/>
    <s v="PROFESIONAL "/>
    <s v="SI"/>
    <n v="20236820007003"/>
  </r>
  <r>
    <s v="CPS-137-2023 "/>
    <n v="137"/>
    <s v="FDLRUU-CD-137-2023"/>
    <s v="No aplica"/>
    <d v="2023-01-29T00:00:00"/>
    <s v="https://community.secop.gov.co/Public/Tendering/OpportunityDetail/Index?noticeUID=CO1.NTC.3872770&amp;isFromPublicArea=True&amp;isModal=False"/>
    <x v="0"/>
    <x v="0"/>
    <s v="CO1.PCCNTR.4509883"/>
    <n v="83890"/>
    <n v="36235"/>
    <s v="JORGE HERNANDO RODRIGUEZ SANTANA"/>
    <s v="CC"/>
    <n v="19338480"/>
    <n v="3"/>
    <m/>
    <m/>
    <m/>
    <m/>
    <m/>
    <m/>
    <m/>
    <m/>
    <s v="APOYAR TÉCNICAMENTE LAS DISTINTAS ETAPAS DE LOS PROCESOS DE COMPETENCIA DE LASINSPECCIONES DE POLICÍA DE LA LOCALIDAD, SEGÚN REPARTO."/>
    <d v="2023-01-30T00:00:00"/>
    <d v="2023-02-07T00:00:00"/>
    <d v="2024-01-06T00:00:00"/>
    <n v="330"/>
    <n v="11"/>
    <n v="59400000"/>
    <n v="5400000"/>
    <x v="0"/>
    <n v="661"/>
    <d v="2023-01-13T00:00:00"/>
    <n v="617"/>
    <d v="2023-01-30T00:00:00"/>
    <x v="1"/>
    <s v="Inspección, vigilancia y control en Rafael Uribe Uribe_x000a_Rafael Uribe Uribe"/>
    <x v="1"/>
    <m/>
    <m/>
    <m/>
    <m/>
    <m/>
    <m/>
    <m/>
    <m/>
    <m/>
    <m/>
    <n v="11"/>
    <n v="330"/>
    <n v="59400000"/>
    <s v="31 31-Servicios Profesionales "/>
    <s v="DIMAS ORLANDO RAMIREZ SUAREZ "/>
    <s v="INSPECCIONES "/>
    <s v="Terminado"/>
    <s v="SECOP II "/>
    <s v="Ivan"/>
    <m/>
    <s v="OK"/>
    <s v="137"/>
    <s v="M"/>
    <n v="3015871143"/>
    <s v="KR 91  19A  29 BL 2 AP 107"/>
    <s v="ARQUITECTO "/>
    <s v="rodsant03@yahoo.com"/>
    <s v="1 . Acompañar y apoyar a los Inspectores de Policía en el desarrollo de las diligencias de_x000a_inspección. 2 . Realizar las visitas que, en materia de urbanismo, espacio público o actividad económica, le sean_x000a_asignadas por el respetivo Inspector de Policía, en desarrollo de la práctica de pruebas ordenadas dentro de una_x000a_actuación y presentar el respectivo informe en los términos establecidos. 3 . En las visitas que realice en materia de_x000a_urbanismo, verificar que las obras cumplan lo contenido en la norma de sismo resistencia vigente, lo anterior, sin_x000a_perjuicio de las demás verificaciones que respecto al cumplimiento de las licencias de construcción deba realizar según_x000a_lo contenido en la normatividad vigente. 4 . Emitir los conceptos y respuestas a las solicitudes y peticiones que le sean_x000a_requeridos por el Inspector de Policía. 5 . Asistir a las reuniones a las que sea citado o designado, para la atención de_x000a_los asuntos relacionados con el objeto contractual. 6 . Presentar informe mensual de las actividades realizadas en_x000a_cumplimiento de las obligaciones pactadas. 7 . Entregar mensualmente, el archivo de los documentos suscritos que_x000a_haya generado en cumplimiento del objeto y obligaciones contractuales. Las demás que se le asignen y que surjan de_x000a_la naturaleza del Contrato."/>
    <d v="2023-02-02T00:00:00"/>
    <s v="I"/>
    <d v="2023-02-02T00:00:00"/>
    <d v="2023-02-07T00:00:00"/>
    <d v="2024-01-06T00:00:00"/>
    <s v="PROFESIONAL "/>
    <s v="SI"/>
    <n v="20236820009053"/>
  </r>
  <r>
    <s v="CPS-138-2023 "/>
    <n v="138"/>
    <s v="FDLRUU-CD-138-2023"/>
    <s v="No aplica"/>
    <d v="2023-01-29T00:00:00"/>
    <s v="https://community.secop.gov.co/Public/Tendering/OpportunityDetail/Index?noticeUID=CO1.NTC.3873776&amp;isFromPublicArea=True&amp;isModal=False"/>
    <x v="0"/>
    <x v="0"/>
    <s v="CO1.PCCNTR.4510914"/>
    <n v="86193"/>
    <n v="38098"/>
    <s v="ALVARO CASTAÑEDA ALDANA"/>
    <s v="CC"/>
    <n v="79303323"/>
    <n v="2"/>
    <m/>
    <m/>
    <m/>
    <m/>
    <m/>
    <m/>
    <m/>
    <m/>
    <s v="APOYAR LAS LABORES DE ENTREGA Y RECIBO DE LAS COMUNICACIONES EMITIDAS O RECIBIDAS POR LAS INSPECCIONES DE POLICÍA DE LA LOCALIDAD."/>
    <d v="2023-01-30T00:00:00"/>
    <d v="2023-02-01T00:00:00"/>
    <d v="2024-05-31T00:00:00"/>
    <n v="330"/>
    <n v="11"/>
    <n v="27500000"/>
    <n v="2500000"/>
    <x v="0"/>
    <n v="855"/>
    <d v="2023-01-24T00:00:00"/>
    <n v="650"/>
    <d v="2023-01-31T00:00:00"/>
    <x v="1"/>
    <s v="Inspección, vigilancia y control en Rafael Uribe Uribe_x000a_Rafael Uribe Uribe"/>
    <x v="1"/>
    <n v="98088"/>
    <n v="1"/>
    <d v="2023-12-21T00:00:00"/>
    <n v="1278"/>
    <d v="2023-12-15T00:00:00"/>
    <n v="1182"/>
    <n v="12500000"/>
    <n v="1"/>
    <d v="2023-12-21T00:00:00"/>
    <n v="150"/>
    <n v="16"/>
    <n v="480"/>
    <n v="40000000"/>
    <s v="33 33-Servicios Apoyo a la Gestion de la Entidad (servicios administrativos) "/>
    <s v="CLARA INES ROMERO REYES"/>
    <s v="CDI"/>
    <s v="En ejecución"/>
    <s v="SECOP II "/>
    <s v="Jhon"/>
    <m/>
    <s v="OK"/>
    <s v="138"/>
    <s v="M"/>
    <n v="3222426634"/>
    <s v="CL 32 BIS  SUR 13 A 77"/>
    <s v="BACHILLER "/>
    <s v="alvarocastalda63@gmail.com"/>
    <s v=": 1. Distribuir y entregar las comunicaciones externas e internas, avisos y documentos que_x000a_tengan origen o destino en las Inspecciones de Policía de la Localidad, dentro de los plazos que se le fijen para el efecto._x000a_2. Verificar que las comunicaciones externas e internas, avisos y documentos que recibe y entrega se encuentren_x000a_completos, organizados, foliados y debidamente relacionados en las planillas respectivas. 3. Establecer, diariamente, el_x000a_itinerario de entrega de las comunicaciones externas e internas, avisos y documentos, atendiendo el orden de prioridad_x000a_que le haya indicado el correspondiente Inspector de Policía. 4. Verificar que las comunicaciones externas e internas,_x000a_avisos y documentos relacionados en las planillas de envío se encuentren efectivamente entregados, cerrar y archivar_x000a_las planillas. 5. Entregar al Centro de Documentación e Información -CDI de la localidad, los acuses de recibo de las_x000a_comunicaciones externas e internas y documentos, dentro de los plazos que se le fijen para el efecto, para su_x000a_digitalización en el Aplicativo de Gestión Documental-ORFEO de la Secretaría Distrital de Gobierno. 6. Cumplir con_x000a_el Manual para el Trámite de Comunicaciones de la Secretaría Distrital de Gobierno o normas que la modifiquen,_x000a_adicionen o complementen 7. Asistir a reuniones de capacitación y entrenamiento que sean convocadas por la Dirección_x000a_Administrativa de la Secretaría Distrital de Gobierno en relación con la gestión documental. 8. Asistir a las reuniones_x000a_a las que sea citado o designado, para la atención de los asuntos relacionados con el objeto contractual. 9. Presentar_x000a_informe mensual de las actividades realizadas en cumplimiento de las obligaciones pactadas 10. &quot;Entregar,_x000a_mensualmente, el archivo de los documentos suscritos que haya generado en cumplimiento del objeto y obligaciones_x000a_contractuales. 10. Las demás que se le asignen y que surjan de la naturaleza del Contrato._x000d_"/>
    <d v="2023-01-31T00:00:00"/>
    <s v="IV "/>
    <d v="2023-01-30T00:00:00"/>
    <d v="2023-02-01T00:00:00"/>
    <d v="2023-12-31T00:00:00"/>
    <s v="BACHILLER"/>
    <s v="SI"/>
    <n v="20236820007023"/>
  </r>
  <r>
    <s v="CPS-139-2023 "/>
    <n v="139"/>
    <s v="FDLRUU-CD-139-2023"/>
    <s v="No aplica"/>
    <d v="2023-01-30T00:00:00"/>
    <s v="https://community.secop.gov.co/Public/Tendering/OpportunityDetail/Index?noticeUID=CO1.NTC.3877236&amp;isFromPublicArea=True&amp;isModal=False"/>
    <x v="0"/>
    <x v="0"/>
    <s v="CO1.PCCNTR.4513883"/>
    <n v="85935"/>
    <n v="38201"/>
    <s v="INGRID TATIANA CARO RODRÍGUEZ"/>
    <s v="CC"/>
    <n v="1014197762"/>
    <n v="1"/>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0T00:00:00"/>
    <d v="2023-02-07T00:00:00"/>
    <d v="2024-02-29T00:00:00"/>
    <n v="330"/>
    <n v="11"/>
    <n v="37400000"/>
    <n v="3400000"/>
    <x v="0"/>
    <n v="848"/>
    <d v="2023-01-24T00:00:00"/>
    <n v="747"/>
    <d v="2023-02-03T00:00:00"/>
    <x v="3"/>
    <s v="Mejoramiento de la calidad dde vida del adulto mayor en rafael uribe uribe"/>
    <x v="3"/>
    <m/>
    <n v="1"/>
    <d v="2023-12-28T00:00:00"/>
    <n v="1391"/>
    <d v="2023-12-28T00:00:00"/>
    <n v="13200"/>
    <n v="6120000"/>
    <n v="1"/>
    <d v="2023-12-28T00:00:00"/>
    <n v="53"/>
    <n v="13"/>
    <n v="383"/>
    <n v="43520000"/>
    <s v="33 33-Servicios Apoyo a la Gestion de la Entidad (servicios administrativos) "/>
    <s v="ANA MILENA CARDONA MORA "/>
    <s v="BONO C "/>
    <s v="Terminado"/>
    <s v="SECOP II "/>
    <s v="Jhon"/>
    <s v="PENDIENTE CARGAR CRP ADICION (JHON BOHORQUEZ ) MAYO 15/2024"/>
    <m/>
    <s v="139"/>
    <s v="F"/>
    <n v="3016826665"/>
    <s v="CL 27 BIS 12 K 49"/>
    <s v="PSICOLOGÍA"/>
    <s v="intacaro@hotmail.com"/>
    <s v="1. Registrar en el SIRBE, con calidad y oportunidad la actualización de la información de las_x000a_personas mayores solicitantes del servicio y en estado En Atención de acuerdo con los instructivos y tiempos establecidos_x000a_por la SDIS y la Subdirección para la Vejez 2 . Registrar las novedades e intervenciones asociadas con la prestación del_x000a_Servicio Apoyos económicos, conforme con los instructivos que para tal efecto expida la Entidad, dentro de las fechas_x000a_establecidas y conforme a los lineamientos técnicos dados por la Subdirección para la Vejez., así como registrar los_x000a_cambios de estado (Ingresos y Egresos) de acuerdo con los actos administrativos, en los tiempos establecidos y a los_x000a_lineamientos dados para tal fin 3 . Registrar las fichas de seguimiento y visitas de validación de condiciones en el Sistema_x000a_Misional - SIRBE, las novedades que se presenten (bloqueos, fichas de seguimiento, visitas de validación de condiciones,_x000a_perdidas de tarjetas y desbloqueos). 4 . Apoyar a los profesionales del proyecto en las acciones de seguimiento territorial_x000a_y actualización de la información, en las etapas de ingreso, activación y egreso de las personas mayores vinculadas y/o_x000a_atendidas en el servicio de apoyo económico 5 . Atender y orientar personal y telefónicamente a los-as ciudadanos-as_x000a_que lo requieran, aplicando los atributos establecidos para garantizar la oportunidad y calidad en la atención, en_x000a_correspondencia a las necesidades de la ciudadanía de acuerdo con las competencias de la entidad y los servicios sociales_x000a_que presta 6 . Revisar, verificar y garantizar la calidad, confidencialidad y discrecionalidad en el manejo de la_x000a_información en relación con el desarrollo del objeto contractual y de conformidad con las instrucciones del supervisor_x000a_del contrato 7 . Participar en las reuniones y diferentes actividades que programe la Secretaría Distrital de Integración_x000a_Social y la Subdirección para la Vejez, y participar con el equipo local del proyecto en los procesos de planeación,_x000a_programación y ejecución de las actividades propias del proyecto de inversión 8 . Presentar dentro de los tiempos_x000a_estipulados, los informes y productos requeridos por el-la Supervisor-a del contrato y el-La Subdirector-a para la Vejez,_x000a_utilizando para ello los formatos institucionales oficiales 9 . Las demás inherentes a sus obligaciones contractuales y que_x000a_se requieran para el cabal cumplimiento del contrato"/>
    <d v="2023-01-31T00:00:00"/>
    <s v="I"/>
    <d v="2023-01-31T00:00:00"/>
    <d v="2023-02-07T00:00:00"/>
    <d v="2024-01-06T00:00:00"/>
    <s v="TECNICO "/>
    <s v="SI"/>
    <n v="20236820007043"/>
  </r>
  <r>
    <s v="CPS-140-2023 "/>
    <n v="140"/>
    <s v="FDLRUU-CD-140-2023"/>
    <s v="No aplica"/>
    <s v="29/01/203"/>
    <s v="https://community.secop.gov.co/Public/Tendering/OpportunityDetail/Index?noticeUID=CO1.NTC.3873131&amp;isFromPublicArea=True&amp;isModal=False"/>
    <x v="0"/>
    <x v="0"/>
    <s v="CO1.PCCNTR.4510411"/>
    <n v="84176"/>
    <n v="36044"/>
    <s v="DAVID GUSTAVO ALVAREZ LOPEZ"/>
    <s v="CC"/>
    <n v="1000346902"/>
    <n v="5"/>
    <m/>
    <m/>
    <m/>
    <m/>
    <m/>
    <m/>
    <m/>
    <m/>
    <s v="PRESTAR SERVICIOS DE APOYO A LA GESTIÓN LOCAL Y TERRITORIAL DE LOS TEMAS DE SEGURIDAD Y CONVIVENCIA CIUDADANA PARA LA ALCALDÍA LOCAL DE RAFAEL URIBE URIBE EN EL MARCO DEL PROYECTO DE INVERSION 1680 CIUDADANOS MÁS SEGUROS Y CON CONFIANZA EN LA JUSTICIA EN RAFAEL"/>
    <d v="2023-01-30T00:00:00"/>
    <d v="2023-02-07T00:00:00"/>
    <d v="2024-01-30T00:00:00"/>
    <n v="270"/>
    <n v="9"/>
    <n v="22500000"/>
    <n v="2500000"/>
    <x v="0"/>
    <n v="774"/>
    <d v="2023-01-17T00:00:00"/>
    <n v="670"/>
    <d v="2023-01-31T00:00:00"/>
    <x v="2"/>
    <s v="Ciudadanos mas seguros y con confianza en la justicia de rafael uribe uribe "/>
    <x v="2"/>
    <n v="95837"/>
    <n v="1"/>
    <d v="2023-10-27T00:00:00"/>
    <n v="1176"/>
    <d v="2023-10-24T00:00:00"/>
    <m/>
    <n v="7000000"/>
    <n v="1"/>
    <d v="2023-10-27T00:00:00"/>
    <n v="88"/>
    <n v="12"/>
    <n v="358"/>
    <n v="29500000"/>
    <s v="33 33-Servicios Apoyo a la Gestion de la Entidad (servicios administrativos) "/>
    <s v="LIDIA JESUSA LOPEZ DULCEY"/>
    <s v="SEGURIDAD Y CONVIVENCIA "/>
    <s v="Terminado"/>
    <s v="SECOP II "/>
    <s v="Brahan"/>
    <s v="-PENDIENTE CARGAR CRP ADICION  (JOHANA) MAYO 15/2024"/>
    <m/>
    <s v="140"/>
    <s v="M"/>
    <n v="3002614395"/>
    <s v="KR 19 BIS  33 10 SUR"/>
    <s v="BACHILLER "/>
    <s v="davidalvarezg5@gmail.com"/>
    <s v="1. Apoyar en campo de la difusión de información y oferta institucional que requieran_x000a_acompañamiento territorial y que vinculen a la comunidad e instituciones del novel distrital,_x000a_relacionadas con dar a conocer a la ciudadanía sus competencias, servicios y acciones_x000a_administrativas y operativas en materia de seguridad y convivencia ciudadana._x000a_2. Realizar acompañamiento a a movilización social, aglomeraciones y/o eventos masivos de alta_x000a_complejidad en el territorio._x000a_ CONDICIONES GENERALES_x000a_CLÁUSULADO COMPLEMENTARIO CONTRATO DE PRESTACIÓN DE SERVICIOS_x000a_PROFESIONALES Y/O APOYO A LA GESTION CPS-140-2023 SECOP II_x000a_FONDO DE DESARROLLO LOCAL DE RAFAEL URIBE URIBE_x000a_Código: GCO-GCI-F143_x000a_Versión: 08_x000a_Vigencia: 01 de diciembre de 2022_x000a_Caso Hola No. 280117_x000a_3. &quot;Gestionar y acompañar espacios de interlocución que promuevan la convivencia ciudadana en la_x000a_comunal, frentes de seguridad local, comités de convivencia de propiedad horizontal, entre otros),_x000a_así como con diferentes colectivos urbanos y/o agrupaciones de comunidades de la localidad.&quot;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iento de las actividades comerciales._x000a_9. Apoyar y contribuir con el levantamiento de cambuches con el fin de mejorar e incrementar los_x000a_índices de seguridad de la localidad._x000a_10.Apoyar con la logística y eventos de organización a la alcaldía local que permita el mejoramiento_x000a_de la seguridad, convivencia y justicia en pro de la comunidad._x000a_11.Las demás que le sean asignadas por el supervisor, en el marco del objeto contractual"/>
    <d v="2023-01-31T00:00:00"/>
    <s v="V"/>
    <d v="2023-02-05T00:00:00"/>
    <d v="2023-02-07T00:00:00"/>
    <d v="2024-01-06T00:00:00"/>
    <s v="BACHILLER"/>
    <s v="SI"/>
    <n v="20236820008073"/>
  </r>
  <r>
    <s v="CPS-141-2023 "/>
    <n v="141"/>
    <s v="FDLRUU-CD-141-2023"/>
    <s v="No aplica"/>
    <d v="2023-01-29T00:00:00"/>
    <s v="https://community.secop.gov.co/Public/Tendering/OpportunityDetail/Index?noticeUID=CO1.NTC.3873539&amp;isFromPublicArea=True&amp;isModal=False"/>
    <x v="0"/>
    <x v="0"/>
    <s v="CO1.PCCNTR.4510650"/>
    <n v="84161"/>
    <n v="35960"/>
    <s v="SEBASTIAN CAMILO RIOS SANCHEZ"/>
    <s v="CC"/>
    <n v="1118555187"/>
    <n v="1"/>
    <m/>
    <m/>
    <m/>
    <m/>
    <s v="ÓSCAR MAURICIO HERNÁNDEZ"/>
    <m/>
    <n v="1111193479"/>
    <d v="2023-05-05T00:00:00"/>
    <s v="APOYAR JURIDICAMENTE AL AREA DE GESTION POLICIVA JURIDICA EN LA EJECUCION Y SEGUIMIENTO DE LAS FUNCIONES ASIGNADAS A LA ALCALDIA LOCAL DE RAFAEL URIBE URIBE DE CONFORMIDAD CON LA NORMATIVIDAD APLICABLE&quot;"/>
    <d v="2023-01-30T00:00:00"/>
    <d v="2023-02-06T00:00:00"/>
    <d v="2024-05-31T00:00:00"/>
    <n v="330"/>
    <n v="11"/>
    <n v="59400000"/>
    <n v="5400000"/>
    <x v="0"/>
    <n v="707"/>
    <d v="2023-01-16T00:00:00"/>
    <n v="668"/>
    <d v="2023-01-31T00:00:00"/>
    <x v="1"/>
    <s v="Inspección, vigilancia y control en Rafael Uribe Uribe_x000a_Rafael Uribe Uribe"/>
    <x v="1"/>
    <n v="100031"/>
    <n v="1"/>
    <d v="2023-12-26T00:00:00"/>
    <n v="1356"/>
    <d v="2023-12-21T00:00:00"/>
    <n v="1264"/>
    <n v="26100000"/>
    <n v="1"/>
    <d v="2023-12-26T00:00:00"/>
    <n v="146"/>
    <n v="16"/>
    <n v="476"/>
    <n v="85500000"/>
    <s v="31 31-Servicios Profesionales "/>
    <s v="MARLENE ALCIRA MELENDEZ PEREZ "/>
    <s v="JURIDICA "/>
    <s v="En ejecución"/>
    <s v="SECOP II "/>
    <s v="Brahan"/>
    <s v="-PENDIENTE CARGAR CRP ADICION  (JOHANA) MAYO 15/2024"/>
    <m/>
    <s v="141"/>
    <s v="M"/>
    <n v="3124284273"/>
    <s v="CL 163B 45 32"/>
    <s v="ABOGADO"/>
    <s v="sebascrios@gmail.com"/>
    <s v="1.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2. Apoyar la supervisión de los contratos que le sean asignados_x000a_3. Proyectar y/o revisar, las respuestas a derechos de peticiones de relacionadas con actuaciones_x000a_ CONDICIONES GENERALES_x000a_CLÁUSULADO COMPLEMENTARIO CONTRATO DE PRESTACIÓN DE SERVICIOS_x000a_PROFESIONALES Y/O APOYO A LA GESTION CPS-141-2023 SECOP II_x000a_FONDO DE DESARROLLO LOCAL DE RAFAEL URIBE URIBE_x000a_Código: GCO-GCI-F143_x000a_Versión: 08_x000a_Vigencia: 01 de diciembre de 2022_x000a_Caso Hola No. 280117_x000a_4. administrativas que le sean asignadas_x000a_5. Apoyar la notificación de los actos administrativos proferidos por el área_x000a_6. Apoyar en la revisión de los actos administrativos que imponen sanciones en materia de obras y_x000a_urbanismo, espacio público y establecimientos de comercio_x000a_7. Asistir a las reuniones a las que sea citado o designado, para la atención de los asuntos_x000a_relacionados con el objeto contractual_x000a_8. Entregar, mensualmente, el archivo de los documentos suscritos que haya generado en_x000a_cumplimiento del objeto y obligaciones contractuales._x000a_9. Ajustar los proyectos de actos administrativos a partir de las observaciones y/o modificaciones_x000a_sugeridas por el supervisor del AGP o quien el designe_x000a_10.Las demás que se le asignen y que surjan de la naturaleza del contrato_x000d_"/>
    <d v="2023-01-31T00:00:00"/>
    <s v="I"/>
    <d v="2023-02-02T00:00:00"/>
    <d v="2023-02-06T00:00:00"/>
    <d v="2024-01-05T00:00:00"/>
    <s v="PROFESIONAL "/>
    <s v="SI"/>
    <n v="20236820008043"/>
  </r>
  <r>
    <s v="CPS-142-2023 "/>
    <n v="142"/>
    <s v="FDLRUU-CD-142-2023"/>
    <s v="No aplica"/>
    <d v="2023-01-30T00:00:00"/>
    <s v="https://community.secop.gov.co/Public/Tendering/OpportunityDetail/Index?noticeUID=CO1.NTC.3879738&amp;isFromPublicArea=True&amp;isModal=False"/>
    <x v="0"/>
    <x v="0"/>
    <s v="O1.PCCNTR.4515936"/>
    <n v="83894"/>
    <n v="36234"/>
    <s v="MARCONEL ARCILA CASTAÑEDA"/>
    <s v="CC"/>
    <n v="79432050"/>
    <n v="1"/>
    <m/>
    <m/>
    <m/>
    <m/>
    <m/>
    <m/>
    <m/>
    <m/>
    <s v="APOYAR JURÍDICAMENTE LA EJECUCIÓN DE LAS ACCIONES REQUERIDAS PARA EL TRÁMITE E IMPULSO PROCESAL DE LAS ACTUACIONES CONTRAVENCIONALES Y/O QUERELLAS QUE CURSEN EN LAS INSPECCIONES DE POLICÍA DE LA LOCALIDAD"/>
    <d v="2023-01-30T00:00:00"/>
    <d v="2023-02-02T00:00:00"/>
    <d v="2024-01-01T00:00:00"/>
    <n v="330"/>
    <n v="11"/>
    <n v="59400000"/>
    <n v="5400000"/>
    <x v="0"/>
    <n v="648"/>
    <d v="2023-01-13T00:00:00"/>
    <n v="659"/>
    <d v="2023-01-31T00:00:00"/>
    <x v="1"/>
    <s v="Inspección, vigilancia y control en Rafael Uribe Uribe_x000a_Rafael Uribe Uribe"/>
    <x v="1"/>
    <m/>
    <m/>
    <m/>
    <m/>
    <m/>
    <m/>
    <m/>
    <m/>
    <m/>
    <m/>
    <n v="11"/>
    <n v="330"/>
    <n v="59400000"/>
    <s v="31 31-Servicios Profesionales "/>
    <s v="LIGIA JANETH LOZANO VASQUEZ "/>
    <s v="INSPECCIONES "/>
    <s v="Terminado"/>
    <s v="SECOP II "/>
    <s v="Luis Alejandro"/>
    <m/>
    <s v="OK"/>
    <s v="142"/>
    <s v="M"/>
    <n v="3154654557"/>
    <s v="CRA 91 137 70 T 17 AP 402"/>
    <s v="ABOGADO"/>
    <s v="marconel.arcilac@hotmail.com"/>
    <s v="1 . Realizar la revisión y el analisis juridico de las actuaciones asignadas por el Inspector de_x000a_Policía, emitir o proyectar el respectivo diagnóstico y establecer la actuación jurídica a seguir, conforme con la_x000a_naturaleza del proceso. 2 . Proyectar, para revisión y aprobación del Inspector de Policía, los actos que impongan_x000a_medidas correctivas u órdenes de policía, conforme con la normatividad vigente. 3 . Proyectar, para revisión y_x000a_aprobación del Inspector de Policía, los actos por medio de los cuales se resuelvan los recursos interpuestos contra_x000a_las decisiones adoptadas por los Comandantes de Estación, Subestación y el personal uniformado de la Policía_x000a_Nacional. 4 . Apoyar en la revisión del registro y actualización de las actuaciones y querellas que le asigne el_x000a_Inspector de Policía para impulso, en el Aplicativo ¿ARCO¿ o el sistema dispuesto para su seguimiento. En caso_x000a_contrario, proceder a informar para que el personal administrativo de la Inspección de Policía proceda a su registro_x000a_y actualización. 5 . Registrar en el Aplicativo ¿ARCO¿ el trámite realizado de los expedientes asignados, con el_x000a_fin de darles cierre o el impulso respectivo. 6 . Acompañar al Alcalde (sa) Local y/o al Inspector de Policía a los_x000a_operativos de Inspección, Vigilancia y Control en materia de seguridad, tranquilidad, ambiente y recursos_x000a_naturales, actividad económica, urbanismo, espacio público y libertad de circulación, conforme con las_x000a_instrucciones que éstos le impartan y los lineamientos distritales, en el marco de las normas vigentes. 7 . Asistir a_x000a_las reuniones a las que sea citado o designado, para la atención de los asuntos relacionados con el objeto_x000a_contractual. 8 . Presentar informe mensual de las actividades realizadas en cumplimiento de las obligaciones_x000a_pactadas. 9 . Entregar, mensualmente, el archivo de los documentos suscritos que haya generado en cumplimiento_x000a_del objeto y obligaciones contractuales. 10 . Las demás que se le asignen y que surjan de la naturaleza del Contrato"/>
    <d v="2023-02-01T00:00:00"/>
    <s v="I"/>
    <d v="2023-01-31T00:00:00"/>
    <s v="02/02/203"/>
    <d v="2024-01-01T00:00:00"/>
    <s v="PROFESIONAL "/>
    <s v="SI"/>
    <n v="20236820009063"/>
  </r>
  <r>
    <s v="CPS-143-2023 "/>
    <n v="143"/>
    <s v="FDLRUU-CD-143-2023"/>
    <s v="No aplica"/>
    <d v="2023-01-30T00:00:00"/>
    <s v="https://community.secop.gov.co/Public/Tendering/OpportunityDetail/Index?noticeUID=CO1.NTC.3880012&amp;isFromPublicArea=True&amp;isModal=False"/>
    <x v="0"/>
    <x v="0"/>
    <s v="CO1.PCCNTR.4516079"/>
    <n v="84176"/>
    <n v="36044"/>
    <s v="MONICA MARIA SAENZ DELGADILLO"/>
    <s v="CC"/>
    <n v="52951502"/>
    <n v="5"/>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0T00:00:00"/>
    <d v="2023-02-02T00:00:00"/>
    <d v="2024-01-30T00:00:00"/>
    <n v="270"/>
    <n v="9"/>
    <n v="22500000"/>
    <n v="2500000"/>
    <x v="0"/>
    <n v="777"/>
    <d v="2023-01-17T00:00:00"/>
    <n v="651"/>
    <d v="2023-01-31T00:00:00"/>
    <x v="2"/>
    <s v="Ciudadanos mas seguros y con confianza en la justicia de rafael uribe uribe "/>
    <x v="2"/>
    <n v="95840"/>
    <n v="1"/>
    <d v="2023-10-30T00:00:00"/>
    <n v="1177"/>
    <d v="2023-10-19T00:00:00"/>
    <n v="1107"/>
    <n v="7416667"/>
    <n v="1"/>
    <s v="30/10/20230"/>
    <n v="89"/>
    <n v="12"/>
    <n v="359"/>
    <n v="29916667"/>
    <s v="33 33-Servicios Apoyo a la Gestion de la Entidad (servicios administrativos) "/>
    <s v="LIDIA JESUSA LOPEZ DULCEY"/>
    <s v="SEGURIDAD Y CONVIVENCIA "/>
    <s v="Terminado"/>
    <s v="SECOP II "/>
    <s v="Luis Alejandro"/>
    <s v="PENDIENTE CARGAR CRP ADICION (JHON BOHORQUEZ  ) MAYO 15/2024"/>
    <m/>
    <s v="143"/>
    <s v="F"/>
    <n v="3003511021"/>
    <s v="CL 49 A SUR 5 D 53 SUR"/>
    <s v="BACHILLER "/>
    <s v="monicamariasaenz@gmail.com"/>
    <s v=" 1 . Apoyar en campo de la difusion de informacion y oferta instutucional que requieran_x000a_acompañamiento territorial y que vinculen a la comunidad e instituciones del novel distrital, relacionadas con dar_x000a_a conocer a la ciudadania sus competencias, servicios y acciones administrativas y operativas en materia de_x000a_seguridad y convivencia ciudadana. 2 . Realizar acompañamiento a a movilizacion social, aglomeraciones y/o_x000a_eventos masivos de alta complejidad en el territorio. 3 . &quot;Gestionar y acompañar espacios de interlocución que_x000a_promuevan la convivencia ciudadana en la localidad, con los representantes de diferentes Instancias de_x000a_participación (entiéndase juntas de acción comunal, frentes de seguridad local, comités de convivencia de_x000a_propiedad horizontal, entre otros), así como con diferentes colectivos urbanos y/o agrupaciones de comunidades_x000a_de la localidad.&quot; 4 . Apoyar acciones operativas para la recuperación y mantenimiento del espacio público en la_x000a_Localidad de Rafael Uribe Uribe, empleando el diálogo como mecanismo para la mediación. y resolución asertiva_x000a_de conflictos que en el marco de las mismas se puedan dar lugar, garantizando el ejercicio de derechos y deberes_x000a_ciudadanos 5 . Realizar ejercicios de sensibilización ciudadana que propendan por la convivencia pacífica en el_x000a_espacio público, promoviendo el cumplimiento de lo establecido en la ley 1801 y demás marcos normativos_x000a_aplicables a la materia; identificando factores de riesgo asociados a la garantía de la seguridad y convivencia que_x000a_permitan generar y territorializar agendas para su mitigación. 6 . Apoyar la convocatoria para la realización de_x000a_Juntas Zonales de Seguridad, apoyando la recolección y sistematización de la información, liderando acciones_x000a_para el cumplimiento de los planes de acción resultantes de estos espacios.&quot; 7 . Presentar los informes mensuales_x000a_de actividades que evidencien el desarrollo del trabajo con la comunidad, así como los que se requieran sobre_x000a_cada una de las actividades realizadas por el contratista y su estado de ejecución, con sus respectivos soportes y_x000a_evidencia digital. 8 . Apoyar las acciones operativas y el acompañamiento a los IVC (Inspeccion, vigilancia y_x000a_control) dentro del marco de la legalidad y cumplimeinto de las actividades comerciales. 9 . Apoyar y contribuir_x000a_con el levantamiento de cambuches con el fin de mejorar e incrementar los indices de seguridad de la localidad._x000a_10 . Apoyar con la logistica y eventos de organización a la alcalida local que permita el mejoramiento de la_x000a_seguridad, convivencia y justicia en pro de la comunidad. 11 . Las demás que le sean asignadas por el supervisor,_x000a_en el marco del objeto contractual."/>
    <d v="2023-01-31T00:00:00"/>
    <s v="V"/>
    <d v="2023-01-31T00:00:00"/>
    <d v="2023-02-02T00:00:00"/>
    <d v="2023-11-01T00:00:00"/>
    <s v="BACHILLER"/>
    <s v="SI"/>
    <n v="20236820008073"/>
  </r>
  <r>
    <s v="CPS-144-2023 "/>
    <n v="144"/>
    <s v="FDLRUU-CD-144-2023"/>
    <s v="No aplica"/>
    <d v="2023-01-30T00:00:00"/>
    <s v="https://community.secop.gov.co/Public/Tendering/OpportunityDetail/Index?noticeUID=CO1.NTC.3881343&amp;isFromPublicArea=True&amp;isModal=False"/>
    <x v="0"/>
    <x v="0"/>
    <s v="CO1.PCCNTR.4518542"/>
    <n v="83916"/>
    <n v="36232"/>
    <s v="MARIA MERCEDES TAMAYO MEDINA"/>
    <s v="CC"/>
    <n v="51556234"/>
    <n v="9"/>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1-30T00:00:00"/>
    <d v="2023-02-02T00:00:00"/>
    <d v="2024-01-01T00:00:00"/>
    <n v="330"/>
    <n v="11"/>
    <n v="29700000"/>
    <n v="2700000"/>
    <x v="0"/>
    <n v="788"/>
    <d v="2023-01-20T00:00:00"/>
    <n v="656"/>
    <d v="2023-01-31T00:00:00"/>
    <x v="0"/>
    <s v="Gestion publica transparente y que mide cuentas  la ciudadania en rafael uribe uribe "/>
    <x v="0"/>
    <m/>
    <m/>
    <m/>
    <m/>
    <m/>
    <m/>
    <m/>
    <m/>
    <m/>
    <m/>
    <n v="11"/>
    <n v="330"/>
    <n v="29700000"/>
    <s v="33 33-Servicios Apoyo a la Gestion de la Entidad (servicios administrativos) "/>
    <s v="DIMELZA MENDOZA RUEDA "/>
    <s v="GESTION DOCUMENTAL"/>
    <s v="Terminado"/>
    <s v="SECOP II "/>
    <s v="Luis Alejandro"/>
    <m/>
    <s v="OK"/>
    <s v="144"/>
    <s v="F"/>
    <n v="3504618192"/>
    <s v="KR  47 A  22 A 72 AP 402"/>
    <s v="BACHILLER "/>
    <s v="mercedesmedina27@outlook.com"/>
    <s v="1 . Recibir la documentación a intervenir, verificando mediante punteo cajas y carpetas_x000a_entregadas para el proceso técnico. 2 . Realizar la intervención de 8 metros lineales de la documentación, aplicando_x000a_la metodología prevista para la organización mediante la clasificación de la misma de acuerdo con los principios_x000a_archivísticos de procedencia y orden original, depuración, limpieza, retiro de material metálico, identificación de_x000a_material afectado por biodeterioro, revisión, foliación, identificación de las unidades documentales y cajas,_x000a_almacenamiento respectivo de la documentación producida por la dependencia y elaboración del inventario_x000a_documental en el formato establecido por la Dirección Administrativa de la SDG. 3 . Elaborar el plan de trabajo_x000a_en conjunto con el supervisor del contrato pactando según lo establecido en los planes de acción de la dependencia_x000a_una meta adecuada a las necesidades de la entidad y garantizando que el proceso se cumpla de manera idónea. 4 ._x000a_Presentar informes mensuales de avance en el que se describa la totalidad de la documentación intervenida, los_x000a_procesos efectuados, el resultado acumulado y el faltante para cumplir la meta. 5 . Las demás obligaciones que_x000a_sean asignadas por la Líder de Gestión Documental y de acuerdo con el objeto del contrato. "/>
    <d v="2023-01-31T00:00:00"/>
    <s v="I"/>
    <d v="2023-01-30T00:00:00"/>
    <d v="2023-02-02T00:00:00"/>
    <d v="2024-01-01T00:00:00"/>
    <s v="BACHILLER"/>
    <s v="SI"/>
    <n v="20236820006373"/>
  </r>
  <r>
    <s v="CPS-145-2023 "/>
    <n v="145"/>
    <s v="FDLRUU-CD-145-2023"/>
    <s v="No aplica"/>
    <d v="2023-01-30T00:00:00"/>
    <s v="https://community.secop.gov.co/Public/Tendering/OpportunityDetail/Index?noticeUID=CO1.NTC.3882262&amp;isFromPublicArea=True&amp;isModal=False"/>
    <x v="0"/>
    <x v="0"/>
    <s v="CO1.PCCNTR.4518803"/>
    <n v="86219"/>
    <n v="37051"/>
    <s v="JORGE HUMBERTO MONTENEGRO "/>
    <s v="CC"/>
    <n v="79815488"/>
    <n v="6"/>
    <m/>
    <m/>
    <m/>
    <m/>
    <m/>
    <m/>
    <m/>
    <m/>
    <s v="PRESTAR SERVICIOS DE APOYO A LA GESTIÓN LOCAL EN LOS TEMAS DE MITIGACIÓN DEL RIESGO EN CAMPO, EN EL MARCO DEL PLAN DE DESARROLLO LOCAL DE LA LOCALIDAD DE RAFAEL URIBE URIBE"/>
    <d v="2023-01-30T00:00:00"/>
    <d v="2023-02-09T00:00:00"/>
    <d v="2024-01-08T00:00:00"/>
    <n v="330"/>
    <n v="11"/>
    <n v="19800000"/>
    <n v="1800000"/>
    <x v="0"/>
    <n v="926"/>
    <d v="2023-01-27T00:00:00"/>
    <n v="733"/>
    <d v="2023-02-02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Jhon"/>
    <m/>
    <s v="OK"/>
    <s v="145"/>
    <s v="M"/>
    <n v="3124662533"/>
    <s v="CL 32  C 13D 27 SUR "/>
    <s v="BACHILLER "/>
    <s v="emontenegro085@misena.edu.co"/>
    <s v="1. Asistir y desarrollar a través de la mano de obra y de manera oportuna actividades_x000a_relacionadas con adecuación de predios recuperados por acciones de reubicación 2 . Realizar mantenimiento de las_x000a_zonas que requieran tales como: zonas verdes, parques, recuperación de cuerpos hídricos y puntos críticos por_x000a_acumulación de residuos sólidos. 3 . Apoyar la prevención en gestión del riesgo a través de recuperación, rehabilitación,_x000a_mantenimiento y mejoramiento de carácter preventivo de zonas de riesgo deterioradas y apoyo institucional en proceso_x000a_de otras actividades relacionadas, mano de obra para atención de emergencias 4 . Realizar las visitas técnicas de campo_x000a_necesarias en el marco de las actividades de los proyectos que se coordinan dentro del componente de gestión de riesgo._x000a_5 . Asistir puntualmente a las capacitaciones o reuniones a las cuales sean convocados por parte de la Alcaldía Local o_x000a_diferentes entidades del nivel local, distrital o nacional especialmente a las que tengan que ver con la gestión del riesgo_x000a_6 . Apoyar la realización de las diferentes actividades relacionadas con gestión de riesgos entre la administración local,_x000a_la comunidad y las diferentes entidades o empresas relacionadas con gestión de riesgos en la localidad 7 . Apoyar en_x000a_las acciones de reducción del riesgo, en el marco del Sistema Distrital de Gestión del Riesgo y Cambio Climático_x000a_SDGRCC. 8. Asistir y desarrollar de manera oportuna acciones que permitan la ejecución de actividades relacionadas_x000a_con el monitoreo del suelo de protección, predios de reasentamiento, con la georreferenciación de los mismos. 9 ._x000a_Apoyar las actividades relacionadas con las obras de mitigación de bioingeniería 10 . Apoyar las actividades_x000a_relacionadas a la recuperación de Ocupaciones ilegales. 11 . Las demás obligaciones que se le asignen y/o que surjan_x000a_de la naturaleza del Contrato"/>
    <d v="2023-01-31T00:00:00"/>
    <s v="III"/>
    <d v="2023-02-01T00:00:00"/>
    <d v="2023-02-09T00:00:00"/>
    <d v="2024-01-08T00:00:00"/>
    <s v="BACHILLER"/>
    <s v="SI"/>
    <n v="20236820008083"/>
  </r>
  <r>
    <s v="CPS-146-2023 "/>
    <n v="146"/>
    <s v="FDLRUU-CD-146-2023"/>
    <s v="No aplica"/>
    <d v="2023-01-30T00:00:00"/>
    <s v="https://community.secop.gov.co/Public/Tendering/OpportunityDetail/Index?noticeUID=CO1.NTC.3879436&amp;isFromPublicArea=True&amp;isModal=False"/>
    <x v="0"/>
    <x v="0"/>
    <s v="CO1.PCCNTR.4515832"/>
    <n v="84130"/>
    <n v="35964"/>
    <s v="VALENTINA MELÉNDEZ ZAMBRANO,"/>
    <s v="CC"/>
    <n v="1026591320"/>
    <n v="2"/>
    <m/>
    <m/>
    <m/>
    <m/>
    <s v="CARLOS JULIO TAMIN VALENCIA /CESAR AUGUSTO MELENDEZ DIAZ "/>
    <s v="CC/ CC"/>
    <s v="79842471/ 19454873"/>
    <s v="09/03/2023 05/05/2023"/>
    <s v="EL CONTRATISTA SE OBLIGA A PRESTAR SUS SERVICIOS PROFESIONALES PARA APOYAR LA GESTIÓN CONTRATACTUAL EN SUS DIFERENTES ETAPAS AL ÁREA DE GESTIÓN DEL DESARROLLO DE LA ALCALDÍA LOCAL DE RAFAEL URIBE URIBE"/>
    <d v="2023-01-30T00:00:00"/>
    <d v="2023-02-02T00:00:00"/>
    <d v="2024-01-01T00:00:00"/>
    <n v="330"/>
    <n v="11"/>
    <n v="59400000"/>
    <n v="5400000"/>
    <x v="0"/>
    <n v="719"/>
    <d v="2023-01-16T00:00:00"/>
    <n v="647"/>
    <d v="2023-01-31T00:00:00"/>
    <x v="0"/>
    <s v="Gestion publica transparente y que mide cuentas  la ciudadania en rafael uribe uribe "/>
    <x v="0"/>
    <m/>
    <m/>
    <m/>
    <m/>
    <m/>
    <m/>
    <m/>
    <m/>
    <m/>
    <m/>
    <n v="11"/>
    <n v="330"/>
    <n v="59400000"/>
    <s v="31 31-Servicios Profesionales "/>
    <s v="MONICA DEL PILAR PARRA RANGEL"/>
    <s v="CONTRATACION"/>
    <s v="Terminado"/>
    <s v="SECOP II "/>
    <s v="Gabriel"/>
    <m/>
    <s v="OK"/>
    <s v="146"/>
    <s v="F"/>
    <n v="3173316712"/>
    <s v="CRA 62 No.64 75 CA B 14 "/>
    <s v="ABOGADO"/>
    <s v="valentina_m10z@hotmail.com"/>
    <s v="1 . Adelantar las fases precontractuales, contractuales y post contractuales en los_x000a_procesos que le sean asignados. 2 . Apoyar en la formulación del componente jurídico de los Estudios_x000a_Previos y demás documentos necesarios para los procesos de contratación de la Entidad. 3 . Elaborar_x000a_modificaciones contractuales como prórrogas, adiciones, actas de suspensión y reinicio y demás_x000a_documentos requeridos en los procesos contractuales del Fondo de desarrollo local que le sean_x000a_asignados. 4 . Realizar el cargue de información al SECOP I y II, referente a todas las novedades_x000a_contractuales, tales como cargar mes a mes los informes de ejecución presentando por los contratistas_x000a_con el fin de dar cumplimiento a lo ordenado en la ley. 5 . Asistir a reuniones, comités de contratación_x000a_capacitaciones, comités de seguimiento de la inversión y ejecución contractual, entre otros y hacer parte_x000a_de los comités que le delegue el Alcalde Local. 6 . Reportar dentro de los cinco (5) primeros días de cada_x000a_mes de las novedades en lo correspondiente a los contratos de los contratos del FDL (minutas,_x000a_prórrogas, adiciones, suspensiones, reiniciaciones, cesiones, liquidación, etc.) a quien realice la_x000a_consolidación para la presentación del informe SIVICOF. 7 . Realizar la entrega de manera formal al_x000a_auxiliar del Área de gestión del desarrollo local correspondiente de los expedientes contractuales de los_x000a_procesos a su cargo. 8 . Proyectar las certificaciones laborales que le sean asignadas. 9 . Apoyar al Fondo_x000a_en los trámites correspondientes a las audiencias del debido proceso, que se adelanta para la imposición_x000a_de sanciones contractuales, elaborando el estudio previo de los actos administrativos sancionatorios_x000a_que correspondan. 10 . Resolver consultas, prestar asistencia y emitir conceptos de los asuntos de su_x000a_competencia. 11 . Revisar y/o proyectar las respuestas de los requerimientos que efectúen los_x000a_diferentes entes de control, corporaciones públicas y ciudadanía en general, respecto de la contratación_x000a_adelantada por el Fondo de Desarrollo Local de Rafael Uribe Uribe, y suministrar la información para la_x000a__x000a_CONDICIONES GENERALES_x000a_CLÁUSULADO COMPLEMENTARIO CONTRATO DE PRESTACION DE SERVICIOS PROFESIONALES CPS146-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consolidación de aquellos que se requieran. 12 . Participar en cada una de las actividades que el Sistema_x000a_Integrado de Gestión SIG, para lo cual deberá entregar al supervisor del contrato en su informe ejecutivo_x000a_de actividades el reporte de la (s) actividades en las que participó en el período correspondiente. 13 ._x000a_Proyectar la respuesta en forma oportuna la correspondencia que le sea asignada a través del aplicativo_x000a_ORFEO o el que establezca la SDG y consultas de los entes de control relacionadas con el objeto del_x000a_contrato, y una vez finalizado, presentar el paz y salvo correspondiente. 14 . Entregar, mensualmente_x000a_informe de actividades, con el archivo de los documentos suscritos que haya generado en cumplimiento_x000a_del objeto y obligaciones contractuales y subirlo a la plataforma SECOP II. 15 . Las demás que por su_x000a_naturaleza le sean atribuidas por el/ la supervisor(a) conforme al objeto y_x000a_alcance del contrato."/>
    <d v="2023-01-31T00:00:00"/>
    <s v="I"/>
    <d v="2023-01-31T00:00:00"/>
    <d v="2023-02-02T00:00:00"/>
    <d v="2024-01-01T00:00:00"/>
    <s v="PROFESIONAL "/>
    <s v="SI"/>
    <n v="20236830009373"/>
  </r>
  <r>
    <s v="CPS-147-2023 "/>
    <n v="147"/>
    <s v="FDLRUU-CD-147-2023"/>
    <s v="No aplica"/>
    <d v="2023-01-31T00:00:00"/>
    <s v="https://community.secop.gov.co/Public/Tendering/OpportunityDetail/Index?noticeUID=CO1.NTC.3878608&amp;isFromPublicArea=True&amp;isModal=False"/>
    <x v="0"/>
    <x v="0"/>
    <s v="CO1.PCCNTR.4514863"/>
    <n v="84170"/>
    <n v="35896"/>
    <s v="LUIS FERNANDO GOMEZ GUZMAN "/>
    <s v="CC"/>
    <n v="1013595477"/>
    <n v="0"/>
    <m/>
    <m/>
    <m/>
    <m/>
    <m/>
    <m/>
    <m/>
    <m/>
    <s v="PRESTAR LOS SERVICIOS TÉCNICOS PARA APOYAR A LA ALCALDIA LOCAL DE RAFAEL URIBE URIBE EN LA REALIZACION DE PIEZAS DIGITALES, DE ANIMACION, PUBLICITARIAS Y DE IMAGEN INSTITUCIONAL DE GRAN FORMATO"/>
    <d v="2023-01-31T00:00:00"/>
    <d v="2023-02-09T00:00:00"/>
    <d v="2024-01-08T00:00:00"/>
    <n v="330"/>
    <n v="11"/>
    <n v="44000000"/>
    <n v="4000000"/>
    <x v="0"/>
    <n v="724"/>
    <d v="2023-01-17T00:00:00"/>
    <n v="741"/>
    <d v="2023-02-03T00:00:00"/>
    <x v="0"/>
    <s v="Gestion publica transparente y que mide cuentas  la ciudadania en rafael uribe uribe "/>
    <x v="0"/>
    <m/>
    <m/>
    <m/>
    <m/>
    <m/>
    <m/>
    <m/>
    <m/>
    <m/>
    <m/>
    <n v="11"/>
    <n v="330"/>
    <n v="44000000"/>
    <s v="33 33-Servicios Apoyo a la Gestion de la Entidad (servicios administrativos) "/>
    <s v="JULIA ADRIANA TELLEZ VANEGAS "/>
    <s v="PRENSA"/>
    <s v="Terminado"/>
    <s v="SECOP II "/>
    <s v="Brahan"/>
    <m/>
    <s v="OK"/>
    <s v="147"/>
    <s v="M"/>
    <n v="3125035853"/>
    <s v="carrera 4b No 18-45 sur"/>
    <s v="PUBLICIDAD"/>
    <s v="luchopper@hotmail.com"/>
    <s v="1._x0009_Apoyar al profesional de prensa en proponer y diseñar piezas gráficas que refuercen los mensajes de las campañas institucionales y las estrategias de comunicación que adelante la Alcaldía Local._x000a_2._x0009_Recopilar la información local y distrital de importancia del Desarrollo de la Administración._x000a_3._x0009_Apoyar el fortalecimiento de canales de comunicación y difusión interna y externa de acuerdo a las directrices impartidas por el alcalde(sa) Local y la supervisión._x000a_4._x0009_Recopilar información local, el archivo fotográfico, manuscrito o visual, con el objeto de alimentar el portal virtual local, acorde con la normatividad vigente para la materia._x000a_5._x0009_Verificar el cumplimiento de las directrices impartidas a través del Manual de Imagen Corporativa, en la elaboración de las piezas publicitarias y el material que involucre el uso de la imagen institucional local y distrital a través de los diferentes proyectos y actividades desarrolladas con la Alcaldía Local._x000a_6._x0009_Apoyar el registro fotográfico y fílmico de los eventos y actividades que desarrolla y apoya la Alcaldía Local y los demás que se consideren relevantes para la localidad._x000a_7._x0009_Asistir y participar en las reuniones de equipo de trabajo y/o planeación de acciones de divulgación de actividades y proyectos de la administración local._x000a_8._x0009_Llevar de forma organizada los archivos de imagen realizados y aprobados y entregar reporte en medio magnético y en base de datos al supervisor del contrato._x000a_9._x0009_Apoyar al profesional de prensa en las convocatorias a las diferentes instancias de participación dirigidas a comunidades, entidades del orden nacional, distrital y/o local y en general a las diferentes instituciones interesadas._x000a_10._x0009_ Apoyar al profesional de prensa en la proyección de respuestas a los derechos de petición que por competencia le sean asignados dando cumplimiento estricto a los tiempos que exige la norma._x000a_11._x0009_Las demás que le designe el Alcalde Local y que surjan de la naturaleza del contrato._x000a_"/>
    <d v="2023-02-08T00:00:00"/>
    <s v="I"/>
    <d v="2023-02-08T00:00:00"/>
    <d v="2023-02-09T00:00:00"/>
    <d v="2024-01-08T00:00:00"/>
    <s v="TECNICO"/>
    <s v="SI"/>
    <n v="20236820008953"/>
  </r>
  <r>
    <s v="CPS-148-2023 "/>
    <n v="148"/>
    <s v="FDLRUU-CD-148-2023"/>
    <s v="No aplica"/>
    <d v="2023-01-30T00:00:00"/>
    <s v="https://community.secop.gov.co/Public/Tendering/OpportunityDetail/Index?noticeUID=CO1.NTC.3883361&amp;isFromPublicArea=True&amp;isModal=False"/>
    <x v="0"/>
    <x v="0"/>
    <s v="CO1.PCCNTR.4519360"/>
    <n v="84165"/>
    <n v="35899"/>
    <s v="JESUS BAYRO MUÑOZ FELIX"/>
    <s v="CC"/>
    <n v="79380897"/>
    <n v="6"/>
    <m/>
    <m/>
    <m/>
    <m/>
    <m/>
    <m/>
    <m/>
    <m/>
    <s v="PRESTAR LOS SERVICIOS PROFESIONALES ESPECIALIZADOS EN EL AREA DE GESTION DE DESARROLLO LOCAL DE LA ALCALDIA LOCAL DE RAFAEL URIBE URIBE A FIN DE ORGANIZAR Y ORIENTAR LA EJECUCION Y SEGUIMIENTO DE LAS ACTIVIDADES DE LOS PROCESOS ASOCIADOS CON EL AREA, ASI COMO DE LOS PROYECTOS DE INVERSION DEL PLAN DE DESARROLLO LOCAL VIGENCIA 2021-2024&quot;"/>
    <d v="2023-01-30T00:00:00"/>
    <d v="2023-02-09T00:00:00"/>
    <d v="2024-01-08T00:00:00"/>
    <n v="330"/>
    <n v="11"/>
    <n v="82500000"/>
    <n v="7500000"/>
    <x v="0"/>
    <n v="670"/>
    <d v="2023-01-17T00:00:00"/>
    <n v="893"/>
    <d v="2023-02-09T00:00:00"/>
    <x v="0"/>
    <s v="Gestion publica transparente y que mide cuentas  la ciudadania en rafael uribe uribe "/>
    <x v="0"/>
    <m/>
    <m/>
    <m/>
    <m/>
    <m/>
    <m/>
    <m/>
    <m/>
    <m/>
    <m/>
    <n v="11"/>
    <n v="330"/>
    <n v="82500000"/>
    <s v="31 31-Servicios Profesionales "/>
    <s v="EDUARD HUMBERTO QUINTANA ARELLANO"/>
    <s v="PLANEACION "/>
    <s v="Terminado"/>
    <s v="SECOP II "/>
    <s v="Luisa"/>
    <m/>
    <s v="OK"/>
    <s v="148"/>
    <s v="M"/>
    <n v="3104882020"/>
    <s v="CL 09SUR 14A 07 SUR"/>
    <s v="ADMINISTRACION DE EMPRESAS"/>
    <s v="bayronmf@yahoo.es"/>
    <s v="1. Apoyar al alcalde local en la formulacion de estrategias para la toma de decisiones relacionadas_x000a_con la ejecucion y seguimiento de los planes, programas y proyectos del Plan de Desarrollo Local_x000a_de la Alcaldia local de Rafael Uribe Uribe_x000a_2. Organizar, las acciones del grupo de planeacion encaminadas a dar cumplimiento a la ejecucion y_x000a_seguimiento de los recursos y metas del Plan de Desarrollo Local de Rafael Uribe Uribe_x000a_garantizando que estén conforme a los lineamientos establecidos y/o solicitar los respectivos_x000a_ajustes, para lo cual deberá dejar elaborar informe de seguimiento nensuales.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rticular y apoyar las actividades necesarias para el cumplimiento de las metas del Plan de_x000a_Desarrollo Local en cuanto a sus objetivos, tiempos y ejecución presupuestal con el fin de_x000a_efectuar recomendaciones y/o alertas al Alcalde (sa) Local_x000a_4. Participar en representación del Alcalde (sa) a las sesiones de discusión y seguimiento al Plan de_x000a_Desarrollo Local que se adelanten en la Junta Administradora Local, y demás instancias de_x000a_participación en las que sea designado (a) por el alcalde localApoyar en temas relacionados con el_x000a_Grupo de Planeación._x000a_5. Revisar y brindar respuestas a los requerimientos, solicitudes, derechos de petición realizadas por_x000a_los entes de control, entidades públicas y/o privadas y comunidad en general. entre otros que le_x000a_sean asignadas por el supervisor (a) del contrato._x000a_6. Realizar el seguimiento técnico, administrativo, financiero y contable de los procesos_x000a_contractuales donde sea designado como apoyo a la supervisión en el marco de lo previsto en el_x000a_manual de supervisión de la Secretaría Distrital de Gobierno._x000a_7. Asistir a las reuniones de capacitación y trabajo que se desarrollen con relación con el objeto del_x000a_contrato y representar a la alcaldía en los eventos que se le deleguen_x000a_8. Presentar los informes mensuales de seguimiento al cumplimiento de sus actividades_x000a_contractuales_x000a_9. Las demás que sean inherentes al objeto contractual y sean solicitadas por el supervisor del_x000a_contrato"/>
    <d v="2023-02-10T00:00:00"/>
    <s v="I"/>
    <d v="2023-01-31T00:00:00"/>
    <d v="2023-02-09T00:00:00"/>
    <d v="2023-01-08T00:00:00"/>
    <s v="PROFESIONAL "/>
    <s v="No requiere"/>
    <s v="No requiere"/>
  </r>
  <r>
    <s v="CPS-149-2023 "/>
    <n v="149"/>
    <s v="FDLRUU-CD-149-2023"/>
    <s v="No aplica"/>
    <d v="2023-01-31T00:00:00"/>
    <s v="https://community.secop.gov.co/Public/Tendering/OpportunityDetail/Index?noticeUID=CO1.NTC.3887992&amp;isFromPublicArea=True&amp;isModal=False"/>
    <x v="0"/>
    <x v="0"/>
    <s v="CO1.PCCNTR.4524154"/>
    <n v="84176"/>
    <n v="36044"/>
    <s v="ALEXANDER GONZALEZ GAITAN"/>
    <s v="CC"/>
    <n v="79826479"/>
    <n v="7"/>
    <m/>
    <m/>
    <m/>
    <m/>
    <m/>
    <m/>
    <m/>
    <m/>
    <s v="PRESTAR SERVICIOS DE APOYO A LA GESTION LOCAL Y TERRITORIAL DE LOS TEMAS DE SEGURIDAD Y CONVIVENCIA CIUDADANA PARA LA ALCALDIA LOCAL DE RAFEL URIBE URIBE EN EL MARCO DEL PROYECTO DE INVERSION 1680 CUIDADANOS MAS SEGUROS Y CON CONFIANZA EN LA JUSTICIA EN RAFAEL URIBE URIBE"/>
    <d v="2023-01-31T00:00:00"/>
    <d v="2023-02-03T00:00:00"/>
    <d v="2024-01-30T00:00:00"/>
    <n v="270"/>
    <n v="9"/>
    <n v="22500000"/>
    <n v="2500000"/>
    <x v="0"/>
    <n v="776"/>
    <d v="2023-01-17T00:00:00"/>
    <n v="780"/>
    <d v="2023-02-03T00:00:00"/>
    <x v="2"/>
    <s v="Ciudadanos mas seguros y con confianza en la justicia de rafael uribe uribe "/>
    <x v="2"/>
    <n v="95841"/>
    <n v="1"/>
    <d v="2023-10-30T00:00:00"/>
    <n v="1178"/>
    <d v="2023-10-24T00:00:00"/>
    <n v="1108"/>
    <n v="7333333"/>
    <n v="1"/>
    <d v="2023-10-30T00:00:00"/>
    <n v="88"/>
    <n v="12"/>
    <n v="358"/>
    <n v="29833333"/>
    <s v="33 33-Servicios Apoyo a la Gestion de la Entidad (servicios administrativos) "/>
    <s v="LIDIA JESUSA LOPEZ DULCEY"/>
    <s v="SEGURIDAD Y CONVIVENCIA "/>
    <s v="Terminado"/>
    <s v="SECOP II "/>
    <s v="Luisa"/>
    <m/>
    <s v="OK"/>
    <s v="149"/>
    <s v="M"/>
    <n v="3124953648"/>
    <s v="KR 19 BIS  33 10 SUR_x000d_"/>
    <s v="BACHILLER "/>
    <s v="gonzalezgaitanalexander@gmail.com"/>
    <s v="1. Apoyar en campo de la difusion de informacion y oferta instutucional que requieran_x000a_acompañamiento territorial y que vinculen a la comunidad e instituciones del novel distrital,_x000a_relacionadas con dar a conocer a la ciudadania sus competencias, servicios y acciones_x000a_administrativas y operativas en materia de seguridad y convivencia ciudadana._x000a_2. Realizar acompañamiento a a movilizacion social, aglomeraciones y/o eventos masivos de alta_x000a_complejidad en el territorio.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Gestionar y acompañar espacios de interlocución que promuevan la convivencia ciudadana en la_x000a_localidad, con los representantes de diferentes Instancias de participación (entiéndase juntas de_x000a_acción comunal, frentes de seguridad local, comités de convivencia de propiedad horizontal, entre_x000a_otros), así como con diferentes colectivos urbanos y/o agrupaciones de comunidades de la_x000a_localidad._x000a_4. Apoyar acciones operativas para la recuperación y mantenimiento del espacio público en la_x000a_Localidad de Rafael Uribe Uribe, empleando el diálogo como mecanismo para la mediación. y_x000a_resolución asertiva de conflictos que en el marco de las mismas se puedan dar lugar,_x000a_garantizando el ejercicio de derechos y deberes ciudadanos_x000a_5. Realizar ejercicios de sensibilización ciudadana que propendan por la convivencia pacífica en el_x000a_espacio público, promoviendo el cumplimiento de lo establecido en la ley 1801 y demás marcos_x000a_normativos aplicables a la materia; identificando factores de riesgo asociados a la garantía de la_x000a_seguridad y convivencia que permitan generar y territorializar agendas para su mitigación._x000a_6. Apoyar la convocatoria para la realización de Juntas Zonales de Seguridad, apoyando la_x000a_recolección y sistematización de la información, liderando acciones para el cumplimiento de los_x000a_planes de acción resultantes de estos espacios.&quot;_x000a_7. Presentar los informes mensuales de actividades que evidencien el desarrollo del trabajo con la_x000a_comunidad, así como los que se requieran sobre cada una de las actividades realizadas por el_x000a_contratista y su estado de ejecución, con sus respectivos soportes y evidencia digital._x000a_8. Apoyar las acciones operativas y el acompañamiento a los IVC (Inspeccion, vigilancia y control)_x000a_dentro del marco de la legalidad y cumplimeinto de las actividades comerciales._x000a_9. Apoyar y contribuir con el levantamiento de cambuches con el fin de mejorar e incrementar los_x000a_indices de seguridad de la localidad._x000a_10.Apoyar con la logística y eventos de organización a la alcalida local que permita el mejoramiento_x000a_de la seguridad, convivencia y justicia en pro de la comunidad._x000a_11.Las demás que le sean asignadas por el supervisor, en el marco del objeto contractual."/>
    <d v="2023-02-03T00:00:00"/>
    <s v="V"/>
    <d v="2023-02-02T00:00:00"/>
    <d v="2023-02-03T00:00:00"/>
    <d v="2023-11-02T00:00:00"/>
    <s v="BACHILLER"/>
    <s v="SI"/>
    <n v="20236820008073"/>
  </r>
  <r>
    <s v="CPS-150-2023 "/>
    <n v="150"/>
    <s v="FDLRUU-CD-150-2023"/>
    <s v="No aplica"/>
    <d v="2023-01-31T00:00:00"/>
    <s v="https://community.secop.gov.co/Public/Tendering/OpportunityDetail/Index?noticeUID=CO1.NTC.3886408&amp;isFromPublicArea=True&amp;isModal=False"/>
    <x v="0"/>
    <x v="0"/>
    <s v="CO1.PCCNTR.4522340"/>
    <n v="84130"/>
    <n v="35964"/>
    <s v="MILLER OSWALDO VILLAMIZAR ROJAS"/>
    <s v="CC"/>
    <n v="1121839556"/>
    <n v="5"/>
    <m/>
    <m/>
    <m/>
    <m/>
    <m/>
    <m/>
    <m/>
    <m/>
    <s v="EL CONTRATISTA SE OBLIGA A PRESTAR SUS SERVICIOS PROFESIONALES PARA APOYAR LA GESTIÓN CONTRATACTUAL EN SUS DIFERENTES ETAPAS AL ÁREA DE GESTIÓN DEL DESARROLLO DE LA ALCALDÍA LOCAL DE RAFAEL URIBE URIBE_x0009_ "/>
    <d v="2023-01-31T00:00:00"/>
    <d v="2023-02-06T00:00:00"/>
    <d v="2024-01-05T00:00:00"/>
    <n v="330"/>
    <n v="11"/>
    <n v="59400000"/>
    <n v="5400000"/>
    <x v="0"/>
    <n v="717"/>
    <d v="2023-01-16T00:00:00"/>
    <n v="732"/>
    <d v="2023-02-02T00:00:00"/>
    <x v="0"/>
    <s v="Gestion publica transparente y que mide cuentas  la ciudadania en rafael uribe uribe "/>
    <x v="0"/>
    <m/>
    <m/>
    <m/>
    <m/>
    <m/>
    <m/>
    <m/>
    <m/>
    <m/>
    <m/>
    <n v="11"/>
    <n v="330"/>
    <n v="59400000"/>
    <s v="31 31-Servicios Profesionales "/>
    <s v="MONICA DEL PILAR PARRA RANGEL"/>
    <s v="CONTRATACION "/>
    <s v="Terminado"/>
    <s v="SECOP II "/>
    <s v="Jhon"/>
    <m/>
    <s v="OK"/>
    <s v="150"/>
    <s v="M"/>
    <n v="3144580264"/>
    <s v="carrera 90 No. 23 i 70 casa 5"/>
    <s v="ABOGADO"/>
    <s v="villamizarygarciaabogados@hotmail.com"/>
    <s v=": 1. Adelantar las fases precontractuales, contractuales y post contractuales en los procesos que_x000a_le sean asignados. 2 . Apoyar en la formulación del componente jurídico de los Estudios Previos y demás documentos_x000a_necesarios para los procesos de contratación de la Entidad. 3 . Elaborar modificaciones contractuales como prórrogas,_x000a_adiciones, actas de suspensión y reinicio y demás documentos requeridos en los procesos contractuales del Fondo de_x000a_desarrollo local que le sean asignados. 4 . Realizar el cargue de información al SECOP I y II, referente a todas las_x000a_novedades contractuales, tales como cargar mes a mes los informes de ejecución presentando por los contratistas con el_x000a_fin de dar cumplimiento a lo ordenado en la ley. 5 . Asistir a reuniones, comités de contratación capacitaciones, comités_x000a_de seguimiento de la inversión y ejecución contractual, entre otros y hacer parte de los comités que le delegue el Alcalde_x000a_Local. 6 . Reportar dentro de los cinco (5) primeros días de cada mes de las novedades en lo correspondiente a los_x000a_contratos de los contratos del FDL (minutas, prórrogas, adiciones, suspensiones, reiniciaciones, cesiones, liquidación,_x000a_etc.) a quien realice la consolidación para la presentación del informe SIVICOF. 7 . Realizar la entrega de manera formal_x000a_al auxiliar del Área de gestión del desarrollo local correspondiente de los expedientes contractuales de los procesos a su_x000a_cargo. 8 . Proyectar las certificaciones laborales que le sean asignadas. 9 . Apoyar al Fondo en los trámites_x000a_correspondientes a las audiencias del debido proceso, que se adelanta para la imposición de sanciones contractuales,_x000a_elaborando el estudio previo de los actos administrativos sancionatorios que correspondan. 10 . Resolver consultas,_x000a_prestar asistencia y emitir conceptos de los asuntos de su competencia. 11 . Revisar y/o proyectar las respuestas de los_x000a_requerimientos que efectúen los diferentes entes de control, corporaciones públicas y ciudadanía en general, respecto de_x000a_la contratación adelantada por el Fondo de Desarrollo Local de Rafael Uribe Uribe, y suministrar la información para la_x000a_consolidación de aquellos que se requieran. 12 . Participar en cada una de las actividades que el Sistema Integrado de_x000a_Gestión SIG, para lo cual deberá entregar al supervisor del contrato en su informe ejecutivo de actividades el reporte de_x000a_la (s) actividades en las que participó en el período correspondiente. 13 . Proyectar la respuesta en forma oportuna la_x000a_correspondencia que le sea asignada a través del aplicativo ORFEO o el que establezca la SDG y consultas de los entes_x000a_de control relacionadas con el objeto del contrato, y una vez finalizado, presentar el paz y salvo correspondiente. 14 ._x000a_Entregar, mensualmente informe de actividades, con el archivo de los documentos suscritos que haya generado en_x000a_cumplimiento del objeto y obligaciones contractuales y subirlo a la plataforma SECOP II. 15 . Las demás que por su_x000a_naturaleza le sean atribuidas por el/ la supervisor(a) conforme al objeto y alcance del contrato."/>
    <d v="2023-01-31T00:00:00"/>
    <s v="I"/>
    <d v="2023-02-01T00:00:00"/>
    <d v="2023-02-06T00:00:00"/>
    <d v="2024-01-05T00:00:00"/>
    <s v="PROFESIONAL "/>
    <s v="SI"/>
    <n v="20236830009373"/>
  </r>
  <r>
    <s v="CPS-151-2023 "/>
    <n v="151"/>
    <s v="FDLRUU-CD-151-2023"/>
    <s v="No aplica"/>
    <d v="2023-01-30T00:00:00"/>
    <s v="https://community.secop.gov.co/Public/Tendering/OpportunityDetail/Index?noticeUID=CO1.NTC.3883535&amp;isFromPublicArea=True&amp;isModal=False"/>
    <x v="0"/>
    <x v="0"/>
    <s v="CO1.PCCNTR.4520003"/>
    <n v="84158"/>
    <n v="36047"/>
    <s v="NATALIA VELASQUEZ  BUSTACARA"/>
    <s v="CC"/>
    <n v="1032460029"/>
    <n v="3"/>
    <m/>
    <m/>
    <m/>
    <m/>
    <m/>
    <m/>
    <m/>
    <m/>
    <s v="APOYAR TÉCNICAMENTE LAS DISTINTAS ETAPAS DE LOS PROCESOS DE COMPETENCIA DE LA ALCALDÍA LOCAL PARA LA DEPURACIÓN DE LAS ACTUACIONES ADMINISTRATIVAS&quot;."/>
    <d v="2023-01-31T00:00:00"/>
    <d v="2023-02-01T00:00:00"/>
    <d v="2023-12-31T00:00:00"/>
    <n v="330"/>
    <n v="11"/>
    <n v="59400000"/>
    <n v="5400000"/>
    <x v="0"/>
    <n v="705"/>
    <d v="2023-01-16T00:00:00"/>
    <n v="676"/>
    <d v="2023-01-31T00:00:00"/>
    <x v="1"/>
    <s v="Inspección, vigilancia y control en Rafael Uribe Uribe_x000a_Rafael Uribe Uribe"/>
    <x v="1"/>
    <m/>
    <m/>
    <m/>
    <m/>
    <m/>
    <m/>
    <m/>
    <m/>
    <m/>
    <m/>
    <n v="11"/>
    <n v="330"/>
    <n v="59400000"/>
    <s v="31 31-Servicios Profesionales "/>
    <s v="MARLENE ALCIRA MELENDEZ PEREZ "/>
    <s v="JURIDICA "/>
    <s v="Terminado"/>
    <s v="SECOP II "/>
    <s v="Adriana"/>
    <m/>
    <s v="OK"/>
    <s v="151"/>
    <s v="F"/>
    <n v="3182823336"/>
    <s v="CRA 47 124 47 APTO 301"/>
    <s v="ARQUITECTA"/>
    <s v="nataliavelasquezb.arq@gmail.com "/>
    <s v="1 . Acompañar y apoyar al Alcalde (sa) Local o a quien este designe en las diligencias_x000a_de inspección, vigilancia y control. 2 . Presentar al profesional responsable del área jurídica designado_x000a_por el Alcalde Local un plan de trabajo mensual que contenga como mínimo la programación_x000a_georreferenciada de las actividades a llevar a cabo en el territorio al igual que el tiempo de dedicación a_x000a_la preparación y entrega de informes. 3 . Solicitar al archivo local los expedientes que hacen parte de las_x000a_visitas establecidas en el plan de trabajo y de ser necesario establecer dialogo con el abogado que genera_x000a_la solicitud para aclarar cualquier inquietud. 4 . Realizar las visitas que, en materia de urbanismo, espacio_x000a_público o actividad económica, le sean asignadas, en desarrollo de la práctica de pruebas ordenadas_x000a_dentro de una actuación y presentar el respectivo informe en los términos y formatos establecidos. 5 ._x000a_En las visitas que realice en materia de urbanismo, verificar que las obras cumplan lo contenido en la_x000a_norma de sismo resistencia vigente, lo anterior, sin perjuicio de las demás verificaciones que respecto al_x000a_cumplimiento de las licencias de construcción deba realizar según lo contenido en la normatividad_x000a_vigente. 6 . Utilizar las plataformas tecnológicas, aplicativos distritales, planos, planchas catastrales y_x000a_demás herramientas avaladas por las instancias técnicas estatales como soporte adicional a los informes_x000a_presentados. 7 . Registrar correctamente en el Aplicativo ¿SI ACTUA¿ el informe técnico realizado en_x000a_cada uno de los expedientes asignados. 8 . Proyectar respuesta oportuna a la totalidad de las solicitudes_x000a_radicadas en el aplicativo institucional ORFEO asociándolos en debida forma al radicado que lo origina._x000a_9 . Garantizar los mecanismos de movilidad que le permitan realizar los desplazamientos en la localidad_x000a_para la correcta ejecución de las visitas programadas. 10 . Asistir a las reuniones a las que sea citado o_x000a_designado, para la atención de los asuntos relacionados con el objeto contractual. 11 . Entregar_x000a_mensualmente al archivo los documentos que genere en cumplimiento del objeto y obligaciones_x000a_contractuales, los cuales deben estar debidamente suscritos. 12 . Asistir a las reuniones a las que sea_x000a_citado o designado, para la atención de los asuntos relacionados con el objeto contractual. 13 . Las demás_x000a_que se le asignen y que surjan de la naturaleza del contrato."/>
    <d v="2023-02-03T00:00:00"/>
    <s v="III"/>
    <d v="2023-01-31T00:00:00"/>
    <d v="2023-02-01T00:00:00"/>
    <d v="2024-01-01T00:00:00"/>
    <s v="PROFESIONAL "/>
    <s v="SI"/>
    <n v="20236820008043"/>
  </r>
  <r>
    <s v="CPS-152-2023 "/>
    <n v="152"/>
    <s v="FDLRUU-CD-152-2023"/>
    <s v="No aplica"/>
    <d v="2023-01-30T00:00:00"/>
    <s v="https://community.secop.gov.co/Public/Tendering/OpportunityDetail/Index?noticeUID=CO1.NTC.3883098&amp;isFromPublicArea=True&amp;isModal=False"/>
    <x v="0"/>
    <x v="0"/>
    <s v="CO1.PCCNTR.4519560"/>
    <n v="84158"/>
    <n v="36047"/>
    <s v="CARLOS FELIPE SUAREZ PIEDRAHITA"/>
    <s v="CC"/>
    <n v="1020753752"/>
    <n v="5"/>
    <m/>
    <m/>
    <m/>
    <m/>
    <m/>
    <m/>
    <m/>
    <m/>
    <s v="APOYAR TÉCNICAMENTE LAS DISTINTAS ETAPAS DE LOS PROCESOS DE COMPETENCIA DE LA ALCALDÍA LOCAL PARA LA DEPURACIÓN DE LAS ACTUACIONES ADMINISTRATIVAS"/>
    <d v="2023-01-31T00:00:00"/>
    <d v="2023-02-03T00:00:00"/>
    <d v="2024-02-29T00:00:00"/>
    <n v="330"/>
    <n v="11"/>
    <n v="59400000"/>
    <n v="5400000"/>
    <x v="0"/>
    <n v="698"/>
    <d v="2023-01-17T00:00:00"/>
    <n v="754"/>
    <d v="2023-02-03T00:00:00"/>
    <x v="1"/>
    <s v="Inspección, vigilancia y control en Rafael Uribe Uribe_x000a_Rafael Uribe Uribe"/>
    <x v="1"/>
    <n v="98248"/>
    <n v="1"/>
    <d v="2023-12-26T00:00:00"/>
    <n v="1351"/>
    <d v="2023-12-21T00:00:00"/>
    <n v="1246"/>
    <n v="10440000"/>
    <n v="1"/>
    <d v="2023-12-26T00:00:00"/>
    <n v="57"/>
    <n v="13"/>
    <n v="387"/>
    <n v="69840000"/>
    <s v="31 31-Servicios Profesionales "/>
    <s v="MARLENE ALCIRA MELENDEZ PEREZ "/>
    <s v="JURIDICA "/>
    <s v="Terminado"/>
    <s v="SECOP II "/>
    <s v="Adriana"/>
    <s v="PENDIENTE CARGAR CRP ADICION (LUISA MARTINEZ ) MAYO 15/2024 "/>
    <m/>
    <s v="152"/>
    <s v="M"/>
    <n v="3125033722"/>
    <s v="AK 15 143 51 AP 211"/>
    <s v="INGENIERIA CIVIL"/>
    <s v="carlosfelipesuarez@gmail.com"/>
    <s v="1 . Acompañar y apoyar al Alcalde (sa) Local o a quien este designe en las diligencias de_x000a_inspección, vigilancia y control. 2 . Presentar al profesional responsable del área jurídica designado por el Alcalde_x000a_Local un plan de trabajo mensual que contenga como mínimo la programación georreferenciada de las actividades a_x000a_llevar a cabo en el territorio al igual que el tiempo de dedicación a la preparación y entrega de informes. 3 . Solicitar al_x000a_archivo local los expedientes que hacen parte de las visitas establecidas en el plan de trabajo y de ser necesario_x000a_establecer dialogo con el abogado que genera la solicitud para aclarar cualquier Inquietud. 4 . Realizar las visitas que,_x000a_en materia de urbanismo, espacio público o actividad económica, le sean asignadas, en desarrollo de la práctica de_x000a_pruebas ordenadas dentro de una actuación y presentar el respectivo informe en los términos y formatos establecidos. 5_x000a_. En las visitas que realice en materia de urbanismo, verificar que las obras cumplan lo contenido en la norma de sismo_x000a_resistencia vigente, lo anterior, sin perjuicio de las demás verificaciones que respecto al cumplimiento de las licencias_x000a_de construcción deba realizar según lo contenido en la normatividad vigente. 6 . Utilizar las plataformas tecnológicas,_x000a_aplicativos distritales, planos, planchas catastrales y demás herramientas avaladas por las instancias técnicas estatales_x000a_como soporte adicional a los informes presentados. 7 . Registrar correctamente en el Aplicativo ¿SI ACTUA¿ el_x000a_informe técnico realizado en cada uno de los expedientes asignados. 8 . Proyectar respuesta oportuna a la totalidad de_x000a_ CONDICIONES GENERALES_x000a_CLÁUSULADO COMPLEMENTARIO CONTRATO DE PRESTACION DE SERVICIOS_x000a_PROFESIONALES Y/O APOYO A LA GESTION – CPS-15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las solicitudes radicadas en el aplicativo institucional ORFEO asociándolos en debida forma al radicado que lo origina._x000a_9 . Garantizar los mecanismos de movilidad que le permitan realizar los desplazamientos en la localidad para la_x000a_correcta ejecución de las visitas programadas. 10 . Asistir a las reuniones a las que sea citado o designado, para la_x000a_atención de los asuntos relacionados con el objeto contractual. 11 . Entregar mensualmente al archivo los documentos_x000a_que genere en cumplimiento del objeto y obligaciones contractuales, los cuales deben estar debidamente suscritos. 12 ._x000a_Asistir a las reuniones a las que sea citado o designado, para la atención de los asuntos relacionados con el objeto_x000a_contractual. 13 . Las demás que se le asignen y que surjan de la naturaleza del contrato._x000d_"/>
    <d v="2023-02-02T00:00:00"/>
    <s v="III"/>
    <d v="2023-01-31T00:00:00"/>
    <d v="2023-02-03T00:00:00"/>
    <d v="2024-01-02T00:00:00"/>
    <s v="PROFESIONAL "/>
    <s v="SI"/>
    <n v="20236820008043"/>
  </r>
  <r>
    <s v="CPS-153-2023 "/>
    <n v="153"/>
    <s v="FDLRUU-CD-153-2023"/>
    <s v="No aplica"/>
    <d v="2023-01-30T00:00:00"/>
    <s v="https://community.secop.gov.co/Public/Tendering/OpportunityDetail/Index?noticeUID=CO1.NTC.3883269&amp;isFromPublicArea=True&amp;isModal=False"/>
    <x v="0"/>
    <x v="0"/>
    <s v="CO1.PCCNTR.4519732"/>
    <n v="84013"/>
    <n v="36231"/>
    <s v="DIEGO FERNANDO GUASCA LAVERDE"/>
    <s v="CC"/>
    <n v="1013581668"/>
    <n v="1"/>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1-30T00:00:00"/>
    <d v="2023-02-03T00:00:00"/>
    <d v="2024-05-31T00:00:00"/>
    <n v="330"/>
    <n v="11"/>
    <n v="59400000"/>
    <n v="5400000"/>
    <x v="0"/>
    <n v="833"/>
    <d v="2023-01-21T00:00:00"/>
    <n v="755"/>
    <d v="2023-02-03T00:00:00"/>
    <x v="3"/>
    <s v="Mejoramiento de la calidad dde vida del adulto mayor en rafael uribe uribe"/>
    <x v="3"/>
    <m/>
    <n v="1"/>
    <d v="2023-12-27T00:00:00"/>
    <n v="1382"/>
    <d v="2023-12-26T00:00:00"/>
    <n v="1278"/>
    <n v="26640000"/>
    <n v="1"/>
    <d v="2023-12-27T00:00:00"/>
    <n v="149"/>
    <n v="16"/>
    <n v="479"/>
    <n v="86040000"/>
    <s v="31 31-Servicios Profesionales "/>
    <s v="ANA MILENA CARDONA MORA"/>
    <s v="BONO C"/>
    <s v="En ejecución"/>
    <s v="SECOP II "/>
    <s v="Adriana"/>
    <s v="PENDIENTE CARGAR CRP ADICION (JOHANA) MAYO 15/2024"/>
    <m/>
    <s v="153"/>
    <s v="M"/>
    <n v="3174007350"/>
    <s v="CRA 11B 2 55 SUR "/>
    <s v="TRABAJADOR SOCIAL "/>
    <s v="diego.813@hotmail.com"/>
    <s v="1 . Implementar los procesos y procedimientos oficiales para la operación y prestación del_x000a_servicio como (Identificación, ingreso, prestacion, seguimiento y egreso), atendiendo las orientaciones de la Política_x000a_Pública Social para el Envejecimiento y la Vejez en el Distrito Capital, el Modelo de Atención integral para las_x000a_personas mayores[1] y la gestión territorial de Política Pública Social para el Envejecimiento y la Vejez en el Distrito_x000a_Capital 2. Garantizar que las personas mayores que son presentadas para el ingreso al servicio se encuentran en la lista_x000a_de espera del servicio (Solicitud de servicio e inscritos) de la SDIS y que cumplen con los criterios de focalización y_x000a_priorización establecidos en la normatividad vigente. 3 . Realizar las visitas de de validación de condiciones en el lugar_x000a_de domicilio de las personas mayores que son presentadas para ingresar al servicio y que se encuentran registrados en_x000a_la lista de espera del servicio de la SDIS, validación de condiciones que se realiza en el lugar de domicilio de la_x000a_ CONDICIONES GENERALES_x000a_CLÁUSULADO COMPLEMENTARIO CONTRATO DE PRESTACION DE SERVICIOS_x000a_PROFESIONALES Y/O APOYO A LA GESTION – CPS-15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persona mayor. 4 . Realizar los cruces de bases de datos individuales de las personas mayores que ingresaran al_x000a_servicio, a las personas mayores que se encuentran como participantes del servicio y a las personas mayores que son_x000a_reportadas con novedades (Informe Único); realizar las acciones de seguimiento e identificación de presuntos cobros_x000a_indebidos en el marco del seguimiento y control del servicio social. 5 . Garantizar que la información de las personas_x000a_mayores vinculadas al servicio Apoyos para la Seguridad Económica Tipo C, se encuentre actualizada y realizar el_x000a_seguimiento mediante los cruces de bases de datos, consulta en SIRBE, aplicativo Processa, Catastro, FOSYGA,_x000a_RUAF, Registraduría, Inhumados, Rama judicial, Comprobador de Derechos, DNP (Puntaje de SISBEN),_x000a_Simultaneidad, entre otros. 6 . Realizar la visitas de validación de condiciones de las personas mayores que presentan_x000a_novedades por los cruces de bases de datos o en procedimiento de seguimiento y control que adelanta la Subdirección_x000a_para la Vejez y la Alcaldia Local. 7 . Presentar los informes que le sean requeridos y aportar elementos de juicio, que_x000a_sirvan de insumo, para la toma de decisiones relacionadas con el desarrollo de las acciones de ingreso, activación,_x000a_suspensión, egreso y seguimiento, de las personas mayores vinculadas al servicio apoyo económico Tipo C teniendo_x000a_en cuenta, las orientaciones de gestión territorial de la Política Pública Social para el Envejecimiento y la Vejez en el_x000a_Distrito Capital. 8 . Aplicar los instrumentos necesarios (fichas, formatos, entre otros) para realizar seguimiento a las_x000a_actualizaciones y registro en el Sistema Misional SIRBE y las bases de datos, realizando las respectivas consultas,_x000a_además de realizar la crítica (verificación) de dichos instrumentos 9 . Diseñar, implementar y evaluar las actividades_x000a_relacionadas con los encuentros de desarrollo humano, de acuerdo con los lineamientos técnicos brindados por la_x000a_Subdirección para la Vejez 10 . Presentar dentro de los tiempos estipulados, los informes y productos requeridos por_x000a_el-la Supervisor-a del contrato y el-la Subdirector-a para la Vejez, utilizando para ello los formatos institucionales_x000a_oficiales, así como atender, tramitar y dar respuesta oportuna a las solicitudes de las y los ciudadanos y entes de_x000a_control, teniendo en cuenta los lineamientos y términos establecidos Participar en las reuniones y diferentes actividades_x000a_que programe la Alcaldía Local, la Secretaría Distrital de Integración Social - Subdirección para la Vejez y la_x000a_Subdireccion Local 12 . Las demás inherentes al objeto contractual y que se requieran para el cabal cumplimiento del_x000a_contrato."/>
    <d v="2023-02-02T00:00:00"/>
    <s v="III"/>
    <d v="2023-01-31T00:00:00"/>
    <d v="2023-02-03T00:00:00"/>
    <d v="2024-01-02T00:00:00"/>
    <s v="PROFESIONAL "/>
    <s v="SI"/>
    <n v="20236820007043"/>
  </r>
  <r>
    <s v="CPS-154-2023 "/>
    <n v="154"/>
    <s v="FDLRUU-CD-154-2023"/>
    <s v="No aplica"/>
    <d v="2023-01-30T00:00:00"/>
    <s v="https://community.secop.gov.co/Public/Tendering/OpportunityDetail/Index?noticeUID=CO1.NTC.3883235&amp;isFromPublicArea=True&amp;isModal=False"/>
    <x v="0"/>
    <x v="0"/>
    <s v="CO1.PCCNTR.4519501"/>
    <n v="84130"/>
    <n v="35964"/>
    <s v="BRANDON NICOLAS DIAZ SILVA"/>
    <s v="CC"/>
    <n v="80155960"/>
    <n v="2"/>
    <m/>
    <m/>
    <m/>
    <m/>
    <m/>
    <m/>
    <m/>
    <m/>
    <s v="EL CONTRATISTA SE OBLIGA A PRESTAR SUS SERVICIOS PROFESIONALES PARA APOYAR LA GESTIÓN CONTRATACTUAL EN SUS DIFERENTES ETAPAS AL ÁREA DE GESTIÓN DEL DESARROLLO DE LA ALCALDÍA LOCAL DE RAFAEL URIBE URIBE_x0009_ "/>
    <d v="2023-01-30T00:00:00"/>
    <d v="2023-02-01T00:00:00"/>
    <d v="2023-12-31T00:00:00"/>
    <n v="330"/>
    <n v="11"/>
    <n v="59400000"/>
    <n v="5400000"/>
    <x v="0"/>
    <n v="716"/>
    <d v="2023-01-16T00:00:00"/>
    <n v="655"/>
    <d v="2023-02-01T00:00:00"/>
    <x v="0"/>
    <s v="Gestion publica transparente y que mide cuentas  la ciudadania en rafael uribe uribe "/>
    <x v="0"/>
    <m/>
    <m/>
    <m/>
    <m/>
    <m/>
    <m/>
    <m/>
    <m/>
    <m/>
    <m/>
    <n v="11"/>
    <n v="330"/>
    <n v="59400000"/>
    <s v="31 31-Servicios Profesionales "/>
    <s v="MONICA DEL PILAR PARRA RANGEL"/>
    <s v="CONTRATACION "/>
    <s v="Terminado"/>
    <s v="SECOP II "/>
    <s v="Luis Alejandro"/>
    <m/>
    <s v="OK"/>
    <s v="154"/>
    <s v="M"/>
    <n v="3216795653"/>
    <s v="CRAS 87 A 26 21 SUR "/>
    <s v="ABOGADO"/>
    <s v="nicolasdiaz81@gmail.com"/>
    <s v=": 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de las novedades en lo correspondiente a los contratos de los contratos del FDL (minutas,_x000a_prórrogas, adiciones, suspensiones, reiniciaciones, cesiones, liquidación, etc.) a quien realice la consolidación_x000a_para la presentación del informe SIVICOF. 7 . Realizar la entrega de manera formal al auxiliar del Área de gestión_x000a_del desarrollo local correspondiente de los expedientes contractuales de los procesos a su cargo. 8 . Proyectar las_x000a_certificaciones laborales que le sean asignadas. 9 . Apoyar al Fondo en los trámites correspondientes a las_x000a_audiencias del debido proceso, que se adelanta para la imposición de sanciones contractuales, elaborando el_x000a_estudio previo de los actos administrativos sancionatorios que correspondan. 10 . Resolver consultas, prestar_x000a_asistencia y emitir conceptos de los asuntos de su competencia. 11 . Revisar y/o proyectar las respuestas de los_x000a_requerimientos que efectúen los diferentes entes de control, corporaciones públicas y ciudadanía en general,_x000a_respecto de la contratación adelantada por el Fondo de Desarrollo Local de Rafael Uribe Uribe, y suministrar la_x000a_información para la consolidación de aquellos que se requieran. 12 . Participar en cada una de las actividades que_x000a_el Sistema Integrado de Gestión SIG, para lo cual deberá entregar al supervisor del contrato en su informe_x000a_ejecutivo de actividades el reporte de la (s) actividades en las que participó en el período correspondiente. 13 ._x000a_Proyectar la respuesta en forma oportuna la correspondencia que le sea asignada a través del aplicativo ORFEO_x000a_o el que establezca la SDG y consultas de los entes de control relacionadas con el objeto del contrato, y una vez_x000a_finalizado, presentar el paz y salvo correspondiente. 14 . Entregar, mensualmente informe de actividades, con el_x000a_archivo de los documentos suscritos que haya generado en cumplimiento del objeto y obligaciones contractuales_x000a_ CONDICIONES GENERALES_x000a_CLÁUSULADO COMPLEMENTARIO CONTRATO DE PRESTACION DE SERVICIOS_x000a_PROFESIONALES Y/O APOYO A LA GESTION – CPS-154-2023 SECOP II_x000a_FONDO DE DESARROLLO LOCAL DE RAFAEL URIBE URIBE_x000a_Código: GCO-GCI-F143_x000a_Versión: 08_x000a_Vigencia: 01 de diciembre de 2022_x000a_Caso Hola No. 280117_x000a_y subirlo a la plataforma SECOP II. 15 . Las demás que por su naturaleza le sean atribuidas por el/ la supervisor(a)_x000a_conforme al objeto y alcance del contrato."/>
    <d v="2023-01-31T00:00:00"/>
    <s v="I"/>
    <d v="2023-01-31T00:00:00"/>
    <d v="2023-02-02T00:00:00"/>
    <d v="2024-01-01T00:00:00"/>
    <s v="PROFESIONAL "/>
    <s v="SI"/>
    <n v="20236830009373"/>
  </r>
  <r>
    <s v="CPS-155-2023 "/>
    <n v="155"/>
    <s v="FDLRUU-CD-155-2023"/>
    <s v="No aplica"/>
    <s v="31/01/023"/>
    <s v="https://community.secop.gov.co/Public/Tendering/OpportunityDetail/Index?noticeUID=CO1.NTC.3892091&amp;isFromPublicArea=True&amp;isModal=False"/>
    <x v="0"/>
    <x v="0"/>
    <s v="CO1.PCCNTR.4528005"/>
    <n v="84174"/>
    <n v="35901"/>
    <s v="MICHELL TATIANA CHAPARRO GONZALEZ"/>
    <s v="CC"/>
    <n v="1000125659"/>
    <n v="1"/>
    <m/>
    <m/>
    <m/>
    <m/>
    <m/>
    <m/>
    <m/>
    <m/>
    <s v="PRESTAR SUS SERVICIOS ASISTENCIALES PARA LA GESTIÓN DEL RIESGO, EN EL MARCO DEL PROYECTO 1665 VIGÍAS DEL RIESGO DE LA LOCALIDAD DE RAFAEL URIBE URIBE ,EN EL MARCO DEL PLAN DE DESARROLLO 2021-2024 'UN NUEVO CONTRATO SOCIAL Y AMBIENTAL"/>
    <d v="2023-01-31T00:00:00"/>
    <d v="2023-02-08T00:00:00"/>
    <d v="2024-02-29T00:00:00"/>
    <n v="330"/>
    <n v="11"/>
    <n v="19800000"/>
    <n v="1800000"/>
    <x v="0"/>
    <n v="742"/>
    <d v="2023-01-17T00:00:00"/>
    <n v="743"/>
    <d v="2023-02-03T00:00:00"/>
    <x v="4"/>
    <s v="Reducción de riesgos por emergencias y desastres en Rafael Uribe Uribe"/>
    <x v="4"/>
    <n v="99302"/>
    <n v="1"/>
    <d v="2023-12-21T00:00:00"/>
    <n v="1267"/>
    <d v="2023-12-14T00:00:00"/>
    <n v="1201"/>
    <n v="3180000"/>
    <n v="1"/>
    <d v="2023-12-21T00:00:00"/>
    <n v="52"/>
    <n v="13"/>
    <n v="382"/>
    <n v="22980000"/>
    <s v="33 33-Servicios Apoyo a la Gestion de la Entidad (servicios administrativos) "/>
    <s v="ELKIN DE JESUS GUTIERREZ HENAO /BRAYAN ANDRES MORALES CASTIBLANCO_x000a_PROFESIONAL CPS 192 2023 FDLRUU"/>
    <s v="PROYECTO 1665"/>
    <s v="Terminado"/>
    <s v="SECOP II "/>
    <s v="Brahan"/>
    <s v=" PENDIENTE CARGAR CRP (LUISA MARTINEZ ) MAYO 15/2024"/>
    <m/>
    <s v="155"/>
    <s v="F"/>
    <n v="3123180431"/>
    <s v="CRA 19 BIS SUR 33 10"/>
    <s v="BACHILLER "/>
    <s v="chaparrot24@gmail,com"/>
    <s v="1. Asistir y desarrollar de manera oportuna acciones que permitan la ejecución de actividades_x000a_relacionadas con la adecuación de predios recuperados por acciones de reubicación en etapa de_x000a_mantenimiento de los mismos, zonas verdes, parques, recuperación de cuerpos hídricos y puntos_x000a_críticos por acumulación de residuos sólidos, de prevención en gestión del riesgo, de_x000a_recuperación, rehabilitación._x000a_ CONDICIONES GENERALES_x000a_CLÁUSULADO COMPLEMENTARIO CONTRATO DE PRESTACIÓN DE SERVICIOS_x000a_PROFESIONALES Y/O APOYO A LA GESTION CPS-155-2023 SECOP II_x000a_FONDO DE DESARROLLO LOCAL DE RAFAEL URIBE URIBE_x000a_Código: GCO-GCI-F143_x000a_Versión: 08_x000a_Vigencia: 01 de diciembre de 2022_x000a_Caso Hola No. 280117_x000a_2. &quot; Apoyar la realización de las diferentes actividades relacionadas con gestión de riesgos entre la_x000a_administración local, la comunidad y las diferentes entidades o empresas relacionadas con gestión_x000a_de riesgos en la localidad._x000a_3. &quot;Apoyar en los procesos de sensibilización y socialización de la gestión del riesgo y cambio_x000a_climático a comunidades, organizaciones sociales y comunitarias, entre otros actores&quot;_x000a_4. Apoyar con las acciones de monitoreo, notificación y renotificación, de las actas de restricción_x000a_temporales, preventivas o definitivas en la localidad_x000a_5. Apoyar en las acciones de reducción del riesgo, en el marco del Sistema Distrital de Gestión del_x000a_Riesgo y Cambio Climático SDGRCC._x000a_6. Realizar las visitas técnicas de campo necesarias en el marco de las actividades de los proyectos_x000a_que se coordinan dentro del componente de gestión de riesgo se deben realizar diez (10) visitas_x000a_de campo al mes para atender diversas actividades dentro del proceso de gestión del riesgo._x000a_7. Asistir y desarrollar a través de la mano de obra y de manera oportuna actividades relacionadas_x000a_con adecuación de predios recuperados por acciones de reubicación las cuales deben ser cinco (5)_x000a_al mes_x000d_"/>
    <d v="2023-02-08T00:00:00"/>
    <s v="III"/>
    <d v="2023-01-31T00:00:00"/>
    <d v="2023-02-08T00:00:00"/>
    <d v="2024-01-07T00:00:00"/>
    <s v="BACHILLER"/>
    <s v="SI"/>
    <s v="20236820008083/20246820000353"/>
  </r>
  <r>
    <s v="CPS-156-2023 "/>
    <n v="156"/>
    <s v="FDLRUU-CD-156-2023"/>
    <s v="No aplica"/>
    <d v="2023-01-31T00:00:00"/>
    <s v="https://community.secop.gov.co/Public/Tendering/OpportunityDetail/Index?noticeUID=CO1.NTC.3888076&amp;isFromPublicArea=True&amp;isModal=False"/>
    <x v="0"/>
    <x v="0"/>
    <s v="CO1.PCCNTR.4523978"/>
    <n v="84100"/>
    <n v="35961"/>
    <s v="NICOLAS RODRIGUEZ DUCAT"/>
    <s v="CC"/>
    <n v="79880521"/>
    <n v="8"/>
    <m/>
    <m/>
    <m/>
    <m/>
    <m/>
    <m/>
    <m/>
    <m/>
    <s v="PRESTAR LOS SERVICIOS PROFESIONALES EN EL ÁREA DE GESTIÓN DE DESARROLLO LOCAL PARA ADELANTAR LAS ACTIVIDADES, TRAMITES Y PROCEDIMIENTOS RELACIONADOS CON EL MARCO NORMATIVO CONTABLE"/>
    <d v="2023-01-31T00:00:00"/>
    <d v="2023-02-06T00:00:00"/>
    <d v="2024-01-05T00:00:00"/>
    <n v="330"/>
    <n v="11"/>
    <n v="62700000"/>
    <n v="5700000"/>
    <x v="0"/>
    <n v="726"/>
    <d v="2023-01-17T00:00:00"/>
    <n v="735"/>
    <d v="2023-02-02T00:00:00"/>
    <x v="0"/>
    <s v="Gestion publica transparente y que mide cuentas  la ciudadania en rafael uribe uribe "/>
    <x v="0"/>
    <m/>
    <m/>
    <m/>
    <m/>
    <m/>
    <m/>
    <m/>
    <m/>
    <m/>
    <m/>
    <n v="11"/>
    <n v="330"/>
    <n v="62700000"/>
    <s v="31 31-Servicios Profesionales "/>
    <s v="JAVIER ALEJANDRO ZUÑIGA ROJAS "/>
    <s v="FINANCIERA "/>
    <s v="Terminado"/>
    <s v="SECOP II "/>
    <s v="Brahan"/>
    <m/>
    <s v="OK"/>
    <s v="156"/>
    <s v="M"/>
    <n v="3014847914"/>
    <s v="CL 64 A  52 – 53 TO 7 AP 1203"/>
    <s v="ESPECIALIZACION EN GERENCIA_x000a_INTEGRAL DE PROYECTOS;  ADMINISTRACION DE EMPRESAS"/>
    <s v="nirodu232002@hotmail.com"/>
    <s v="1. Apoyar la revisión de soportes, liquidación de descuentos e impuestos y causación de los_x000a_contratos, compromisos y obligaciones del Fondo de Desarrollo Local y el registro de las_x000a_causaciones y pagos realizados en el aplicativo contable._x000a_2. Brindar apoyo en el registro, gestión y cargue de información contable en los aplicativos_x000a_dispuestos por la SGD y/o SHD, asi como la elaboración de los reportes de información Distritales_x000a_y Nacionales._x000a_3. Apoyar la ejecución de las actividades relacionadas con el comité de sostenibilidad contable y la_x000a_depuración de saldos contables._x000a_ CONDICIONES GENERALES_x000a_CLÁUSULADO COMPLEMENTARIO CONTRATO DE PRESTACIÓN DE SERVICIOS_x000a_PROFESIONALES Y/O APOYO A LA GESTION CPS-156-2023 SECOP II_x000a_FONDO DE DESARROLLO LOCAL DE RAFAEL URIBE URIBE_x000a_Código: GCO-GCI-F143_x000a_Versión: 08_x000a_Vigencia: 01 de diciembre de 2022_x000a_Caso Hola No. 280117_x000a_4. Proyectar los documentos u oficios para dar respuesta oportuna a los derechos de petición que_x000a_por 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 formatos y formularios._x000a_8. Prestar el servicio de atención a la ciudadanía relacionado con el objeto y naturaleza del contrato_x000a_de manera oportuna, con calidad y calidez garantizando el cumplimiento de los tiempos de_x000a_respuesta que exige la norma._x000a_9. Las demás que le asigne el supervisor y/o apoyo a la supervisión que se generen en el marco del_x000a_objeto contractual._x000d_"/>
    <d v="2023-02-01T00:00:00"/>
    <s v="I"/>
    <d v="2023-02-02T00:00:00"/>
    <d v="2023-02-06T00:00:00"/>
    <d v="2024-01-05T00:00:00"/>
    <s v="PROFESIONAL "/>
    <s v="SI"/>
    <n v="20236820008023"/>
  </r>
  <r>
    <s v="CPS-157-2023 "/>
    <n v="157"/>
    <s v="FDLRUU-CD-157-2023"/>
    <s v="No aplica"/>
    <d v="2023-01-30T00:00:00"/>
    <s v="https://community.secop.gov.co/Public/Tendering/OpportunityDetail/Index?noticeUID=CO1.NTC.3883303&amp;isFromPublicArea=True&amp;isModal=False"/>
    <x v="0"/>
    <x v="0"/>
    <s v="CO1.PCCNTR.4519277"/>
    <n v="84174"/>
    <n v="35901"/>
    <s v="PEDRO SAUL BENAVIDES CALDERON"/>
    <s v="CC"/>
    <n v="79159734"/>
    <n v="9"/>
    <m/>
    <m/>
    <m/>
    <m/>
    <s v="DANIEL ESTEBAN LUCAS VARGAS"/>
    <s v="CC"/>
    <n v="1019151631"/>
    <d v="2023-06-27T00:00:00"/>
    <s v="PRESTAR SUS SERVICIOS ASISTENCIALES PARA LA GESTIÓN DEL RIESGO, EN EL MARCO DEL PROYECTO 1665 VIGÍAS DEL RIESGO DE LA LOCALIDAD DE RAFAEL URIBE URIBE ,EN EL MARCO DEL PLAN DE DESARROLLO 2021-2024 'UN NUEVO CONTRATO SOCIAL Y AMBIENTAL"/>
    <d v="2023-01-30T00:00:00"/>
    <d v="2023-02-02T00:00:00"/>
    <d v="2024-01-01T00:00:00"/>
    <n v="330"/>
    <n v="11"/>
    <n v="19800000"/>
    <n v="1800000"/>
    <x v="0"/>
    <n v="743"/>
    <d v="2023-01-17T00:00:00"/>
    <n v="666"/>
    <d v="2023-01-31T00:00:00"/>
    <x v="4"/>
    <s v="Reducción de riesgos por emergencias y desastres en Rafael Uribe Uribe"/>
    <x v="4"/>
    <m/>
    <m/>
    <m/>
    <m/>
    <m/>
    <m/>
    <m/>
    <m/>
    <m/>
    <m/>
    <n v="11"/>
    <n v="330"/>
    <n v="19800000"/>
    <s v="33 33-Servicios Apoyo a la Gestion de la Entidad (servicios administrativos) "/>
    <s v="ELKIN DE JESUS GUTIERREZ HENAO "/>
    <s v="PROYECTO 1665"/>
    <s v="Terminado"/>
    <s v="SECOP II "/>
    <s v="Luis Alejandro"/>
    <m/>
    <s v="OK"/>
    <s v="157"/>
    <s v="M"/>
    <n v="3212647112"/>
    <s v="DG 45 13 L 16 SUR"/>
    <s v="BACHILLER "/>
    <s v="pedro.benavidez89@gmail.com"/>
    <s v="1 . Asistir y desarrollar de manera oportuna acciones que permitan la ejecución de_x000a_actividades relacionadas con la adecuación de predios recuperados por acciones de reubicación en etapa_x000a_de mantenimiento de los mismos, zonas verdes, parques, recuperación de cuerpos hídricos y puntos_x000a_críticos por acumulación de residuos sólidos, de prevención en gestión del riesgo, de recuperación,_x000a_rehabilitación. 2 . &quot; Apoyar la realización de las diferentes actividades relacionadas con gestión de_x000a_riesgos entre la administración local, la comunidad y las diferentes entidades o empresas relacionadas_x000a_con gestión de riesgos en la localidad. 3 . &quot;Apoyar en los procesos de sensibilización y socialización de_x000a_la gestión del riesgo y cambio climático a comunidades, organizaciones sociales y comunitarias, entre_x000a_otros actores&quot; 4 . Apoyar con las acciones de monitoreo, notificación y renotificación, de las actas de_x000a_restricción temporales, preventivas o definitivas en la localidad 5 . Apoyar en las acciones de reducción_x000a_del riesgo, en el marco del Sistema Distrital de Gestión del Riesgo y Cambio Climático SDGRCC. 6 ._x000a_Realizar las visitas técnicas de campo necesarias en el marco de las actividades de los proyectos que se_x000a_coordinan dentro del componente de gestión de riesgo se deben realizar diez (10) visitas de campo al_x000a_mes para atender diversas actividades dentro del proceso de gestión del riesgo. 7 . Asistir y desarrollar a_x000a_través de la mano de obra y de manera oportuna actividades relacionadas con adecuación de predios_x000a_recuperados por acciones de reubicación las cuales deben ser cinco (5) al mes."/>
    <d v="2023-01-31T00:00:00"/>
    <s v="III"/>
    <d v="2023-01-31T00:00:00"/>
    <d v="2023-02-02T00:00:00"/>
    <d v="2024-01-01T00:00:00"/>
    <s v="BACHILLER"/>
    <s v="SI"/>
    <n v="20236820008083"/>
  </r>
  <r>
    <s v="CPS-158-2023 "/>
    <n v="158"/>
    <s v="FDLRUU-CD-158-2023"/>
    <s v="No aplica"/>
    <d v="2023-01-30T00:00:00"/>
    <s v="https://community.secop.gov.co/Public/Tendering/OpportunityDetail/Index?noticeUID=CO1.NTC.3882433&amp;isFromPublicArea=True&amp;isModal=False"/>
    <x v="0"/>
    <x v="0"/>
    <s v="CO1.PCCNTR.4518535"/>
    <n v="85978"/>
    <n v="38199"/>
    <s v="ANDREA CAROLINA CAICEDO GARAVITO"/>
    <s v="CC"/>
    <n v="1033819386"/>
    <n v="5"/>
    <s v="pendiente 2 22 24"/>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
    <d v="2023-01-30T00:00:00"/>
    <d v="2023-02-02T00:00:00"/>
    <d v="2024-05-31T00:00:00"/>
    <n v="330"/>
    <n v="11"/>
    <n v="37400000"/>
    <n v="3400000"/>
    <x v="0"/>
    <n v="863"/>
    <d v="2023-01-24T00:00:00"/>
    <n v="726"/>
    <d v="2023-02-01T00:00:00"/>
    <x v="0"/>
    <s v="Gestion publica transparente y que mide cuentas  la ciudadania en rafael uribe uribe "/>
    <x v="0"/>
    <n v="97987"/>
    <n v="1"/>
    <d v="2023-12-20T00:00:00"/>
    <n v="1294"/>
    <d v="2023-12-15T00:00:00"/>
    <n v="1314"/>
    <n v="16886667"/>
    <n v="1"/>
    <d v="2023-12-20T00:00:00"/>
    <n v="149"/>
    <n v="16"/>
    <n v="479"/>
    <n v="54286667"/>
    <s v="33 33-Servicios Apoyo a la Gestion de la Entidad (servicios administrativos) "/>
    <s v="CLARA INES ROMERO REYES_x000a_PROFESIONAL CPS 104 2024 FDLRUU"/>
    <s v="ADMINISTRATIVA"/>
    <s v="En ejecución"/>
    <s v="SECOP II "/>
    <s v="miller"/>
    <s v="PENDIENTE  CARGAR CRP ADICION (JHON BOHORQUEZ ) MAYO 152024"/>
    <m/>
    <s v="158"/>
    <s v="F"/>
    <n v="3107650741"/>
    <s v="KR 1 este N 49 A 62 SUR"/>
    <s v="TECNICO EN VENTA DE PRODUCTOS Y SERVICIOS"/>
    <s v="andreacaicedogaravito@gmail.com"/>
    <s v="1. Apoyar en el monitoreo de publicaciones de edictos, recepción, radicación,_x000a_clasificación, organización y distribución por competencia a través del aplicativo de Gestión Documental y_x000a_en físico de los documentos que ingresan y salen de la Alcaldía Local y apoyar operativamente al CDI_x000a_cuando se presenten retrasos en la gestión diaria, conforme a los lineamientos en la materia establecidos_x000a_por la Secretaría Distrital de Gobierno. 2. Gestionar el control de los documentos asignados a los_x000a_motorizados y los acuses de recibo devueltos debidamente cargados en el aplicativo ORFEO,_x000a_propendiendo en todo caso porque se recepción en los acuses en un tiempo máximo de 5 días posterior a_x000a_la entrega al notificador, tomando las acciones necesarias de distribución, redistribución, entre otras, para_x000a_que los mismos se carguen en el aplicativo ORFEO en un término máximo de 10 días hábiles. 3. Apoyar_x000a_la elaboración de planillas, proyección de oficios, memorandos o comunicaciones y demás documentos_x000a_propios que requiera el CDI o por instrucción del Supervisor, conforme a los tiempos establecidos por Ley_x000a_y que estén relacionados con la naturaleza del contrato. 4. Monitorear los indicadores establecidos por la_x000a_Alcaldía Local para la medición y correcta ejecución de las labores del CDI y dar aviso oportuno al_x000a_supervisor en caso de presentarse desviaciones, incumplimientos u otras situaciones que puedan generar_x000a_un riesgo para la entidad. 5. Efectuar capacitaciones al personal de la Alcaldía Local referente al manejo_x000a_debido del aplicativo ORFEO y lineamientos institucionales expedidos frente al manejo de la_x000a_documentación y operación del CDI. 6. Realizar acompañamiento a las áreas que lo requieran, referente_x000a_a las solicitudes de trámites pendientes o radicados que presenten errores en ORFEO, para que puedan_x000a_resolverse dichas inconsistencias. 7. Apoyar el seguimiento a los requerimientos que se encuentren en_x000a_trámite fuera de tiempos, según información suministrada por la Oficina Central de Atención a la_x000a_Ciudadanía. 8. Las demás que le asigne el supervisor del contrato y que surjan de la naturaleza del mismo."/>
    <d v="2023-02-03T00:00:00"/>
    <s v="I"/>
    <d v="2023-01-31T00:00:00"/>
    <d v="2023-02-04T00:00:00"/>
    <d v="2024-01-03T00:00:00"/>
    <s v="TECNICO"/>
    <s v="SI"/>
    <n v="20236820020423"/>
  </r>
  <r>
    <s v="CPS-159-2023 "/>
    <n v="159"/>
    <s v="FDLRUU-CD-159-2023"/>
    <s v="No aplica"/>
    <d v="2023-01-31T00:00:00"/>
    <s v="https://community.secop.gov.co/Public/Tendering/OpportunityDetail/Index?noticeUID=CO1.NTC.3889069&amp;isFromPublicArea=True&amp;isModal=False"/>
    <x v="0"/>
    <x v="0"/>
    <s v="CO1.PCCNTR.4524789"/>
    <n v="84179"/>
    <n v="35900"/>
    <s v="BRAHAN EDUARDO GARCIA LOPEZ"/>
    <s v="CC"/>
    <n v="1030610164"/>
    <n v="7"/>
    <m/>
    <m/>
    <m/>
    <m/>
    <m/>
    <m/>
    <m/>
    <m/>
    <s v="PRESTAR SERVICIOS PROFESIONALES ESPECIALIZADOS EN EL AREA DE GESTION DE DESARROLLO LOCAL PARA APOYAR LAS ACTIVIDADES JURÍDICAS Y SEGUIMIENTO DE LA GESTIÓN CONTRACTUAL DE LA ALCALDÍA LOCAL DE RAFAEL URIBE URIBE"/>
    <d v="2023-01-30T00:00:00"/>
    <d v="2023-02-03T00:00:00"/>
    <d v="2024-02-02T00:00:00"/>
    <n v="330"/>
    <n v="11"/>
    <n v="78100000"/>
    <n v="7100000"/>
    <x v="0"/>
    <n v="669"/>
    <d v="2023-01-17T00:00:00"/>
    <n v="739"/>
    <d v="2023-02-03T00:00:00"/>
    <x v="0"/>
    <s v="Gestion publica transparente y que mide cuentas  la ciudadania en rafael uribe uribe "/>
    <x v="0"/>
    <n v="101353"/>
    <n v="1"/>
    <d v="2023-12-26T00:00:00"/>
    <n v="1348"/>
    <d v="2023-12-21T00:00:00"/>
    <n v="1306"/>
    <n v="7100000"/>
    <n v="1"/>
    <d v="2023-12-26T00:00:00"/>
    <n v="30"/>
    <n v="12"/>
    <n v="360"/>
    <n v="85200000"/>
    <s v="31 31-Servicios Profesionales "/>
    <s v="MONICA DEL PILAR PARRA RANGEL"/>
    <s v="CONTRATACION "/>
    <s v="Terminado"/>
    <s v="SECOP II "/>
    <s v="Luisa"/>
    <s v="PENDIENTE CARGAR CRP ADICION (MONICA PARRA) MAYO 16/2024"/>
    <m/>
    <s v="159"/>
    <s v="M"/>
    <n v="3105700934"/>
    <s v="CRA 45 NO. 22 -05 APT 402 "/>
    <s v="ABOGADO"/>
    <s v="brahangarcia@hotmail.com "/>
    <s v="1. Brindar acompañamiento y seguimiento a los procesos asignados al área en sus diferentes fases_x000a_precontractuales, contractuales y post contractuales._x000a_2. Apoyar en la formulación del componente jurídico de los Estudios Previos y demás documentos_x000a_necesarios para los procesos de contratación adelantados por parte de la entidad_x000a_3. Apoyar en la elaboración y revisión de las diversas modificaciones contractuales que se_x000a_desarrollen en el área, como prórrogas, adiciones, actas de suspensión y reinicio y demás_x000a_documentos requeridos en los procesos contractuales del Fondo de desarrollo local que le sean_x000a_asignados.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el cargue de información al SECOP I y II, referente a todas las novedades contractuales,_x000a_tales como cargar mes a mes los informes de ejecución presentando por los contratistas con el fin_x000a_de dar cumplimiento a lo ordenado en la ley._x000a_5. Asistir a reuniones, comités de contratación capacitaciones, comités de seguimiento de la_x000a_inversión y ejecución contractual, entre otros y hacer parte de los comités que le delegue el_x000a_Alcalde Local._x000a_6. Reportar dentro de los cinco (5) primeros días de cada mes las novedades de los contratos_x000a_(minutas, prórrogas, adiciones, suspensiones, reiniciaciones, liquidación, etc.) u procesos que le_x000a_sean asignados para la presentación oportuna de la cuenta SIVICOF._x000a_7. Apoyar al Fondo en los trámites correspondientes a las audiencias del debido proceso, que se_x000a_adelanta para la imposición de sanciones contractuales, elaborando el estudio previo de los actos_x000a_administrativos sancionatorios que correspondan._x000a_8. Resolver consultas, prestar asistencia brindar asesoría y emitir conceptos juridicos de los asuntos_x000a_de su competencia._x000a_9. Apoyar en la revision de las respuestas emitidas a los los requerimientos que efectúen los_x000a_diferentes entes de control, corporaciones públicas y ciudadanía en general, respecto de la_x000a_contratación adelantada por el Fondo de Desarrollo Local de Rafael Uribe Uribe, y suministrar la_x000a_información para la consolidación de aquellos que se requieran._x000a_10.Proyectar la respuesta en forma oportuna la correspondencia que le sea asignada a través del_x000a_aplicativo ORFEO o el que establezca la SDG y consultas de los entes de control relacionadas que_x000a_le sean asignadas._x000a_11.Realizar la entrega de manera formal al auxiliar del Area de Gestion de Desarrollo Local de los_x000a_expedientes contractuales de los procesos a su cargo._x000a_12.Entregar, mensualmente informe de actividades, con el archivo de los documentos suscritos que_x000a_haya generado en cumplimiento del objeto y obligaciones contractuales y cargarlo en la_x000a_plataforma SECOP II._x000a_13.Las demás que por su naturaleza le sean atribuidas por el/ la supervisor(a) conforme al objeto y_x000a_alcance del contrato."/>
    <d v="2023-02-03T00:00:00"/>
    <s v="I"/>
    <d v="2023-01-31T00:00:00"/>
    <d v="2023-02-03T00:00:00"/>
    <d v="2024-01-02T00:00:00"/>
    <s v="PROFESIONAL "/>
    <s v="SI"/>
    <n v="20236830009373"/>
  </r>
  <r>
    <s v="CPS-160-2023 "/>
    <n v="160"/>
    <s v="FDLRUU-CD-160-2023"/>
    <s v="No aplica"/>
    <d v="2023-01-30T00:00:00"/>
    <s v="https://community.secop.gov.co/Public/Tendering/OpportunityDetail/Index?noticeUID=CO1.NTC.3882048&amp;isFromPublicArea=True&amp;isModal=False"/>
    <x v="0"/>
    <x v="0"/>
    <s v="CO1.PCCNTR.4518250"/>
    <n v="84130"/>
    <n v="35964"/>
    <s v="JOHANA MARITZA GOMEZ NEUTO"/>
    <s v="CC"/>
    <n v="1030562593"/>
    <n v="7"/>
    <m/>
    <m/>
    <m/>
    <m/>
    <m/>
    <m/>
    <m/>
    <m/>
    <s v="EL CONTRATISTA SE OBLIGA A PRESTAR SUS SERVICIOS PROFESIONALES PARA APOYAR LA GESTIÓN CONTRATACTUAL EN SUS DIFERENTES ETAPAS AL ÁREA DE GESTIÓN DEL DESARROLLO DE LA ALCALDÍA LOCAL DE RAFAEL URIBE URIBE&quot;"/>
    <d v="2023-01-30T00:00:00"/>
    <d v="2023-02-03T00:00:00"/>
    <d v="2024-05-31T00:00:00"/>
    <n v="330"/>
    <n v="11"/>
    <n v="59400000"/>
    <n v="5400000"/>
    <x v="0"/>
    <n v="720"/>
    <d v="2023-01-16T00:00:00"/>
    <n v="742"/>
    <d v="2023-02-03T00:00:00"/>
    <x v="0"/>
    <s v="Gestion publica transparente y que mide cuentas  la ciudadania en rafael uribe uribe "/>
    <x v="0"/>
    <n v="97965"/>
    <n v="1"/>
    <d v="2023-12-21T00:00:00"/>
    <n v="1286"/>
    <d v="2023-12-15T00:00:00"/>
    <n v="1233"/>
    <n v="26640000"/>
    <n v="1"/>
    <d v="2023-12-21T00:00:00"/>
    <n v="149"/>
    <n v="16"/>
    <n v="479"/>
    <n v="86040000"/>
    <s v="31 31-Servicios Profesionales "/>
    <s v="GABRIEL RADA MONROY"/>
    <s v="CONTRATACION "/>
    <s v="En ejecución"/>
    <s v="SECOP II "/>
    <s v="Jorge"/>
    <s v="PENDIENTE CARGAR CRP ADICION (MONICA PARRA) MAYO 15/2024"/>
    <m/>
    <s v="160"/>
    <s v="F"/>
    <n v="3114519218"/>
    <s v="CRA 69 21A 22 SUR BL 1 AP 201"/>
    <s v="ABOGADA"/>
    <s v="johana-3031@hotmail.com"/>
    <s v="1 . Adelantar las fases precontractuales, contractuales y post contractuales en los procesos que le sean_x000a_asignados. 2 . Apoyar en la formulación del componente jurídico de los Estudios Previos y demás_x000a_documentos necesarios para los procesos de contratación de la Entidad. 3 . Elaborar modificaciones_x000a_contractuales como prórrogas, adiciones, actas de suspensión y reinicio y demás documentos_x000a_requeridos en los procesos contractuales del Fondo de desarrollo local que le sean asignados. 4 ._x000a_Realizar el cargue de información al SECOP I y II, referente a todas las novedades contractuales, tales_x000a_como cargar mes a mes los informes de ejecución presentando por los contratistas con el fin de dar_x000a_cumplimiento a lo ordenado en la ley. 5 . Asistir a reuniones, comités de contratación capacitaciones,_x000a_ CONDICIONES GENERALES_x000a_CLÁUSULADO COMPLEMENTARIO CONTRATO DE PRESTACIÓN DE SERVICIOS_x000a_PROFESIONALES Y/O APOYO A LA GESTION SECOP II_x000a_FONDO DE DESARROLLO LOCAL DE RAFAEL URIBE URIBE_x000a_Código: GCO-GCI-F143_x000a_Versión: 08_x000a_Vigencia: 01 de diciembre de 2022_x000a_Caso Hola No. 280117_x000a_comités de seguimiento de la inversión y ejecución contractual, entre otros y hacer parte de los_x000a_comités que le delegue el Alcalde Local. 6 . Reportar dentro de los cinco (5) primeros días de cada mes_x000a_de las novedades en lo correspondiente a los contratos de los contratos del FDL (minutas, prórrogas,_x000a_adiciones, suspensiones, reiniciaciones, cesiones, liquidación, etc.) a quien realice la consolidación_x000a_para la presentación del informe SIVICOF. 7 . Realizar la entrega de manera formal al auxiliar del Área_x000a_de gestión del desarrollo local correspondiente de los expedientes contractuales de los procesos a su_x000a_cargo. 8 . Proyectar las certificaciones laborales que le sean asignadas. 9 . Apoyar al Fondo en los_x000a_trámites correspondientes a las audiencias del debido proceso, que se adelanta para la imposición de_x000a_sanciones contractuales, elaborando el estudio previo de los actos administrativos sancionatorios que_x000a_correspondan. 10 . Resolver consultas, prestar asistencia y emitir conceptos de los asuntos de su_x000a_competencia. 11 . Revisar y/o proyectar las respuestas de los requerimientos que efectúen los_x000a_diferentes entes de control, corporaciones públicas y ciudadanía en general, respecto de la_x000a_contratación adelantada por el Fondo de Desarrollo Local de Rafael Uribe Uribe, y suministrar la_x000a_información para la consolidación de aquellos que se requieran12 . Participar en cada una de las_x000a_actividades que el Sistema Integrado de Gestión SIG, para lo cual deberá entregar al supervisor del_x000a_contrato en su informe ejecutivo de actividades el reporte de la (s) actividades en las que participó en_x000a_el período correspondiente. 13 . Proyectar la respuesta en forma oportuna la correspondencia que le_x000a_sea asignada a través del aplicativo ORFEO o el que establezca la SDG y consultas de los entes de_x000a_control relacionadas con el objeto del contrato, y una vez finalizado, presentar el paz y salvo_x000a_correspondiente. 14 . Entregar, mensualmente informe de actividades, con el archivo de los_x000a_documentos suscritos que haya generado en cumplimiento del objeto y obligaciones contractuales y_x000a_subirlo a la plataforma SECOP II. 15 . Las demás que por su naturaleza le sean atribuidas por el/ la_x000a_supervisor(a) conforme al objeto y alcance del contrato._x000d_"/>
    <d v="2023-02-02T00:00:00"/>
    <s v="I"/>
    <d v="2023-01-31T00:00:00"/>
    <d v="2023-02-03T00:00:00"/>
    <d v="2024-01-02T00:00:00"/>
    <s v="PROFESIONAL "/>
    <s v="SI"/>
    <n v="20236830009373"/>
  </r>
  <r>
    <s v="CPS-161-2023 "/>
    <n v="161"/>
    <s v="FDLRUU-CD-161-2023"/>
    <s v="No aplica"/>
    <d v="2023-01-30T00:00:00"/>
    <s v="https://community.secop.gov.co/Public/Tendering/OpportunityDetail/Index?noticeUID=CO1.NTC.3882300&amp;isFromPublicArea=True&amp;isModal=False"/>
    <x v="0"/>
    <x v="0"/>
    <s v="CO1.PCCNTR.4518472"/>
    <n v="85935"/>
    <n v="38201"/>
    <s v="LAURA FERNANDA CANCHON OSPINA "/>
    <s v="CC"/>
    <n v="1031176884"/>
    <n v="3"/>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 v="2023-01-30T00:00:00"/>
    <d v="2023-02-03T00:00:00"/>
    <d v="2024-01-02T00:00:00"/>
    <n v="330"/>
    <n v="11"/>
    <n v="37400000"/>
    <n v="3400000"/>
    <x v="0"/>
    <n v="849"/>
    <d v="2023-01-24T00:00:00"/>
    <n v="746"/>
    <d v="2023-02-03T00:00:00"/>
    <x v="3"/>
    <s v="Mejoramiento de la calidad dde vida del adulto mayor en rafael uribe uribe"/>
    <x v="3"/>
    <m/>
    <m/>
    <m/>
    <m/>
    <m/>
    <m/>
    <m/>
    <m/>
    <m/>
    <m/>
    <n v="11"/>
    <n v="330"/>
    <n v="37400000"/>
    <s v="33 33-Servicios Apoyo a la Gestion de la Entidad (servicios administrativos) "/>
    <s v="ANA MILENA CARDONA MORA "/>
    <s v="BONO C"/>
    <s v="Terminado"/>
    <s v="SECOP II "/>
    <s v="John"/>
    <m/>
    <s v="OK"/>
    <s v="161"/>
    <s v="F"/>
    <n v="3025544377"/>
    <s v="CRA 75C 61 45 "/>
    <s v="TECNICO EN ORGANIZACION DE ARCHIVOS "/>
    <s v="laurafernanda.canchon@gmail.com"/>
    <s v="1. Registrar en el SIRBE, con calidad y oportunidad la actualización de la información de las_x000a_personas mayores solicitantes del servicio y en estado En Atención de acuerdo con los instructivos y tiempos establecidos_x000a_por la SDIS y la Subdirección para la Vejez 2 . Registrar las novedades e intervenciones asociadas con la prestación del_x000a_Servicio Apoyos económicos, conforme con los instructivos que para tal efecto expida la Entidad, dentro de las fechas_x000a_establecidas y conforme a los lineamientos técnicos dados por la Subdirección para la Vejez., así como registrar los_x000a_cambios de estado (Ingresos y Egresos) de acuerdo con los actos administrativos, en los tiempos establecidos y a los_x000a_lineamientos dados para tal fin 3 . Registrar las fichas de seguimiento y visitas de validación de condiciones en el Sistema_x000a_Misional - SIRBE, las novedades que se presenten (bloqueos, fichas de seguimiento, visitas de validación de condiciones,_x000a_perdidas de tarjetas y desbloqueos). 4 . Apoyar a los profesionales del proyecto en las acciones de seguimiento territorial_x000a_y actualización de la información, en las etapas de ingreso, activación y egreso de las personas mayores vinculadas y/o_x000a_atendidas en el servicio de apoyo económico 5 . Atender y orientar personal y telefónicamente a los-as ciudadanos-as_x000a_que lo requieran, aplicando los atributos establecidos para garantizar la oportunidad y calidad en la atención, en_x000a_correspondencia a las necesidades de la ciudadanía de acuerdo con las competencias de la entidad y los servicios sociales_x000a_que presta 6 . Revisar, verificar y garantizar la calidad, confidencialidad y discrecionalidad en el manejo de la_x000a_información en relación con el desarrollo del objeto contractual y de conformidad con las instrucciones del supervisor_x000a_del contrato 7 . Participar en las reuniones y diferentes actividades que programe la Secretaría Distrital de Integración_x000a_Social y la Subdirección para la Vejez, y participar con el equipo local del proyecto en los procesos de planeación,_x000a_programación y ejecución de las actividades propias del proyecto de inversión 8 . Presentar dentro de los tiempos_x000a_estipulados, los informes y productos requeridos por el-la Supervisor-a del contrato y el-La Subdirector-a para la Vejez,_x000a_utilizando para ello los formatos institucionales oficiales 9 . Las demás inherentes a sus obligaciones contractuales y que_x000a_se requieran para el cabal cumplimiento del contrato."/>
    <d v="2023-01-31T00:00:00"/>
    <s v="I"/>
    <d v="2023-02-01T00:00:00"/>
    <d v="2023-02-03T00:00:00"/>
    <d v="2024-01-02T00:00:00"/>
    <s v="TECNICO"/>
    <s v="SI"/>
    <n v="20236820007043"/>
  </r>
  <r>
    <s v="CPS-162-2023 "/>
    <n v="162"/>
    <s v="FDLRUU-CD-162-2023"/>
    <s v="No aplica"/>
    <d v="2023-01-31T00:00:00"/>
    <s v="https://community.secop.gov.co/Public/Tendering/OpportunityDetail/Index?noticeUID=CO1.NTC.3884713&amp;isFromPublicArea=True&amp;isModal=False"/>
    <x v="0"/>
    <x v="0"/>
    <s v="CO1.PCCNTR.4523329"/>
    <n v="84156"/>
    <n v="35962"/>
    <s v="LUZ ALEXANDRA NIÑO MARTINEZ"/>
    <s v="CC"/>
    <n v="52819597"/>
    <n v="0"/>
    <m/>
    <m/>
    <m/>
    <m/>
    <s v="FRANKLIN ALEXANDER ROMERO"/>
    <s v="CC"/>
    <n v="79844551"/>
    <d v="2023-03-31T00:00:00"/>
    <s v="POYAR JURÍDICAMENTE LAS ACCIONES REQUERIDAS PARA LA DEPURACIÓN DE LAS ACTUACIONES ADMINISTRATIVAS QUE CURSAN EN LA ALCALDÍA LOCAL DE RAFAEL URIBE URIBE"/>
    <d v="2023-01-31T00:00:00"/>
    <d v="2023-02-10T00:00:00"/>
    <d v="2024-02-29T00:00:00"/>
    <n v="330"/>
    <n v="11"/>
    <n v="59400000"/>
    <n v="5400000"/>
    <x v="0"/>
    <n v="682"/>
    <d v="2023-01-16T00:00:00"/>
    <n v="779"/>
    <d v="2023-02-03T00:00:00"/>
    <x v="1"/>
    <s v="Inspección, vigilancia y control en Rafael Uribe Uribe_x000a_Rafael Uribe Uribe"/>
    <x v="1"/>
    <n v="98755"/>
    <n v="1"/>
    <d v="2023-12-26T00:00:00"/>
    <n v="1367"/>
    <d v="2023-12-22T00:00:00"/>
    <n v="1239"/>
    <n v="9180000"/>
    <n v="1"/>
    <d v="2023-12-26T00:00:00"/>
    <n v="50"/>
    <n v="13"/>
    <n v="380"/>
    <n v="68580000"/>
    <s v="31 31-Servicios Profesionales "/>
    <s v="ALEXANDRA PAZ OVIEDO"/>
    <s v="JURIDICA "/>
    <s v="Terminado"/>
    <s v="SECOP II "/>
    <s v="Luisa"/>
    <s v="PENDIENTE CARGAR CRP ADICION (LUIS ALEJANDRO) MAYO 16/2024"/>
    <m/>
    <s v="162"/>
    <s v="F"/>
    <n v="3107622316"/>
    <s v="CRA 2 E 16 16 CHIA"/>
    <s v="ABOGADA "/>
    <s v="alexandraninoabogada@gmail.com"/>
    <s v="1. Clasificar los expedientes asignados por vigencia y tipologías: espacio público, establecimientos_x000a_de comercio Ley 232 de 1995 y régimen de obras y urbanismo_x000a_2. Analizar jurídicamente los expedientes asignados, emitir el respectivo concepto de acuerdo con_x000a_la revisión realizada para establecer la actuación jurídica a seguir conforme con la naturaleza del_x000a_proceso que corresponda._x000a_3. Determinar del reparto asignado, los expedientes que pueden ser archivados a partir de las_x000a_causales de caducidad y/o prescripción y/o pérdida de fuerza de ejecutoria del acto_x000a_administrativ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Proyectar los actos administrativos correspondientes, conforme con la normatividad vigente, que_x000a_permitan impulsar efectivamente los expedientes propendiendo por una decisión de fondo y/o_x000a_su oportuna terminación o cierre y presentarlos al profesional que cumpla con el rol de_x000a_supervisión estratégica de depuración e impulso procesal local para su revisión._x000a_5. Ajustar los proyectos de actos administrativos a partir de las observaciones y/o modificaciones_x000a_sugeridas por el profesional que cumpla con el rol de supervisión estratégica de depuración e_x000a_impulso procesal local de la Alcaldía, o quien este designe._x000a_6. Proyectar para firma del alcalde local las solicitudes de información y/o concepto dirigidas a las_x000a_instancias distritales competentes y realizar su respectivo seguimiento._x000a_7. Realizar seguimiento a las visitas técnicas solicitadas y a la oportuna entrega del_x000a_correspondiente informe._x000a_8. Revisar, analizar y proyectar respuesta oportuna a la totalidad de las solicitudes que le sean_x000a_asignadas, en el aplicativo institucional ORFEO y presentarlos al Profesional que cumpla con el_x000a_rol de supervisión estratégica de depuración e impulso procesal local de la Alcaldía, para su_x000a_revisión._x000a_9. Incorporar al expediente físico los actos administrativos y/o la documentación generada por_x000a_cada impulso procesal realizado._x000a_10. Apoyar en los trámites necesarios a la Alcaldía Local para surtir el trámite de notificación_x000a_personal y mediante edicto de los actos administrativos y decisiones, en los términos de la Ley_x000a_1437 de 2011._x000a_11. Registrar correctamente en el Aplicativo ¿SI ACTUA¿ la actuación realizada en cada uno de los_x000a_expedientes asignados._x000a_12. Asistir a las reuniones a las que sea citado o designado, para la atención de los asuntos_x000a_relacionados con el objeto contractual._x000a_13. Presentar informe mensual de las actividades realizadas en cumplimiento de las obligaciones_x000a_pactadas."/>
    <d v="2023-02-08T00:00:00"/>
    <s v="I"/>
    <d v="2023-02-08T00:00:00"/>
    <d v="2023-02-10T00:00:00"/>
    <d v="2024-01-09T00:00:00"/>
    <s v="PROFESIONAL "/>
    <s v="SI"/>
    <n v="20236820008963"/>
  </r>
  <r>
    <s v="CPS-163-2023 "/>
    <n v="163"/>
    <s v="FDLRUU-CD-163-2023"/>
    <s v="No aplica"/>
    <d v="2023-01-31T00:00:00"/>
    <s v="https://community.secop.gov.co/Public/Tendering/OpportunityDetail/Index?noticeUID=CO1.NTC.3894001&amp;isFromPublicArea=True&amp;isModal=False"/>
    <x v="0"/>
    <x v="0"/>
    <s v="CO1.PCCNTR.4529136"/>
    <n v="86213"/>
    <n v="37049"/>
    <s v="WILMER GIOVANY MARTIN CAMPOS"/>
    <s v="CC"/>
    <n v="1032378644"/>
    <n v="3"/>
    <m/>
    <m/>
    <m/>
    <m/>
    <m/>
    <m/>
    <m/>
    <m/>
    <s v="PRESTAR LOS SERVICIOS PROFESIONALES DE APOYO JURIDICO AL AREA DE GESTION POLICIVA JURIDICA DE LA ALCALDIA LOCAL DE RAFAEL URIBE URIBE EN EL DESEMPEÑO DE LAS FUNCIONES ASIGNADAS"/>
    <d v="2023-01-31T00:00:00"/>
    <d v="2023-02-03T00:00:00"/>
    <d v="2024-05-16T00:00:00"/>
    <n v="330"/>
    <n v="11"/>
    <n v="70400000"/>
    <n v="6400000"/>
    <x v="0"/>
    <n v="891"/>
    <d v="2023-01-25T00:00:00"/>
    <n v="730"/>
    <d v="2023-02-02T00:00:00"/>
    <x v="1"/>
    <s v="Inspección, vigilancia y control en Rafael Uribe Uribe_x000a_Rafael Uribe Uribe"/>
    <x v="1"/>
    <n v="97988"/>
    <n v="1"/>
    <d v="2023-12-22T00:00:00"/>
    <n v="1302"/>
    <d v="2023-12-15T00:00:00"/>
    <n v="1196"/>
    <n v="31573333"/>
    <n v="1"/>
    <d v="2023-12-22T00:00:00"/>
    <n v="149"/>
    <n v="16"/>
    <n v="479"/>
    <n v="101973333"/>
    <s v="31 31-Servicios Profesionales "/>
    <s v="MARLYN CAROLINA RIVERA "/>
    <s v="JURIDICA"/>
    <s v="Terminación anticipada"/>
    <s v="SECOP II "/>
    <s v="Jorge"/>
    <s v="PENDIENTE CARGAR DELEGACION SUPERVISION - (JORGE )CARGAR CRP ADICION (LUISA) MAYO 15/2024-TERMINACION ATICIPADA A PARTIR DEL 17 DE MAYO/2024"/>
    <m/>
    <s v="163"/>
    <s v="M"/>
    <n v="3005061713"/>
    <s v="CRA 9 52A 20 APTO 608"/>
    <s v="ABOGADO"/>
    <s v="wmartincampos@gmail.com"/>
    <s v="1. En el evento que para la prestación del servicio, la Entidad le suministre al Contratista equipos_x000a_tecnológicos, no instalar ni utilizar ningún software sin la autorización previa y escrita de la_x000a_Dirección de Tecnologías e Información de la Secretaría, así mismo, responder y hacer buen uso_x000a_de los bienes y recursos tecnológicos (hardware y software), hacer entrega de los mismos en el_x000a_estado en que los recibió, salvo el deterioro normal, o daños ocasionados por el caso fortuito o_x000a_fuerza mayor._x000a_2. Entregar al supervisor los documentos elaborados en cumplimiento de las obligaciones_x000a_contractuales y archivos a su cargo, organizados, rotulados y almacenados, atendiendo los_x000a_estándares y directrices de gestión documental, sin que ello implique exoneración de la_x000a_responsabilidad a que haya lugar en caso de irregularidades. (Artículo 15 de la Ley 594 de 2000),_x000a_así como los informes requeridos sobre las actividades realizadas durante la ejecución del mismo._x000a_3. Aplicar los lineamientos establecidos en el sistema de gestión institucional y en el Modelo_x000a_Integrado de Planeación y Gestión - MIPG de la Secretaría Distrital de Gobierno._x000a_4. Mantener estricta reserva y confidencialidad sobre la información que conozca por causa o con_x000a_ocasión del contrato, así como, respetar la titularidad de los derechos de autor, en relación con_x000a_los documentos, obras, creaciones que se desarrollen en ejecución del contrato._x000a_5. Dar estricto cumplimiento al Ideario Ético del Distrito expedido por la Alcaldía Mayor de Bogotá_x000a_D.C., así como a todas las normas que en materia de ética y valores expida la Secretaría Distrital_x000a_de Gobierno en la ejecución del contrato._x000a_6. No instalar ni utilizar ningún software sin la autorización previa y escrita de la Dirección de_x000a_Tecnologías e Información de la Secretaría, así mismo, responder y hacer buen uso de los bienes_x000a_y recursos tecnológicos (hardware y software)._x000a_7. Entregar para efectos del último pago la certificación de gestión documental, constancia de_x000a_entrega de equipos de cómputo, si le fue asignado alguno, y certificación de ORFEO (cuando_x000a_aplique)._x000a_8. Registrarse en el Sistema de Información Distrital del Empleo y la Administración Pública SIDEAP_x000a_y presentar la constancia de dicho trámite ante el supervisor del contrato._x000a_9. De conformidad con lo previsto en el Decreto Nacional 723 de abril 15 de 2013 del Ministerio de_x000a_Salud y de Protección Social y la Directriz que de éste haga la Secretaría Distrital de Gobierno, el_x000a_contratista se obliga a practicarse el examen pre ocupacional y allegar el respectivo certificado a_x000a_LA SECRETARÍA, en los documentos que acompañan el 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10.Realizar el pago de los aportes al régimen de seguridad social, en proporción al valor mensual del_x000a_contrato, y entregar copia de la planilla correspondiente al supervisor del contrato para cada_x000a_pago._x000a_11.Entregar para cada pago, la certificación suscrita por el representante legal o revisor fiscal, que_x000a_acredite el cumplimiento del pago de aportes al sistema de seguridad social integral, parafiscales,_x000a_ICBF, SENA y cajas de compensación familiar de los últimos seis (6) meses, de conformidad con_x000a_el artículo 50 de la Ley 789 de 2002 o aquella que lo modifique, adicione o complemente._x000a_12.Abstenerse de asesorar o adelantar procesos judiciales en contra del Distrito Capital mientras_x000a_permanezca vigente el contrato. Lo anterior de conformidad con el artículo 17 del Decreto Distrital_x000a_654 de 2011._x000a_13.Vincular o contratar para la ejecución del contrato personas vulnerables, marginadas y/o excluidas_x000a_de la dinámica productiva de la ciudad, de acuerdo con lo expuesto en la Directiva 001 del 31 de_x000a_enero de 2011 &quot;democratización de las oportunidades económicas en el Distrito Capital y_x000a_promoción de estrategias para la participación real y efectiva de las personas naturales_x000a_vulnerables, marginadas y/o excluidas de la dinámica productiva de la ciudad&quot;._x000a_14.Publicar en el expediente contractual digital del aplicativo SECOP II, los informes mensuales de_x000a_ejecución contractual junto con las cuentas de cobro y demás soportes._x000a_15.Cumplir el objeto y las obligaciones contractuales con plena autonomía, sin que sea obligatoria la_x000a_asistencia presencial a las instalaciones de la Secretaría Distrital de Gobierno y según lo acordado_x000a_con el supervisor, por lo que la Entidad no asignará al contratista un puesto de trabajo fijo._x000a_16.Proveer los elementos y logística necesaria para la correcta ejecución del contrato (Computador,_x000a_mouse, etc,)._x000a_17.Participar en el plan piloto para la implementación de la estrategia de Smart Working en la_x000a_Secretaría Distrital de Gobierno._x000a_18.El contratista será responsable del adecuado manejo de los bienes y/o documentos públicos que_x000a_se le asignen con ocasión del contrato, para lo cual deberá acreditar el cumplimiento en los_x000a_procedimientos de custodia y devolución que para el efecto establezca la Entidad._x000a_19.Cumplir con los protocolos de bioseguridad implementados por la Secretaría Distrital de Gobierno_x000a_y acogerse a los lineamientos de autocuidado._x000d_"/>
    <d v="2023-02-01T00:00:00"/>
    <s v="I"/>
    <d v="2023-02-01T00:00:00"/>
    <d v="2023-02-03T00:00:00"/>
    <d v="2024-01-02T00:00:00"/>
    <s v="PROFESIONAL "/>
    <s v="SI"/>
    <s v="20236820009363-20246820007853 "/>
  </r>
  <r>
    <s v="CPS-164-2023 "/>
    <n v="164"/>
    <s v="FDLRUU-CD-164-2023"/>
    <s v="No aplica"/>
    <d v="2023-01-31T00:00:00"/>
    <s v="https://community.secop.gov.co/Public/Tendering/OpportunityDetail/Index?noticeUID=CO1.NTC.3890840&amp;isFromPublicArea=True&amp;isModal=False"/>
    <x v="0"/>
    <x v="0"/>
    <s v="CO1.PCCNTR.4526487"/>
    <n v="84164"/>
    <n v="35902"/>
    <s v="JOHN HENRY BOHORQUEZ"/>
    <s v="CC"/>
    <n v="80811353"/>
    <n v="6"/>
    <m/>
    <m/>
    <m/>
    <m/>
    <m/>
    <m/>
    <m/>
    <m/>
    <s v="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
    <d v="2023-01-31T00:00:00"/>
    <d v="2023-02-03T00:00:00"/>
    <d v="2024-05-31T00:00:00"/>
    <n v="330"/>
    <n v="11"/>
    <n v="75900000"/>
    <n v="6900000"/>
    <x v="0"/>
    <n v="722"/>
    <d v="2023-01-16T00:00:00"/>
    <n v="749"/>
    <d v="2023-02-03T00:00:00"/>
    <x v="0"/>
    <s v="Gestion publica transparente y que mide cuentas  la ciudadania en rafael uribe uribe "/>
    <x v="0"/>
    <n v="98213"/>
    <n v="1"/>
    <d v="2023-12-15T00:00:00"/>
    <n v="1256"/>
    <d v="2023-12-15T00:00:00"/>
    <n v="1150"/>
    <n v="34040000"/>
    <n v="1"/>
    <d v="2023-12-15T00:00:00"/>
    <n v="149"/>
    <n v="16"/>
    <n v="479"/>
    <n v="109940000"/>
    <s v="31 31-Servicios Profesionales "/>
    <s v="GABRIEL RADA MONROY"/>
    <s v="CONTRATACION "/>
    <s v="En ejecución"/>
    <s v="SECOP II "/>
    <s v="Luis Alejandro"/>
    <m/>
    <m/>
    <s v="164"/>
    <s v="M "/>
    <n v="3112110690"/>
    <s v="CRA 12 BIS 34C 17"/>
    <s v="ABOGADO"/>
    <s v="john.bohorquez2011@hotmail.com"/>
    <s v=": 1 . Adelantar las fases precontractuales, contractuales y post contractuales en los procesos_x000a_que le sean asignados. 2 . Apoyar en la formulación del componente jurídico de los Estudios Previos y demás_x000a_documentos necesarios para los procesos de contratación de la Entidad. 3 . Elaborar modificaciones contractuales_x000a_como prórrogas, adiciones, actas de suspensión y reinicio y demás documentos requeridos en los procesos_x000a_contractuales del Fondo de desarrollo local que le sean asignados. 4 . Realizar el cargue de información al SECOP_x000a_I y II, referente a todas las novedades contractuales, tales como cargar mes a mes los informes de ejecución_x000a_presentando por los contratistas con el fin de dar cumplimiento a lo ordenado en la ley. 5 . Asistir a reuniones,_x000a_comités de contratación capacitaciones, comités de seguimiento de la inversión y ejecución contractual, entre_x000a_otros y hacer parte de los comités que le delegue el Alcalde Local. 6 . Reportar dentro de los cinco (5) primeros_x000a_días de cada mes al área jurídica las novedades de los contratos (minutas, prórrogas, adiciones, suspensiones,_x000a_reiniciaciones, liquidación, etc.) u procesos que le sean asignados para la presentación oportuna de la cuenta_x000a_SIVICOF. 7 . Apoyar al Fondo en los trámites correspondientes a las audiencias del debido proceso, que se_x000a_adelanta para la imposición de sanciones contractuales, elaborando el estudio previo de los actos administrativos_x000a_sancionatorios que correspondan. 8 . Resolver consultas, prestar asistencia y emitir conceptos de los asuntos de_x000a_su competencia. 9 . Proyectar las respuestas de los requerimientos que efectúen los diferentes entes de control,_x000a_corporaciones públicas y ciudadanía en general, respecto de la contratación adelantada por el Fondo de Desarrollo_x000a_Local de Rafael Uribe Uribe, y suministrar la información para la consolidación de aquellos que se requieran. 10 ._x000a_Participar en cada una de las actividades que el Sistema Integrado de Gestión SIG, para lo cual deberá entregar al_x000a_supervisor del contrato en su informe ejecutivo de actividades el reporte de la (s) actividades en las que participó_x000a_en el período correspondiente. 11 . Proyectar la respuesta en forma oportuna la correspondencia que le sea_x000a_asignada a través del aplicativo ORFEO o el que establezca la SDG y consultas de los entes de control relacionadas_x000a_que le sean asignadas. 12 . Realizar la entrega de manera formal al auxiliar del Area de Gestion de Desarrollo_x000a_Local de los expedientes contractuales de los procesos a su cargo. 13 . Proyectar las certificaciones laborales que_x000a_le sean asignadas. 14 . Entregar, mensualmente informe de actividades, con el archivo de los documentos suscritos_x000a_ CONDICIONES GENERALES_x000a_CLÁUSULADO COMPLEMENTARIO CONTRATO DE PRESTACION DE SERVICIOS_x000a_PROFESIONALES Y/O APOYO A LA GESTION – CPS-164-2023 SECOP II_x000a_FONDO DE DESARROLLO LOCAL DE RAFAEL URIBE URIBE_x000a_Código: GCO-GCI-F143_x000a_Versión: 08_x000a_Vigencia: 01 de diciembre de 2022_x000a_Caso Hola No. 280117_x000a_que haya generado en cumplimiento del objeto y obligaciones contractuales y cargarlo en la plataforma SECOP_x000a_II. 15 . Las demás que por su naturaleza le sean atribuidas por el/ la supervisor(a) conforme al objeto y alcance_x000a_del contrato."/>
    <d v="2023-02-01T00:00:00"/>
    <s v="I"/>
    <d v="2023-01-31T00:00:00"/>
    <d v="2023-02-03T00:00:00"/>
    <d v="2024-01-02T00:00:00"/>
    <s v="PROFESIONAL "/>
    <s v="SI"/>
    <n v="20236830009373"/>
  </r>
  <r>
    <s v="CPS-165-2023 "/>
    <n v="165"/>
    <s v="FDLRUU-CD-165-2023"/>
    <s v="No aplica"/>
    <d v="2023-01-31T00:00:00"/>
    <s v="https://community.secop.gov.co/Public/Tendering/OpportunityDetail/Index?noticeUID=CO1.NTC.3893046&amp;isFromPublicArea=True&amp;isModal=False"/>
    <x v="0"/>
    <x v="0"/>
    <s v="CO1.PCCNTR.4528706"/>
    <n v="85618"/>
    <n v="38176"/>
    <s v="JUAN CARLOS OLEGUA HURTADO"/>
    <s v="CC"/>
    <n v="80139417"/>
    <n v="7"/>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d v="2023-01-31T00:00:00"/>
    <d v="2023-02-03T00:00:00"/>
    <d v="2024-05-31T00:00:00"/>
    <n v="330"/>
    <n v="11"/>
    <n v="29700000"/>
    <n v="2700000"/>
    <x v="0"/>
    <n v="879"/>
    <d v="2023-01-25T00:00:00"/>
    <n v="778"/>
    <d v="2023-02-03T00:00:00"/>
    <x v="0"/>
    <s v="Gestion publica transparente y que mide cuentas  la ciudadania en rafael uribe uribe "/>
    <x v="0"/>
    <n v="98203"/>
    <n v="1"/>
    <d v="2023-12-22T00:00:00"/>
    <n v="13303"/>
    <d v="2023-12-15T00:00:00"/>
    <n v="1236"/>
    <n v="13320000"/>
    <n v="1"/>
    <d v="2023-12-22T00:00:00"/>
    <n v="149"/>
    <n v="16"/>
    <n v="479"/>
    <n v="43020000"/>
    <s v="33 33-Servicios Apoyo a la Gestion de la Entidad (servicios administrativos) "/>
    <s v="CLAUDIA INDIRA JIMENEZ ACOSTA"/>
    <s v="INFRAESTRUCTURA"/>
    <s v="En ejecución"/>
    <s v="SECOP II "/>
    <s v="Luisa"/>
    <s v="-PENDIENTE CARGAR CRP ADICION - (JHON BOHORQUEZ ) MAYO 15/2024"/>
    <m/>
    <s v="165"/>
    <s v="M"/>
    <n v="3228622214"/>
    <s v="KR 44  19 63"/>
    <s v="BACHILLER "/>
    <s v="pul_in@hotmail.com"/>
    <s v="1. Operar la maquinaria amarilla que integran el parque automotor de la Alcaldía Local de Rafael_x000a_Uribe Uribe de acuerdo con las instrucciones impartidas por el Alcalde Local o el supervisor_x000a_designado pare verificar la ejecución del contrato._x000a_2. Cumplir con las actividades programadas de acuerdo con el cronograma establecido por el alcalde_x000a_y/o supervisor del contrato._x000a_3. Retirar y guardar los vehículos y/o equipos en el lugar asignado para tal fin por el supervisor del_x000a_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Velar por el mantenimiento, aseo, buen funcionamiento y conservación de los vehículos y/o_x000a_equipos a cargo_x000a_5. Realizar las reparaciones mecánicas menores que sean necesarias_x000a_6. Hacer seguimiento a los cambios de aceite y llevar una hoja de control, donde se haga_x000a_seguimiento detallado del consumo de combustible, kilometraje, vencimiento de seguros, y demás_x000a_aspectos relacionados con los vehículos y/o equipos._x000a_7. Solicitar oportunamente el combustible, los lubricantes y colaborar en la supervisión de las_x000a_reparaciones de los vehículos y/o equipos._x000a_8. Responder por la seguridad del vehículo y/o equipo, herramientas y demás elementos que se le_x000a_asignen._x000a_9. Cumplir con las demás labores que le sean asignadas y que correspondan a la naturaleza de las_x000a_actividades objeto del contrato."/>
    <d v="2023-02-03T00:00:00"/>
    <s v="V"/>
    <d v="2023-02-01T00:00:00"/>
    <d v="2023-02-03T00:00:00"/>
    <d v="2024-01-02T00:00:00"/>
    <s v="BACHILLER"/>
    <s v="SI"/>
    <s v="20236830009383- 20246820005033-20246820005053"/>
  </r>
  <r>
    <s v="CPS-166-2023 "/>
    <n v="166"/>
    <s v="FDLRUU-CD-166-2023"/>
    <s v="No aplica"/>
    <d v="2023-01-31T00:00:00"/>
    <s v="https://community.secop.gov.co/Public/Tendering/OpportunityDetail/Index?noticeUID=CO1.NTC.3894479&amp;isFromPublicArea=True&amp;isModal=False"/>
    <x v="0"/>
    <x v="0"/>
    <s v="CO1.PCCNTR.4529925"/>
    <n v="83832"/>
    <n v="35955"/>
    <s v="JULIA ADRIANA TELLEZ VANEGAS "/>
    <s v="CC"/>
    <n v="52508093"/>
    <n v="6"/>
    <m/>
    <m/>
    <m/>
    <m/>
    <m/>
    <m/>
    <m/>
    <m/>
    <s v="COORDINA, LIDERA Y ASESORA LOS PLANES Y ESTRATEGIAS DE COMUNICACIÓN INTERNA Y EXTERNA PARA LA DIVULGACIÓN DE LOS PROGRAMAS, PROYECTOS Y ACTIVIDADES DE LA ALCALDÍA LOCAL"/>
    <d v="2023-01-31T00:00:00"/>
    <d v="2023-02-03T00:00:00"/>
    <d v="2024-01-02T00:00:00"/>
    <n v="330"/>
    <n v="11"/>
    <n v="75900000"/>
    <n v="6900000"/>
    <x v="0"/>
    <n v="751"/>
    <d v="2023-01-16T00:00:00"/>
    <n v="750"/>
    <d v="2023-02-03T00:00:00"/>
    <x v="0"/>
    <s v="Gestion publica transparente y que mide cuentas  la ciudadania en rafael uribe uribe "/>
    <x v="0"/>
    <m/>
    <m/>
    <m/>
    <m/>
    <m/>
    <m/>
    <m/>
    <m/>
    <m/>
    <m/>
    <n v="11"/>
    <n v="330"/>
    <n v="75900000"/>
    <s v="31 31-Servicios Profesionales "/>
    <s v="EDUARD HUMBERTO QUINTANA ARELLANO"/>
    <s v="PRENSA "/>
    <s v="Terminado"/>
    <s v="SECOP II "/>
    <s v="Luis Alejandro"/>
    <m/>
    <s v="OK"/>
    <s v="166"/>
    <s v="F"/>
    <n v="3013709080"/>
    <s v="CL 6 BIS 79C 06 INT 1 AP 302"/>
    <s v="COMUNICACION SOCIAL Y PERIODISMO"/>
    <s v="adritellez@gmail.com"/>
    <s v=" 1 . Asesorar en el diseño de estrategias y campañas de comunicación de la Alcaldía Local en_x000a_atención al cumplimento de su misionalidad y el desarrollo de los compromisos institucionales definidos en el_x000a_Plan de Desarrollo Local y el Plan de Gestión Institucional 2 . Orientar y coordinar con el equipo de prensa y_x000a_comunicaciones de la Alcaldía Local el manejo efectivo de la información destinada a los medios de comunicación_x000a_y a la opinión pública, y elaborar los textos y demás documentos requeridos para este fin, de acuerdo con los_x000a_lineamientos establecidos por la Oficina Asesora de Comunicaciones de la Secretaría Distrital de Gobierno. 3 ._x000a_Dirigir la implementación de mecanismos que fortalezcan la comunicación interna y externa de la Alcaldía Local,_x000a_ofreciendo los elementos de soporte a nivel visual, gráfico y publicitario 4 . Asesorar a las áreas de la Alcaldía_x000a_Local en lo relacionado con la ejecución de eventos, coordinación de medios de comunicación, el cubrimiento de_x000a_actividades programadas 5 . Fortalecer la imagen corporativa de la Alcaldía Local a través del portafolio de_x000a_servicios en la página web y demás herramientas digitales. 6 . Coordinar la implementación de las campañas_x000a_internas y externas, mediante la difusión permanente, oportuna y clara de información de interés institucional,_x000a_establecidas por la Oficina Asesora de Comunicaciones de la Secretaría Distrital de Gobierno en el marco de la_x000a_gestión institucional._x000d_"/>
    <d v="2023-02-01T00:00:00"/>
    <s v="II"/>
    <d v="2023-02-01T00:00:00"/>
    <d v="2023-02-03T00:00:00"/>
    <d v="2024-01-02T00:00:00"/>
    <s v="PROFESIONAL "/>
    <s v="No requiere"/>
    <s v="No requiere"/>
  </r>
  <r>
    <s v="CPS-167-2023 "/>
    <n v="167"/>
    <s v="FDLRUU-CD-167-2023"/>
    <s v="No aplica"/>
    <d v="2023-02-01T00:00:00"/>
    <s v="https://community.secop.gov.co/Public/Tendering/OpportunityDetail/Index?noticeUID=CO1.NTC.3905235&amp;isFromPublicArea=True&amp;isModal=False"/>
    <x v="0"/>
    <x v="0"/>
    <s v="CO1.PCCNTR.4539722"/>
    <n v="85935"/>
    <n v="38201"/>
    <s v="JAQUELINE GALLEGO CASTELLANOS"/>
    <s v="CC"/>
    <n v="52374822"/>
    <n v="1"/>
    <m/>
    <m/>
    <m/>
    <m/>
    <m/>
    <m/>
    <m/>
    <m/>
    <s v="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d v="2023-02-02T00:00:00"/>
    <d v="2023-02-07T00:00:00"/>
    <d v="2024-05-31T00:00:00"/>
    <n v="330"/>
    <n v="11"/>
    <n v="37400000"/>
    <n v="3400000"/>
    <x v="0"/>
    <n v="851"/>
    <s v="24/01/203"/>
    <n v="826"/>
    <d v="2023-02-06T00:00:00"/>
    <x v="3"/>
    <s v="Mejoramiento de la calidad dde vida del adulto mayor en rafael uribe uribe"/>
    <x v="3"/>
    <n v="100067"/>
    <n v="1"/>
    <d v="2023-12-28T00:00:00"/>
    <n v="1345"/>
    <d v="2023-12-21T00:00:00"/>
    <n v="1269"/>
    <n v="16320000"/>
    <n v="1"/>
    <d v="2023-12-27T00:00:00"/>
    <n v="145"/>
    <n v="16"/>
    <n v="475"/>
    <n v="53720000"/>
    <s v="33 33-Servicios Apoyo a la Gestion de la Entidad (servicios administrativos) "/>
    <s v="ANA MILENA CARDONA MORA "/>
    <s v="BONO C"/>
    <s v="En ejecución"/>
    <s v="SECOP II "/>
    <s v="Brahan"/>
    <s v="PENDIENTE CARGAR CRP ADICION (RENE BUITRAGO ) MAYO 15/2024"/>
    <m/>
    <s v="167"/>
    <s v="F"/>
    <n v="3224588826"/>
    <s v="KR 1 ESTE 49A 45 SUR"/>
    <s v="TECNICO EN CONTABILIDAD Y SISTEMAS "/>
    <s v="galleguito771ak@gmail.com"/>
    <s v="1. Registrar en el SIRBE, con calidad y oportunidad la actualización de la información de las_x000a_personas mayores solicitantes del servicio y en estado En Atención de acuerdo con los instructivos_x000a_y tiempos establecidos por la SDIS y la Subdirección para la Vejez_x000a_ CONDICIONES GENERALES_x000a_CLÁUSULADO COMPLEMENTARIO CONTRATO DE PRESTACIÓN DE SERVICIOS_x000a_PROFESIONALES Y/O APOYO A LA GESTION CPS-167-2023 SECOP II_x000a_FONDO DE DESARROLLO LOCAL DE RAFAEL URIBE URIBE_x000a_Código: GCO-GCI-F143_x000a_Versión: 08_x000a_Vigencia: 01 de diciembre de 2022_x000a_Caso Hola No. 280117_x000a_2. Registrar las novedades e intervenciones asociadas con la prestación del Servicio Apoyos_x000a_económicos, conforme con los instructivos que para tal efecto expida la Entidad, dentro de las_x000a_fechas establecidas y conforme a los lineamientos técnicos dados por la Subdirección para la_x000a_Vejez., así como registrar los cambios de estado (Ingresos y Egresos) de acuerdo con los actos_x000a_administrativos, en los tiempos establecidos y a los lineamientos dados para tal fin_x000a_3. Registrar las fichas de seguimiento y visitas de validación de condiciones en el Sistema Misional -_x000a_SIRBE, las novedades que se presenten (bloqueos, fichas de seguimiento, visitas de validación de_x000a_condiciones, perdidas de tarjetas y desbloqueos)._x000a_4. Apoyar a los profesionales del proyecto en las acciones de seguimiento territorial y actualización_x000a_de la información, en las etapas de ingreso, activación y egreso de las personas mayores_x000a_vinculadas y/o atendidas en el servicio de apoyo económico_x000a_5. Atender y orientar personal y telefónicamente a los-as ciudadanos-as que lo requieran, aplicando_x000a_los atributos establecidos para garantizar la oportunidad y calidad en la atención, en_x000a_correspondencia a las necesidades de la ciudadanía de acuerdo con las competencias de la_x000a_entidad y los servicios sociales que presta_x000a_6. Revisar, verificar y garantizar la calidad, confidencialidad y discrecionalidad en el manejo de la_x000a_información en relación con el desarrollo del objeto contractual y de conformidad con las_x000a_instrucciones del supervisor del contrato_x000a_7. Participar en las reuniones y diferentes actividades que programe la Secretaría Distrital de_x000a_Integración Social y la Subdirección para la Vejez, y participar con el equipo local del proyecto en_x000a_los procesos de planeación, programación y ejecución de las actividades propias del proyecto de_x000a_inversión_x000a_8. Presentar dentro de los tiempos estipulados, los informes y productos requeridos por el-la_x000a_Supervisor-a del contrato y el-La Subdirector-a para la Vejez, utilizando para ello los formatos_x000a_institucionales oficiales_x000a_9. Las demás inherentes a sus obligaciones contractuales y que se requieran para el cabal_x000a_cumplimiento del contrato_x000d_"/>
    <d v="2023-02-07T00:00:00"/>
    <s v="I"/>
    <d v="2023-02-02T00:00:00"/>
    <d v="2023-02-07T00:00:00"/>
    <d v="2024-01-02T00:00:00"/>
    <s v="TECNICO"/>
    <s v="SI"/>
    <n v="20236820007043"/>
  </r>
  <r>
    <s v="CPS-168-2023 "/>
    <n v="168"/>
    <s v="FDLRUU-CD-168-2023"/>
    <s v="No aplica"/>
    <d v="2023-02-01T00:00:00"/>
    <s v="https://community.secop.gov.co/Public/Tendering/OpportunityDetail/Index?noticeUID=CO1.NTC.3905466&amp;isFromPublicArea=True&amp;isModal=False"/>
    <x v="0"/>
    <x v="0"/>
    <s v="CO1.PCCNTR.4539779"/>
    <n v="86206"/>
    <n v="37053"/>
    <s v="JAIME ALEXANDER BARBOSA VILLALBA"/>
    <s v="CC"/>
    <n v="80071371"/>
    <n v="2"/>
    <m/>
    <m/>
    <m/>
    <m/>
    <m/>
    <m/>
    <m/>
    <m/>
    <s v="RESTAR LOS SERVICIOS TECNICOS Y ADMINISTRATIVOS PARA LA ATENCIÓN A LA CIUDADANÍA, TRANSCRIPCIÓN DE ACTAS, PROYECCIÓN DE COMUNICACIONES, ASISTENCIA A SESIONES Y APOYO A LA GESTIÓN DOCUMENTAL DE LOS DOCUMENTOS GENERADOS POR LA JUNTA ADMINISTRADORA LOCAL"/>
    <d v="2023-02-01T00:00:00"/>
    <d v="2023-02-03T00:00:00"/>
    <d v="2024-02-02T00:00:00"/>
    <n v="330"/>
    <n v="11"/>
    <n v="37400000"/>
    <n v="3400000"/>
    <x v="0"/>
    <n v="902"/>
    <d v="2023-01-25T00:00:00"/>
    <n v="728"/>
    <d v="2023-02-02T00:00:00"/>
    <x v="0"/>
    <s v="Gestion publica transparente y que mide cuentas  la ciudadania en rafael uribe uribe "/>
    <x v="0"/>
    <m/>
    <n v="1"/>
    <d v="2023-12-29T00:00:00"/>
    <n v="1389"/>
    <d v="2023-12-28T00:00:00"/>
    <n v="1293"/>
    <n v="3400000"/>
    <n v="1"/>
    <d v="2023-12-28T00:00:00"/>
    <n v="30"/>
    <n v="12"/>
    <n v="360"/>
    <n v="40800000"/>
    <s v="33 33-Servicios Apoyo a la Gestion de la Entidad (servicios administrativos) "/>
    <s v="DIMELZA MENDOZA RUEDA "/>
    <s v="JAL "/>
    <s v="Terminado"/>
    <s v="SECOP II "/>
    <s v="Jhon"/>
    <s v="PENDIENTE CARGAR CRP ADICION (JHON BOHORQUEZ ) MAYO 16/2024"/>
    <m/>
    <s v="168"/>
    <s v="M"/>
    <n v="3017060884"/>
    <s v="KR 22A 4379 SUR"/>
    <s v="BACHILLER "/>
    <s v="jabarbovilla@gmail.com"/>
    <s v="1. Prestar apoyo administrativo y realizar la transcripción de la información que se origine en_x000a_cada sesión de la Junta Administradora Local de Rafael Uribe Uribe. 2 . Atender de manera oportuna al público que_x000a_requiera información de las sesiones adelantar en la Junta Administradora Local de Rafael Uribe Uribe. 3 . De acuerdo_x000a_con el reglamento de la Junta Administradora Local de Rafael Uribe Uribe, transcribir la información que se origine en_x000a_cada comisión o sesión. 4 . Apoyo en el registro de los proyectos de Acuerdo Local presentados por los Ediles, el Alcalde_x000a_Local, los ciudadanos y las organizaciones de participación cívica o comunitaria. 5 . Realizar copias físicas y magnéticas_x000a_de las actas generadas de la Junta Administradora Local de Rafael Uribe Uribe y remitirlas a los entes de control cuando_x000a_se requiera. 6 . Tramitar la correspondencia, comunicaciones y/o documentos que llegue a la Junta Administradora Local_x000a_de Rafael Uribe Uribe según corresponda. 7 . Las actividades relacionadas con el objeto del contrato y las demás que le_x000a_asigne el supervisor del mismo"/>
    <d v="2023-02-02T00:00:00"/>
    <s v="I"/>
    <d v="2023-02-01T00:00:00"/>
    <d v="2023-02-03T00:00:00"/>
    <d v="2024-01-02T00:00:00"/>
    <s v="TECNICO"/>
    <s v="SI"/>
    <n v="20236820006873"/>
  </r>
  <r>
    <s v="CPS-169-2023 "/>
    <n v="169"/>
    <s v="FDLRUU-CD-169-2023"/>
    <s v="No aplica"/>
    <d v="2023-02-02T00:00:00"/>
    <s v="https://community.secop.gov.co/Public/Tendering/OpportunityDetail/Index?noticeUID=CO1.NTC.3915437&amp;isFromPublicArea=True&amp;isModal=False"/>
    <x v="0"/>
    <x v="0"/>
    <s v="CO1.PCCNTR.4548838"/>
    <n v="86222"/>
    <n v="37048"/>
    <s v="JULY ANGELICA MELO QUINTERO"/>
    <s v="CC"/>
    <n v="52848590"/>
    <n v="3"/>
    <m/>
    <m/>
    <m/>
    <m/>
    <m/>
    <m/>
    <m/>
    <m/>
    <s v="PRESTAR LOS SERVICIOS PROFESIONALES PARA LA OPERACIÓN, SEGUIMIENTO Y CUMPLIMIENTO DE LOS PROCEDIMIENTOS ADMINISTRATIVOS, OPERATIVOS Y TÉCNICOS DEL PROYECTO RETO LOCAL Y LOS ASOCIADOS A LA INCLUSIÓN SOCIAL Y SEGURIDAD ECONÓMICA EN LA LOCALIDAD DE RAFAEL URIBE URIBE"/>
    <d v="2023-02-03T00:00:00"/>
    <d v="2023-02-06T00:00:00"/>
    <d v="2024-01-05T00:00:00"/>
    <n v="330"/>
    <n v="11"/>
    <n v="52800000"/>
    <n v="4800000"/>
    <x v="0"/>
    <n v="939"/>
    <d v="2023-01-30T00:00:00"/>
    <n v="783"/>
    <d v="2023-02-06T00:00:00"/>
    <x v="5"/>
    <s v="Rafael Uribe Uribe Solidaria"/>
    <x v="5"/>
    <m/>
    <m/>
    <m/>
    <m/>
    <m/>
    <m/>
    <m/>
    <m/>
    <m/>
    <m/>
    <n v="11"/>
    <n v="330"/>
    <n v="52800000"/>
    <s v="31 31-Servicios Profesionales "/>
    <s v="LEONARDO GUERRA RAMIREZ"/>
    <s v="RETO LOCAL "/>
    <s v="Terminado"/>
    <s v="SECOP II "/>
    <s v="Jhon"/>
    <m/>
    <m/>
    <s v="169"/>
    <s v="F"/>
    <n v="32122044017"/>
    <s v="Dg. 32 d bis a sur 11 i 30"/>
    <s v="profesional en Administradora en Salud_x000a_Ocupacional"/>
    <s v="angelica.07.hseq@gmail.com"/>
    <s v="1. Apoyar la coordinación de las actividades administrativas, financieras, logísticas y operativas para_x000a_el desarrollo de la Ruta Pedagógica Para La Inclusión Social de los jóvenes beneficiarios del proyecto “Reto Loca”. 2 ._x000a_Realizar seguimiento y ejercer supervisión al cronograma y el desarrollo de actividades a servicios de ciudad junto con_x000a_los equipos técnicos de la SDIS. 3 . Apoyar la consolidación y revisión de los informes de validación en el marco de la_x000a_implementación del proyecto “Reto Local” que sean responsabilidad del Fondo de Desarrollo Local 4 . Apoyar en el_x000a_trámite y respuesta de los requerimientos y peticiones asociados a la inclusión social y seguridad económica en la_x000a_localidad , que se requieran. 5 . Emitir los conceptos que le sean requeridos y aportar elementos de juicio, que sirvan de_x000a_insumo, para la toma de decisiones relacionadas con el ingreso, seguimiento y egreso de los jóvenes beneficiarios del_x000a_proyecto &quot;Reto Local&quot; 6 . Apoyar la supervisión de contratos y convenios que se deriven de la estrategia &quot;Reto Local&quot;_x000a_que le sean designados por el (la) Alcalde (sa) Local, según lo establecido en el Manual de Supervisión e Interventoría_x000a_de la Secretaria Distrital de Gobierno. 7 . Asistir a las reuniones a las que sea citado o designado, para la atención de los_x000a_asuntos relacionados con el objeto contractual. 8 . Entregar, mensualmente, el archivo de los documentos suscritos que_x000a_haya generado en cumplimiento del objeto y obligaciones contractuales. 9 . Las demás que demande la Administración_x000a_Local a través de su supervisor,"/>
    <d v="2023-02-03T00:00:00"/>
    <s v="III"/>
    <d v="2023-02-03T00:00:00"/>
    <d v="2023-02-06T00:00:00"/>
    <s v="05/0/2024"/>
    <s v="PROFESIONAL "/>
    <s v="SI"/>
    <n v="20236820008943"/>
  </r>
  <r>
    <s v="CPS-170-2023 "/>
    <n v="170"/>
    <s v="FDLRUU-CD-170-2023"/>
    <s v="No aplica"/>
    <d v="2023-02-02T00:00:00"/>
    <s v="https://community.secop.gov.co/Public/Tendering/OpportunityDetail/Index?noticeUID=CO1.NTC.3917882&amp;isFromPublicArea=True&amp;isModal=False"/>
    <x v="0"/>
    <x v="0"/>
    <s v="CO1.PCCNTR.4550904"/>
    <n v="86247"/>
    <n v="36647"/>
    <s v="MARTHA SOL MARTINEZ BOBADILLA"/>
    <s v="CC"/>
    <n v="51803788"/>
    <n v="7"/>
    <m/>
    <m/>
    <m/>
    <m/>
    <s v="JUDY LORENA CIFUENTES SILVA"/>
    <s v="CC"/>
    <n v="53084681"/>
    <d v="2023-04-01T00:00:00"/>
    <s v="APOYAR AL ALCALDE LOCAL EN LA FORMULACIÓN, SEGUIMIENTO E IMPLEMENTACIÓN DE LA ESTRATEGIA LOCAL PARA LA TERMINACIÓN JURÍDICA DE LAS ACTUACIONES ADMINISTRATIVAS QUE CURSAN EN LA ALCALDÍA LOCAL"/>
    <d v="2023-02-03T00:00:00"/>
    <d v="2023-02-07T00:00:00"/>
    <d v="2024-01-06T00:00:00"/>
    <n v="330"/>
    <n v="11"/>
    <n v="78100000"/>
    <n v="7100000"/>
    <x v="0"/>
    <n v="898"/>
    <d v="2023-01-25T00:00:00"/>
    <n v="835"/>
    <d v="2023-02-07T00:00:00"/>
    <x v="1"/>
    <s v="Inspección, vigilancia y control en Rafael Uribe Uribe_x000a_Rafael Uribe Uribe"/>
    <x v="1"/>
    <m/>
    <m/>
    <m/>
    <m/>
    <m/>
    <m/>
    <m/>
    <m/>
    <m/>
    <m/>
    <n v="11"/>
    <n v="330"/>
    <n v="78100000"/>
    <s v="31 31-Servicios Profesionales "/>
    <s v="MARLENE ALCIRA MELENDEZ PEREZ "/>
    <s v="JURIDICA "/>
    <s v="Terminado"/>
    <s v="SECOP II "/>
    <s v="miller"/>
    <s v="PENDIENTE APROBAR POLIZA INICIAL "/>
    <m/>
    <s v="170"/>
    <s v="F"/>
    <n v="3124073079"/>
    <s v="CL 23 83 79"/>
    <s v="ABOGADA"/>
    <s v="martasolmartinez@hotmail.com"/>
    <s v="1 . Realizar seguimiento a las estrategias y herramientas institucionales para_x000a_adelantar y optimizar la depuración e impulso de las actuaciones administrativas a cargo del Alcalde_x000a_Local como autoridad de policía. Supervisar los procesos administrativos de competencia de la_x000a_dependencia, de acuerdo con la normatividad vigente y los procedimientos establecidos en la materia._x000a_3 . Coordinar el desarrollo de los procesos y procedimientos que organizan y apoyan la gestión de las_x000a_autoridades de policía locales a cargo de la Secretaría de Distrital de Gobierno, de forma oportuna_x000a_conforme a las orientaciones del Alcalde Local y las directrices institucionales y Distritales en la_x000a_materia, en el marco de la normatividad vigente. 4 . Brindar apoyo en la revisión jurídica de los informes_x000a_técnicos y el recaudo probatorio practicado por los abogados con el fin de impulsar y archivar las_x000a_actuaciones administrativas relacionadas con actividad económica, urbanismo y espacio público. 5 ._x000a_Apoyar al Alcalde Local en la revisión de los conceptos emitidos por los abogados de apoyo,_x000a_garantizando que se incorporen sus observaciones y/o modificaciones sugeridas, de acuerdo con el_x000a_soporte jurídico y técnico 6 . Consolidar la información de las actuaciones administrativas depuradas_x000a_e impulsadas en la localidad de forma mensual, revisando que la misma, haya sido registrada en el_x000a_Aplicativo ¿SI ACTUA¿, con el fin de dar el cierre respectivo y para que la Dirección para la Gestión_x000a_Policiva realice el seguimiento de estas. 7 . Implementar las directrices emitidas por la Dirección para_x000a_la Gestión Policiva en la aplicación técnica y normativa de la gestión de las actuaciones_x000a_administrativas, conforme a la normatividad legal vigente 8 . Orientar jurídicamente al equipo de la_x000a_alcaldía Local encargados de depurar expedientes administrativos con el fin de analizar y determinar_x000a_las causales de caducidad y/o prescripción y/o pérdida de fuerza de ejecutoria de los actos_x000a_administrativos. 9 . Apoyar en los trámites necesarios a la Alcaldía Local para surtir el trámite de_x000a_notificación personal y mediante edicto de los actos administrativos y decisiones, en los términos de_x000a_la Ley 1437 de 2011. 10 . Las demás que le sean asignadas y que este relacionadas con el objeto del_x000a_Contrato."/>
    <d v="2023-02-06T00:00:00"/>
    <s v="I"/>
    <d v="2023-02-03T00:00:00"/>
    <d v="2023-02-07T00:00:00"/>
    <d v="2024-01-06T00:00:00"/>
    <s v="PROFESIONAL "/>
    <s v="SI"/>
    <n v="20236820008043"/>
  </r>
  <r>
    <s v="CPS-171-2023 "/>
    <n v="171"/>
    <s v="FDLRUU-CD-171-2023"/>
    <s v="No aplica"/>
    <d v="2023-02-02T00:00:00"/>
    <s v="https://community.secop.gov.co/Public/Tendering/OpportunityDetail/Index?noticeUID=CO1.NTC.3915526&amp;isFromPublicArea=True&amp;isModal=False"/>
    <x v="0"/>
    <x v="0"/>
    <s v="CO1.PCCNTR.4548644"/>
    <n v="86142"/>
    <n v="37279"/>
    <s v="MATILDE RAMIREZ_x000a_GUEVARA"/>
    <s v="CC"/>
    <n v="28224210"/>
    <n v="4"/>
    <m/>
    <m/>
    <m/>
    <m/>
    <s v="KARINE ROMAN PARDO"/>
    <s v="CC"/>
    <n v="1094896721"/>
    <d v="2024-03-14T00:00:00"/>
    <s v="EL CONTRATISTA SE OBLIGA A PRESTAR SUS SERVICIOS DE APOYO EN LAS ACTIVIDADES ADMINISTRATIVAS Y OPERATIVAS REQUERIDAS DENTRO DE LA GESTIÓN CONTRACTUAL EN EL ÁREA DE GESTION DE DESARROLLO LOCAL DE LA ALCALDÍA LOCAL DE RAFAEL URIBE URIBE."/>
    <d v="2023-02-03T00:00:00"/>
    <d v="2023-02-03T00:00:00"/>
    <d v="2024-05-31T00:00:00"/>
    <n v="330"/>
    <n v="11"/>
    <n v="29700000"/>
    <n v="2700000"/>
    <x v="0"/>
    <n v="864"/>
    <d v="2023-01-24T00:00:00"/>
    <n v="776"/>
    <d v="2023-02-03T00:00:00"/>
    <x v="0"/>
    <s v="Gestion publica transparente y que mide cuentas  la ciudadania en rafael uribe uribe "/>
    <x v="0"/>
    <n v="97966"/>
    <n v="1"/>
    <d v="2023-12-22T00:00:00"/>
    <n v="1252"/>
    <d v="2023-12-13T00:00:00"/>
    <n v="1195"/>
    <n v="13320000"/>
    <n v="1"/>
    <d v="2023-12-22T00:00:00"/>
    <n v="149"/>
    <n v="16"/>
    <n v="479"/>
    <n v="43020000"/>
    <s v="33 33-Servicios Apoyo a la Gestion de la Entidad (servicios administrativos) "/>
    <s v="GABRIEL RADA MONROY"/>
    <s v="CONTRATACION"/>
    <s v="En ejecución"/>
    <s v="SECOP II "/>
    <s v="michel"/>
    <s v="PENDIENTE CARGAR CRP ADICION -(GABRIEL RADA  ) MAYO 16/2024"/>
    <m/>
    <s v="171"/>
    <s v="F"/>
    <n v="3227120825"/>
    <s v="CRA 5H 48K 60 SUR"/>
    <s v="BACHILLER"/>
    <s v="matilder254@gmail.com"/>
    <s v="1 . Apoyar la elaboración, radicación, entrega y archivo de documentos, memorandos y oficios cuando le sea_x000a_requerido._x000a_2 . Ingresar la información a los aplicativos dispuestos para el manejo de los diferentes procesos de precontractuales,_x000a_contractuales y postcontractuales, actuaciones administrativas y realizar las verificaciones correspondientes._x000a_3 . Apoyar en la organización del archivo de gestión y la verificación y depuración documental del Área_x000a_de Gestión del Desarrollo Local._x000a_4 . Entregar al archivo de la Entidad de manera formal, los expedientes contractuales de los procesos_x000a_que adelante el Área de Gestión del Desarrollo Local, los cuales deberán ser entregados por los_x000a_abogados de la dependencia._x000a_5 . Apoyar al Abogado del Fondo en la gestión de asuntos relacionados con disponibilidad de espacios,_x000a_equipos, transporte, suministros y demás elementos requeridos para el desarrollo de sus actividades._x000a_ CONDICIONES GENERALES_x000a_CLÁUSULADO COMPLEMENTARIO CONTRATO DE PRESTACION DE SERVICIOS_x000a_PROFESIONALES Y/O APOYO A LA GESTION – CPS-171-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6 . Apoyar en la proyección de certificaciones laborales que sean solicitadas._x000a_7 . Apoyar en la elaboración, consolidación de respuestas a derechos de petición, solicitudes de entes_x000a_de control y demás requerimientos que le sean asignadas._x000a_8 . Asistir al Abogado del Fondo con la realización de actas de Comité de Contratación y reuniones_x000a_realizadas por el área, además del diligenciamiento oportuno de las bases de datos del área._x000a_9 . Asistir a las reuniones a las que sea citado o designado para la atención de los asuntos relacionados_x000a_con el objeto contractual._x000a_10 . Las demás que se le asignen y que surjan de la naturaleza del Contrato._x000d_"/>
    <d v="2023-02-03T00:00:00"/>
    <s v="I"/>
    <d v="2023-02-03T00:00:00"/>
    <d v="2023-02-03T00:00:00"/>
    <d v="2024-01-02T00:00:00"/>
    <s v="BACHILLER"/>
    <s v="SI"/>
    <n v="20236830009373"/>
  </r>
  <r>
    <s v="CPS-172-2023 "/>
    <n v="172"/>
    <s v="FDLRUU-CD-172-2023"/>
    <s v="No aplica"/>
    <d v="2023-02-02T00:00:00"/>
    <s v="https://community.secop.gov.co/Public/Tendering/OpportunityDetail/Index?noticeUID=CO1.NTC.3916547&amp;isFromPublicArea=True&amp;isModal=False"/>
    <x v="0"/>
    <x v="0"/>
    <s v="CO1.PCCNTR.4549548"/>
    <n v="86248"/>
    <n v="36646"/>
    <s v="ELIZABETH GARAY QUEVEDO"/>
    <s v="CC"/>
    <n v="52959280"/>
    <n v="1"/>
    <m/>
    <m/>
    <m/>
    <m/>
    <m/>
    <m/>
    <m/>
    <m/>
    <s v="APOYAR LA GESTIÓN DOCUMENTAL DE LA ALCALDÍA LOCAL AL EQUIPO JURÍDICO DE DEPURACIÓN EN LAS LABORES OPERATIVAS QUE GENERA EL PROCESO DE IMPULSO DE LAS ACTUACIONES ADMINISTRATIVAS EXISTENTES EN LA ALCALDÍA LOCAL DE RAFAEL URIBE URIBE"/>
    <d v="2023-02-03T00:00:00"/>
    <d v="2023-02-06T00:00:00"/>
    <d v="2024-05-31T00:00:00"/>
    <n v="330"/>
    <n v="11"/>
    <n v="20680000"/>
    <n v="1880000"/>
    <x v="0"/>
    <n v="910"/>
    <d v="2023-01-25T00:00:00"/>
    <n v="777"/>
    <d v="2023-02-03T00:00:00"/>
    <x v="1"/>
    <s v="Inspección, vigilancia y control en Rafael Uribe Uribe_x000a_Rafael Uribe Uribe"/>
    <x v="1"/>
    <n v="98249"/>
    <n v="1"/>
    <d v="2023-12-27T00:00:00"/>
    <n v="1354"/>
    <d v="2023-12-21T00:00:00"/>
    <n v="1270"/>
    <n v="9086667"/>
    <n v="1"/>
    <d v="2023-12-27T00:00:00"/>
    <n v="146"/>
    <n v="16"/>
    <n v="476"/>
    <n v="29766667"/>
    <s v="33 33-Servicios Apoyo a la Gestion de la Entidad (servicios administrativos) "/>
    <s v="MARLENE ALCIRA MELENDEZ PEREZ "/>
    <s v="JURIDICA"/>
    <s v="En ejecución"/>
    <s v="SECOP II "/>
    <s v="michel"/>
    <s v="PENDIENTE CARGAR CRP ADICION .(RENE BUITRAGO)MAYO 16/2024"/>
    <m/>
    <s v="172"/>
    <s v="F"/>
    <n v="3196957496"/>
    <s v="CARRERA 6A N 49G-19 SUR"/>
    <s v="BACHILLER"/>
    <s v="lisa2011gary@gmail.com"/>
    <s v="1 . Registrar en una base de datos la información de las entregas de expedientes a cargo de la Alcaldía_x000a_Local, con el fin de ser asignados a los abogados del equipo jurídico que efectúa la depuración y el_x000a_impulso procesal dando cumplimiento a la meta Plan de Desarrollo Distrital._x000a_2 . Diseñar las bases de datos y registrar en ellas los datos que permitan el control y seguimiento de los_x000a_autos, resoluciones, visitas técnicas y memorandos generados por los abogados del equipo jurídico en_x000a_materia de actuaciones administrativas, garantizando el trámite oportuno al interior de la Alcaldía_x000a_Local_x000a_3 . Apoyar todos los procesos administrativos y operacionales que se desarrollen en torno al proyecto_x000a_de depuraciones impulso procesal que desarrolla la Dirección, en cumplimiento a la meta contenida en_x000a_el Plan de Desarrollo Distrital_x000a_4 . Apoyar el proceso de actualización y/o cargue en el aplicativo SI ACTUA de los documentos,_x000a_ CONDICIONES GENERALES_x000a_CLÁUSULADO COMPLEMENTARIO CONTRATO DE PRESTACION DE SERVICIOS_x000a_PROFESIONALES Y/O APOYO A LA GESTION – CPS-172-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informes, imágenes y anexos relacionados con las actuaciones administrativas existentes en las_x000a_Alcaldías Locales._x000a_5 . Acompañar el proceso de alistamiento de los expedientes que por su trámite deben ser remitidos al_x000a_Consejo de Justicia por parte de la Alcaldía Local._x000a_6 . Asistir a las reuniones a las que sea citado o designado, para la atención de los asuntos relacionados_x000a_con el objeto contractual._x000a_7 . Las demás relacionadas con el objeto del contrato que le asignadas por el Supervisor del contrato_x000a_y/o por el profesional de apoyo que guarden relación con el objeto contractual"/>
    <d v="2023-02-07T00:00:00"/>
    <s v="I"/>
    <d v="2023-02-03T00:00:00"/>
    <d v="2023-02-06T00:00:00"/>
    <d v="2024-01-05T00:00:00"/>
    <s v="BACHILLER"/>
    <s v="SI"/>
    <n v="20236820008043"/>
  </r>
  <r>
    <s v="CPS-173-2023 "/>
    <n v="173"/>
    <s v="FDLRUU-CD-173-2023"/>
    <s v="No aplica"/>
    <d v="2023-02-02T00:00:00"/>
    <s v="https://community.secop.gov.co/Public/Tendering/OpportunityDetail/Index?noticeUID=CO1.NTC.3916774&amp;isFromPublicArea=True&amp;isModal=False"/>
    <x v="0"/>
    <x v="0"/>
    <s v="CO1.PCCNTR.4549684"/>
    <n v="86245"/>
    <n v="36648"/>
    <s v="DIANA CAROLINA PINZON PEREZ"/>
    <s v="CC"/>
    <n v="1026279529"/>
    <n v="8"/>
    <m/>
    <m/>
    <m/>
    <m/>
    <m/>
    <m/>
    <m/>
    <m/>
    <s v="PRESTAR SERVICIOS PROFESIONALES EN EL ÁREA DE GESTIÓN POLICIVA JURIDICA DE LA ALCALDÍA LOCAL DE RAFAEL URIBE URIBE, PARA VIGILANCIA Y CONTROL DE LAS ZONAS DE PROTECCION AMBIENTAL, REASENTAMIENTOS, RESERVAS AMBIENTALES, HUMEDALES Y ECOSISTEMAS"/>
    <d v="2023-02-03T00:00:00"/>
    <d v="2023-02-09T00:00:00"/>
    <d v="2024-01-08T00:00:00"/>
    <n v="330"/>
    <n v="11"/>
    <n v="59400000"/>
    <n v="5400000"/>
    <x v="0"/>
    <n v="901"/>
    <d v="2023-01-25T00:00:00"/>
    <n v="880"/>
    <d v="2023-02-08T00:00:00"/>
    <x v="1"/>
    <s v="Inspección, vigilancia y control en Rafael Uribe Uribe_x000a_Rafael Uribe Uribe"/>
    <x v="1"/>
    <m/>
    <m/>
    <m/>
    <m/>
    <m/>
    <m/>
    <m/>
    <m/>
    <m/>
    <m/>
    <n v="11"/>
    <n v="330"/>
    <n v="59400000"/>
    <s v="31 31-Servicios Profesionales "/>
    <s v="MARLENE ALCIRA MELENDEZ PEREZ "/>
    <s v="JURIDICA"/>
    <s v="Terminado"/>
    <s v="SECOP II "/>
    <s v="Luisa"/>
    <m/>
    <s v="OK"/>
    <s v="173"/>
    <s v="F"/>
    <n v="3134935695"/>
    <s v="trAsv 38 A  74 40 SUR"/>
    <s v="PROFESIONAL EN ADMINISTRACION Y GESTION AMBIENTAL "/>
    <s v="pdiana9204@gmail.com"/>
    <s v="1. Apoyar a la Administración Local en los diferentes espacios de trabajo y jornadas convocadas por_x000a_las Entidades y comunidades que participan en procesos de gestión del riesgo y ambientales, en_x000a_las que se solicite su asistencia_x000a_2. Realizar las actividades de demolición y/o adecuación de predios del proceso de reasentamiento,_x000a_que presentan amenaza de ruina, demolidos parcialmente por situaciones de riesgo, restitución, y_x000a_de cualquier inmueble de la Localidad de Rafael uribe Uribe que sea sujeto de un acto_x000a_administrativo que así lo dispong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sistir puntualmente a las capacitaciones a las cuales sea convocado por parte de la Alcaldía Local_x000a_y/o diferentes entidades del nivel local, distrital y/o nacional especialmente a las que tengan que_x000a_ver con la gestión ambiental y del riesgo_x000a_4. Ejecutar actividades relacionadas con la implementación y mantenimiento de coberturas_x000a_vegetales, jardinería y arbolado, recuperación de zonas verdes en senderos peatonales, rondas de_x000a_río y otras estructuras vegetadas no convencionales_x000a_5. Realizar actividades de recuperación, adecuación y limpieza de cuerpos hídricos y/o puntos_x000a_críticos por acumulación de residuos y aquellas áreas de uso público que requieran su_x000a_intervención_x000a_6. Realizar el apoyo operativo en la atención a emergencias cuando sea solicitado por el Alcalde_x000a_Local y/o el supervisor_x000a_7. Apoyar las actividades operativas contempladas dentro del Plan Institucional de Gestión Ambiental_x000a_¿ PIGA que le sean solicitadas por el supervisor_x000a_8. Asistir a las reuniones, charlas, capacitaciones y demás programadas en lo referente al PIGA_x000a_9. Apoyar la realización de las diferentes actividades relacionadas con la administración local, la_x000a_comunidad y las diferentes entidades y/o empresas para las cuales les sea solicitado su apoyo_x000a_10.Ejecutar las acciones de reducción de riesgos necesarias como medida de prevención y mitigación_x000a_de riesgos en la localidad_x000a_11.Apoyar las actividades de mantenimiento que le sean solicitadas en las sedes de la administración_x000a_local que sean requeridas._x000a_12.Las demás que le sean asignadas de acuerdo al objeto del contrato y las obligaciones_x000a_contractuales"/>
    <d v="2023-02-10T00:00:00"/>
    <s v="III"/>
    <d v="2023-02-06T00:00:00"/>
    <d v="2023-02-09T00:00:00"/>
    <d v="2024-01-08T00:00:00"/>
    <s v="PROFESIONAL "/>
    <s v="SI"/>
    <n v="20236820008043"/>
  </r>
  <r>
    <s v="CPS-174-2023 "/>
    <n v="174"/>
    <s v="FDLRUU-CD-174-2023"/>
    <s v="No aplica"/>
    <d v="2023-02-02T00:00:00"/>
    <s v="https://community.secop.gov.co/Public/Tendering/OpportunityDetail/Index?noticeUID=CO1.NTC.3917017&amp;isFromPublicArea=True&amp;isModal=False"/>
    <x v="0"/>
    <x v="0"/>
    <s v="CO1.PCCNTR.4549664"/>
    <n v="86063"/>
    <n v="37954"/>
    <s v="MARIBEL PEÑA PRIETO"/>
    <s v="CC"/>
    <n v="52538287"/>
    <n v="6"/>
    <m/>
    <m/>
    <m/>
    <m/>
    <m/>
    <m/>
    <m/>
    <m/>
    <s v="APOYAR LA FORMULACIÓN, GESTIÓN Y SEGUIMIENTO DE ACTIVIDADES ENFOCADAS A LA GESTIÓN AMBIENTAL EXTERNA, ENCAMINADAS A LA MITIGACIÓN DE LOS DIFERENTES IMPACTOS AMBIENTALES Y LA CONSERVACIÓN DE LOS RECURSOS NATURALES DE LA LOCALIDAD"/>
    <d v="2023-02-03T00:00:00"/>
    <d v="2023-02-07T00:00:00"/>
    <d v="2024-05-31T00:00:00"/>
    <n v="330"/>
    <n v="11"/>
    <n v="59400000"/>
    <n v="5400000"/>
    <x v="0"/>
    <n v="955"/>
    <d v="2023-01-30T00:00:00"/>
    <n v="784"/>
    <d v="2023-02-06T00:00:00"/>
    <x v="0"/>
    <s v="Gestion publica transparente y que mide cuentas  la ciudadania en rafael uribe uribe "/>
    <x v="0"/>
    <n v="98251"/>
    <n v="1"/>
    <d v="2023-12-15T00:00:00"/>
    <n v="1245"/>
    <d v="2023-12-07T00:00:00"/>
    <n v="1153"/>
    <n v="25920000"/>
    <n v="1"/>
    <d v="2023-12-15T00:00:00"/>
    <n v="85"/>
    <n v="14"/>
    <n v="415"/>
    <n v="85320000"/>
    <s v="31 31-Servicios Profesionales "/>
    <s v="MARLENE ALCIRA MELENDEZ PEREZ "/>
    <s v="JURIDICA"/>
    <s v="En ejecución"/>
    <s v="SECOP II "/>
    <s v="Jhon"/>
    <s v="PENDIENTE  CARGAR CRP ADICION (JHON BOHORQUEZ ) MAYO 15/2024"/>
    <m/>
    <s v="174"/>
    <s v="F"/>
    <n v="3144535305"/>
    <s v="CL 49 SUR 3 A 12 PI 3"/>
    <s v="ADMINISTRADORA AMBIENTAL"/>
    <s v="marpe648@gmail.com"/>
    <s v="1. Apoyar con el suministro de información en materia ambiental requerida para la_x000a_formulación, evaluación y seguimiento de los proyectos de inversión de conformidad al Plan de Desarrollo Local. 2 ._x000a_&quot;Realizar la formulación, seguimiento y actualización del Plan Ambiental Local ¿PAL, así como desarrollar y remitir_x000a_los reportes sobre de su ejecución a la autoridad ambiental y a los entes de control que lo soliciten. 3 . Acompañar y_x000a_apoyar a la Comisión Ambiental Local en el seguimiento a los compromisos que se acuerden en sus reuniones. 4 ._x000a_Coadyuvar en la implementación territorial de las estrategias que adelante el Área de Gestión Policiva para de dar_x000a_cumplimiento a los objetivos propuestos en el Código Nacional de Policía y Convivencia. 5 . Levantar un inventario y_x000a_hacer seguimiento a las medidas ambientales requeridas por la autoridad ambiental. 6 . Apoyar y acompañar los_x000a_operativos que se programen por parte del Área de Gestión Policiva. 7 . Realizar talleres y capacitaciones a la comunidad_x000a_sobre normatividad ambiental local y otras temáticas de carácter ambiental aplicables. 8 . &quot;Apoyar la supervisión e_x000a_interventoría de contratos y convenios relacionados con gestión ambiental externa que le sean designados por el Alcalde_x000a_(sa) Local, conforme con lo establecido en el Manual de Supervisión e Interventoría de la Secretaría Distrital de_x000a_Gobierno. 9 . Asistir y concertar reuniones o actividades con entidades locales, distritales, nacionales y organizaciones_x000a_ambientales y sociales para tratar temas relacionados con el medio ambiente y desarrollo sostenible. 10 . Realizar la_x000a_recolección de información y los reportes solicitados o establecidos en la normatividad ambiental por las diferentes_x000a_entidades distritales, nacionales y entes de control, en lo que respecta a la gestión ambiental externa. 11 . Atender los_x000a_requerimientos formulados por las partes interesadas, en el Aplicativo de Gestión Documental-AGD de la Secretaría_x000a_Distrital de Gobierno, frente a temas de gestión ambiental externa. 12 . Brindar acompañamiento en la atención y pronta_x000a_respuesta de emergencias ambientales locales. 13 . Asistir a las reuniones a las que sea citado o designado, para la_x000a_atención de los asuntos relacionados con el objeto contractual. 14 . Entregar, mensualmente, el archivo de los documentos_x000a_suscritos que haya generado en cumplimiento del objeto y obligaciones contractuales. 15 . Las demás que se le asignen_x000a_y que surjan de la naturaleza del Contrato."/>
    <d v="2023-02-03T00:00:00"/>
    <s v="III"/>
    <d v="2023-02-03T00:00:00"/>
    <d v="2023-02-07T00:00:00"/>
    <d v="2024-01-06T00:00:00"/>
    <s v="PROFESIONAL "/>
    <s v="SI"/>
    <n v="20236820008043"/>
  </r>
  <r>
    <s v="CPS-175-2023 "/>
    <n v="175"/>
    <s v="FDLRUU-CD-175-2023"/>
    <s v="No aplica"/>
    <d v="2023-02-02T00:00:00"/>
    <s v="https://community.secop.gov.co/Public/Tendering/OpportunityDetail/Index?noticeUID=CO1.NTC.3917384&amp;isFromPublicArea=True&amp;isModal=False"/>
    <x v="0"/>
    <x v="0"/>
    <s v="CO1.PCCNTR.4550384"/>
    <n v="86198"/>
    <n v="37265"/>
    <s v="ANGELA MARIA HERNANDEZ GARCIA "/>
    <s v="CC"/>
    <n v="1023940494"/>
    <n v="2"/>
    <m/>
    <m/>
    <m/>
    <m/>
    <s v="ANDRES CAMILO REDONDO RENGIFO"/>
    <s v="CC"/>
    <n v="80810407"/>
    <d v="2023-03-01T00:00:00"/>
    <s v="PRESTAR SERVICIOS DE APOYO ADMINISTRATIVO ASISTENCIAL AL AREA DE GESTION POLICIVA EN TRÁMITES DE COMPARENDOS Y QUERELLAS DE CONFORMIDAD CON EL CODIGO NACIONAL DE POLICIA-LEY 1801 DE 2016 DE LA ALCALDÍA LOCAL DE RAFAEL URIBE URIBE"/>
    <d v="2023-02-03T00:00:00"/>
    <d v="2023-02-06T00:00:00"/>
    <d v="2024-01-05T00:00:00"/>
    <n v="330"/>
    <n v="11"/>
    <n v="29700000"/>
    <n v="2700000"/>
    <x v="0"/>
    <n v="895"/>
    <d v="2023-01-25T00:00:00"/>
    <n v="785"/>
    <d v="2023-02-06T00:00:00"/>
    <x v="1"/>
    <s v="Inspección, vigilancia y control en Rafael Uribe Uribe_x000a_Rafael Uribe Uribe"/>
    <x v="1"/>
    <m/>
    <m/>
    <m/>
    <m/>
    <m/>
    <m/>
    <m/>
    <m/>
    <m/>
    <m/>
    <n v="11"/>
    <n v="330"/>
    <n v="29700000"/>
    <s v="33 33-Servicios Apoyo a la Gestion de la Entidad (servicios administrativos) "/>
    <s v="SHIRLY GOMEZ GARCIA"/>
    <s v="INSPECCIONES "/>
    <s v="Terminado"/>
    <s v="SECOP II "/>
    <s v="Jhon"/>
    <m/>
    <m/>
    <s v="175"/>
    <s v="F"/>
    <n v="3135594203"/>
    <s v="CL 48 Q SUR 3-25 ESTE "/>
    <s v="BACHILLER TECNICO"/>
    <s v="anghemaria,98@gmail.com "/>
    <s v=" 1. Apoyar a la coordinación en el proceso de radicación de expedientes para reparto a las_x000a_inspecciones de policía en el aplicativo oficial para tal fin 2 . Apoyar la elaboración, radicación, entrega y archivo de_x000a_documentos, memorandos y oficios cuando le sea requerido. 3 . Acompañar el proceso de alistamiento y entrega de los_x000a_expedientes relacionados en las actas de reparto 4 . Ingresar la información a los aplicativos dispuestos para el manejo_x000a_de actuaciones administrativas y realizar las verificaciones correspondientes. 5 . Apoyar, organizar y custodiar la_x000a_gestión documental de los archivos asignados de conformidad con los procedimientos establecidos en la secretaria de_x000a_gobierno y las TRD, así como llevar el FUID de dicha documentación 6 . Organizar y realizar transferencia de_x000a_documentos al archivo central de conformidad con los Procedimientos establecidos en cada área. 7 . Apoyar al_x000a_Coordinador de Gestión Policiva en la gestión de asuntos relacionados con disponibilidad de espacios, equipos,_x000a_transporte, suministros y demás elementos requeridos para el desarrollo de sus actividades. 8 . Apoyar en la realización_x000a_del reparto en ARCO de expedientes PVI y PVA, de acuerdo con las instrucciones del líder del proceso y en la creación_x000a_de una base de datos que permita realizar el seguimiento y control de los documentos asignados. 9 . Proyectar respuesta_x000a_a la peticiones realizadas para el inicio de actuaciones contenidas en la Ley 1801 de 2016, informando el reparto_x000a_realizado 10 . Proyectar y suministrar información a requerimientos y solicitudes realizadas por entes de control_x000a_(Procuraduría, veeduría, Contraloría, personería entro otros), así como corporaciones publicas. 11 . Asistir a las_x000a_reuniones, capacitaciones, eventos institucionales, entre otros que le sean invitados o delegados 12 . Dar correcta_x000a_atención y orientación a la ciudadanía de manera personal y telefónica en los procesos derivados de la aplicación de la_x000a_Ley 1801 de 2016 13 . Apoyar la atención de visitas de las diversas dependencias de nivel central y órganos de control_x000a_que se requieran Las demás que se le asignen y que surjan de la naturaleza del Contrato"/>
    <d v="2023-02-03T00:00:00"/>
    <s v="I"/>
    <d v="2023-02-03T00:00:00"/>
    <d v="2023-02-06T00:00:00"/>
    <d v="2024-01-05T00:00:00"/>
    <s v="BACHILLER"/>
    <s v="SI"/>
    <n v="20236820009073"/>
  </r>
  <r>
    <s v="CPS-176-2023 "/>
    <n v="176"/>
    <s v="FDLRUU-CD-176-2023"/>
    <s v="No aplica"/>
    <d v="2023-02-02T00:00:00"/>
    <s v="https://community.secop.gov.co/Public/Tendering/OpportunityDetail/Index?noticeUID=CO1.NTC.3917846&amp;isFromPublicArea=True&amp;isModal=False"/>
    <x v="0"/>
    <x v="0"/>
    <s v="CO1.PCCNTR.4550478"/>
    <n v="85710"/>
    <n v="38212"/>
    <s v="JENNY VIVIANA SASTOQUE LOPEZ"/>
    <s v="CC"/>
    <n v="1022950072"/>
    <n v="7"/>
    <m/>
    <m/>
    <m/>
    <m/>
    <m/>
    <m/>
    <m/>
    <m/>
    <s v="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
    <d v="2023-02-03T00:00:00"/>
    <d v="2023-02-06T00:00:00"/>
    <d v="2024-01-05T00:00:00"/>
    <n v="330"/>
    <n v="11"/>
    <n v="61600000"/>
    <n v="5600000"/>
    <x v="0"/>
    <n v="948"/>
    <d v="2023-01-30T00:00:00"/>
    <n v="786"/>
    <d v="2023-02-06T00:00:00"/>
    <x v="0"/>
    <s v="Gestion publica transparente y que mide cuentas  la ciudadania en rafael uribe uribe "/>
    <x v="0"/>
    <m/>
    <m/>
    <m/>
    <m/>
    <m/>
    <m/>
    <m/>
    <m/>
    <m/>
    <m/>
    <n v="11"/>
    <n v="330"/>
    <n v="61600000"/>
    <s v="31 31-Servicios Profesionales "/>
    <s v="JAVIER ALEJANDRO ZUÑIGA ROJAS "/>
    <s v="OBLIGACIONES POR PAGAR "/>
    <s v="Terminado"/>
    <s v="SECOP II "/>
    <s v="Jhon"/>
    <m/>
    <s v="OK"/>
    <s v="176"/>
    <s v="F"/>
    <n v="3195903359"/>
    <s v="CL 165 B 13 C 55"/>
    <s v="ABOGADO"/>
    <s v="jennyviviana0226@gmail.com"/>
    <s v="1. Realizar revisión, verificación y seguimiento a las cuentas que por la naturaleza de su_x000a_contrato le sean asignadas para la verificación y tramite de pago correspondiente. 2 . Prestar asesoría Jurídica al equipo_x000a_de obligaciones por pagar y presupuesto, referente a los contratos y/o convenios que se encuentren en proceso de pagos_x000a_y/o liquidación y temas propios de las áreas para el normal desarrollo dentro del Fondo de Desarrollo Local. 3 . Emitir_x000a_los conceptos jurídicos que por la naturaleza de su contrato le sean asignados y de así requerirse para dar continuidad_x000a_a los procesos propios de la entidad. 4 . Realizar informe de verificación de los contratos que se encuentran en proceso_x000a_de liquidación, para proceder con el trámite correspondiente a cada uno de los procesos, que se le hayan designado para_x000a_dicho procedimiento. 5 . Proyectar y/o revisar y tramitar las actas de liquidación requeridas, para finalizar los procesos_x000a_de contratación que se tienen en la entidad, para la respectiva firma del Alcalde Local. 6 . Realizar seguimiento completo_x000a_a los contratos que se encuentran en trámite de pago y/o liquidación, para que la información se encuentre cargada en_x000a_el aplicativo SECOP y ORFEO, de acuerdo a los procesos estipulados para tramite de pago. 7 . Dar respuesta oportuna_x000a_a los requerimientos que por la naturaleza de su contrato se remitan por el aplicativo ORFEO y/o correo electrónico,_x000a_con el fin de brindar información completa a quien la requiera. 8 . Prestar atención a la ciudadanía, cuando sea requerida,_x000a_de acuerdo a la naturaleza de su contrato, sobre temas propios correspondientes que sean de su designación y_x000a_conocimiento. 9 . Prestar apoyo en los temas jurídicos correspondientes al objeto de su contrato con el fin de esclarecer_x000a_dudas y continuar tramites de pago. 10 . Asistir a las mesas técnicas de seguimiento de las obligaciones por pagar que_x000a_se generen en el transcurso de la ejecución de su contrato. 11 . Realizar la revisión de los documentos correspondientes_x000a_que deban ser publicados por la entidad, en los portales de información y consulta, para tramites de pago y/ liquidación_x000a_de los proceso que se encuentren a su cargo. 12 . Prestar apoyo en las demás actividades que surjan en materia de_x000a_obligaciones por pagar y seguimiento de pagos, de acuerdo a solicitud del supervisor y/o apoyo a la supervisión, en el_x000a_marco de su objeto contractual."/>
    <d v="2023-02-03T00:00:00"/>
    <s v="I"/>
    <d v="2023-02-03T00:00:00"/>
    <d v="2023-02-06T00:00:00"/>
    <d v="2024-01-05T00:00:00"/>
    <s v="PROFESIONAL "/>
    <s v="SI"/>
    <n v="20236820007573"/>
  </r>
  <r>
    <s v="CPS-177-2023 "/>
    <n v="177"/>
    <s v="FDLRUU-CD-177-2023"/>
    <s v="No aplica"/>
    <d v="2023-02-02T00:00:00"/>
    <s v="https://community.secop.gov.co/Public/Tendering/OpportunityDetail/Index?noticeUID=CO1.NTC.3917859&amp;isFromPublicArea=True&amp;isModal=False"/>
    <x v="0"/>
    <x v="0"/>
    <s v="CO1.PCCNTR.4550478"/>
    <n v="85964"/>
    <n v="38200"/>
    <s v="ANA MILENA CARDONA MORA"/>
    <s v="CC"/>
    <n v="52409679"/>
    <n v="7"/>
    <m/>
    <m/>
    <m/>
    <m/>
    <m/>
    <m/>
    <m/>
    <m/>
    <s v="LIDERAR Y GARANTIZAR LA IMPLEMENTACIÓN Y SEGUIMIENTO DE LOS PROCESOS Y PROCEDIMIENTOS DEL SERVICIO SOCIAL PARA SUBSIDIO TIPO C DE LA ALCALDÍA LOCAL"/>
    <d v="2023-02-02T00:00:00"/>
    <d v="2023-02-08T00:00:00"/>
    <d v="2024-05-31T00:00:00"/>
    <n v="330"/>
    <n v="11"/>
    <n v="66000000"/>
    <n v="6000000"/>
    <x v="0"/>
    <n v="872"/>
    <d v="2023-01-25T00:00:00"/>
    <n v="787"/>
    <d v="2023-02-06T00:00:00"/>
    <x v="3"/>
    <s v="Mejoramiento de la calidad dde vida del adulto mayor en rafael uribe uribe"/>
    <x v="3"/>
    <n v="99447"/>
    <n v="1"/>
    <d v="2023-12-27T00:00:00"/>
    <n v="1378"/>
    <d v="2023-12-26T00:00:00"/>
    <n v="1281"/>
    <n v="27200000"/>
    <n v="1"/>
    <d v="2023-12-27T00:00:00"/>
    <n v="137"/>
    <n v="16"/>
    <n v="467"/>
    <n v="93200000"/>
    <s v="31 31-Servicios Profesionales "/>
    <s v="EDUARD HUMBERTO QUINTANA ARELLANO"/>
    <s v="BONO C "/>
    <s v="En ejecución"/>
    <s v="SECOP II "/>
    <s v="Jhon"/>
    <s v="PENDIENTE -CARGAR CRP ADICION (JHON ) MAYO 15/2024"/>
    <m/>
    <s v="177"/>
    <s v="F"/>
    <n v="3102735956"/>
    <s v="CL 13 SUR  8 06"/>
    <s v="PSICOLOGA"/>
    <s v="mile_c14@yahoo.es"/>
    <s v="1. Organizar la operación, seguimiento y cumplimiento de los procedimientos generales de_x000a_los servicios, procedimientos específicos del servicio Apoyos Económicos. Así como, implementar el procedimiento_x000a_administrativo de cobro, de conformidad con lo previsto en los artículos 7,8 y 9 del Decreto Distrital 397 de 2011 ¿Por_x000a_el cual se establece el reglamento interno del recaudo de cartera en el Distrito Capital y se dictan otras disposiciones¿_x000a_y la Resolución 257 de 2013 ¿Por medio de la cual se adoptan los Manuales de Administración y Cobro de Cartera de_x000a_la Secretaría Distrital de Gobierno y el Sector Localidades, y se dictan otras disposiciones."/>
    <d v="2023-02-03T00:00:00"/>
    <s v="III"/>
    <d v="2023-02-03T00:00:00"/>
    <d v="2023-02-08T00:00:00"/>
    <d v="2024-01-07T00:00:00"/>
    <s v="PROFESIONAL "/>
    <s v="No requiere"/>
    <s v="No rquiere "/>
  </r>
  <r>
    <s v="CPS-178-2023 "/>
    <n v="178"/>
    <s v="FDLRUU-CD-178-2023"/>
    <s v="No aplica"/>
    <d v="2023-02-03T00:00:00"/>
    <s v="https://community.secop.gov.co/Public/Tendering/OpportunityDetail/Index?noticeUID=CO1.NTC.3924040&amp;isFromPublicArea=True&amp;isModal=False"/>
    <x v="0"/>
    <x v="0"/>
    <s v="CO1.PCCNTR.4556474"/>
    <n v="86204"/>
    <n v="37263"/>
    <s v="YAZMIN CLARIBETH INFANTE BUSTOS"/>
    <s v="CC"/>
    <n v="1033808967"/>
    <n v="7"/>
    <m/>
    <m/>
    <m/>
    <m/>
    <m/>
    <m/>
    <m/>
    <m/>
    <s v="PRESTAR APOYO ASISTENCIAL A LOS PROCESOS ADMINISTRATIVOS PARA LA ATENCIÓN A LA CIUDADANÍA, TRANSCRIPCIÓN DE ACTAS, PROYECCIÓN DE COMUNICACIONES, ASISTENCIA A SESIONES Y APOYO A LA GESTIÓN DOCUMENTAL DE LOS DOCUMENTOS GENERADOS POR LA JUNTA ADMINISTRADORA LOCAL"/>
    <d v="2023-02-06T00:00:00"/>
    <d v="2023-02-07T00:00:00"/>
    <d v="2024-01-06T00:00:00"/>
    <n v="330"/>
    <n v="11"/>
    <n v="29700000"/>
    <n v="2700000"/>
    <x v="0"/>
    <n v="904"/>
    <d v="2023-01-24T00:00:00"/>
    <n v="839"/>
    <d v="2023-02-07T00:00:00"/>
    <x v="0"/>
    <s v="Gestion publica transparente y que mide cuentas  la ciudadania en rafael uribe uribe "/>
    <x v="0"/>
    <m/>
    <m/>
    <m/>
    <m/>
    <m/>
    <m/>
    <m/>
    <m/>
    <m/>
    <m/>
    <n v="11"/>
    <n v="330"/>
    <n v="29700000"/>
    <s v="33 33-Servicios Apoyo a la Gestion de la Entidad (servicios administrativos) "/>
    <s v="DIMELZA MENDOZA RUEDA "/>
    <s v="JAL"/>
    <s v="Terminado"/>
    <s v="SECOP II "/>
    <s v="Jhon"/>
    <m/>
    <s v="OK"/>
    <s v="178"/>
    <s v="F"/>
    <n v="3115482272"/>
    <s v="CL 48 R 1A 56 ESTE"/>
    <s v="TECNICO EN APOYO ADMINISTRATIVO EN SALUD"/>
    <s v="jazmininfante@gmail.com"/>
    <s v="1. Apoyar las actividades de asistencia administrativa, ejecutando los requerimientos de_x000a_servicios de transcripción y archivo de actas asignadas, conforme a las sesiones ejecutadas por parte de la Junta_x000a_Administradora Local 2 . Apoyar las labores de impresión, fotocopiado y escaneado de documentos que requiera la Junta_x000a_Administradora Local. 3 . Realizar la recepción y registro de la documentación allegada a la Junta Administradora Local,_x000a_tramitarla al interior de la Corporación y realizar el proceso de organización y archivo, según las directrices, lineamientos_x000a_y normatividad en materia de Gestión Documental aplicables. 4 . Realizar transcripciones y proyectar los documentos y_x000a_comunicaciones que requiera la Junta Administradora Local, con el fin de atender las solicitudes de los ciudadano, entes_x000a_de control, entre otros. 5 . Realizar atención a los ciudadanos de manera oportuna, con calidad y calidez, garantizando_x000a_suplir la necesidad del servicio. 6 . Brindar apoyo administrativo y operativo en la ejecución de las sesiones presenciales_x000a_o virtuales que adelante la JAL y en las que le sea requerido el acompañamiento. 7 . Las demás que le sean asignadas,_x000a_de acuerdo a su objeto contractual"/>
    <d v="2023-02-03T00:00:00"/>
    <s v="I"/>
    <d v="2023-02-06T00:00:00"/>
    <d v="2023-02-07T00:00:00"/>
    <d v="2024-01-06T00:00:00"/>
    <s v="BACHILLER"/>
    <s v="SI"/>
    <n v="20236820006873"/>
  </r>
  <r>
    <s v="CPS-179-2023 "/>
    <n v="179"/>
    <s v="FDLRUU-CD-179-2023"/>
    <s v="No aplica"/>
    <d v="2023-03-02T00:00:00"/>
    <s v="https://community.secop.gov.co/Public/Tendering/OpportunityDetail/Index?noticeUID=CO1.NTC.3926795&amp;isFromPublicArea=True&amp;isModal=False"/>
    <x v="0"/>
    <x v="0"/>
    <s v="CO1.PCCNTR.4558686"/>
    <n v="86090"/>
    <n v="37949"/>
    <s v="JOAN SEBASTIAN CALVO CONDE"/>
    <s v="CC"/>
    <n v="1013661860"/>
    <n v="1"/>
    <m/>
    <m/>
    <m/>
    <m/>
    <m/>
    <m/>
    <m/>
    <m/>
    <s v="APOYAR AL EQUIPO DE PRENSA Y COMUNICACIONES DE LA ALCALDÍA LOCAL EN LA REALIZACIÓN DE PRODUCTOS Y PIEZAS DIGITALES, IMPRESAS Y PUBLICITARIAS DE GRAN FORMATO Y DE ANIMACIÓN GRÁFICA, ASÍ COMO APOYAR LA PRODUCCIÓN Y MONTAJE DE EVENTOS."/>
    <d v="2023-02-03T00:00:00"/>
    <d v="2023-02-07T00:00:00"/>
    <d v="2024-02-29T00:00:00"/>
    <n v="330"/>
    <n v="11"/>
    <n v="59400000"/>
    <n v="5400000"/>
    <x v="0"/>
    <n v="884"/>
    <d v="2023-01-25T00:00:00"/>
    <n v="840"/>
    <d v="2023-02-07T00:00:00"/>
    <x v="0"/>
    <s v="Gestion publica transparente y que mide cuentas  la ciudadania en rafael uribe uribe "/>
    <x v="0"/>
    <n v="98179"/>
    <n v="1"/>
    <d v="2023-12-22T00:00:00"/>
    <n v="1338"/>
    <d v="2023-12-20T00:00:00"/>
    <n v="1258"/>
    <n v="9720000"/>
    <n v="1"/>
    <d v="2023-12-22T00:00:00"/>
    <n v="53"/>
    <n v="13"/>
    <n v="383"/>
    <n v="69120000"/>
    <s v="31 31-Servicios Profesionales "/>
    <s v="JULIA ADRIANA TELLEZ VANEGAS "/>
    <s v="PRENSA "/>
    <s v="Terminado"/>
    <s v="SECOP II "/>
    <s v="Jhon"/>
    <s v="PENDIENTE CARGAR CRP ADICION (JHON BOHORQUEZ ) MAYO 16/2024"/>
    <m/>
    <s v="179"/>
    <s v="M"/>
    <n v="3183937750"/>
    <s v="KR 13C 42 50 SUR"/>
    <s v="COMUNICADOR SOCIAL"/>
    <s v="sebas_99calvo@hotmail.com"/>
    <s v=" 1. Desarrollar o diseñar las piezas gráficas para los contenidos de las redes sociales y sitio_x000a_web de la Alcaldía Local. 2 . Realizar la adaptación gráfica de las campañas de la Alcaldía Local con el fin de lograr_x000a_uniformidad en los mensajes y mantener un cronograma actualizado de las fechas de solicitud y entrega de las_x000a_respectivas piezas. 3 . Hacer seguimiento a la impresión y distribución de las piezas gráficas elaboradas para la_x000a_estrategia digital y las campañas internas y externas de la Alcaldía Local. 4 . Realizar la producción de contenidos_x000a_audiovisuales en diferentes plataformas, tales como animación y video, en diversos medios y soportes. 5 . Diseñar el_x000a_montaje de piezas audiovisuales para la divulgación de las diferentes campañas y proyectos de la entidad. 6 . Realizar_x000a_la conceptualización de contenidos y proyectos para su realización audiovisual 7 . Las demás obligaciones que se le_x000a_asignen y/o que surjan de la naturaleza del Contrato."/>
    <d v="2023-02-03T00:00:00"/>
    <s v="I"/>
    <d v="2023-02-04T00:00:00"/>
    <d v="2023-02-07T00:00:00"/>
    <d v="2024-01-06T00:00:00"/>
    <s v="PROFESIONAL "/>
    <s v="SI"/>
    <n v="20236820008953"/>
  </r>
  <r>
    <s v="CPS-180-2023 "/>
    <n v="180"/>
    <s v="FDLRUU-CD-180-2023"/>
    <s v="No aplica"/>
    <d v="2023-02-03T00:00:00"/>
    <s v="https://community.secop.gov.co/Public/Tendering/OpportunityDetail/Index?noticeUID=CO1.NTC.3926991&amp;isFromPublicArea=True&amp;isModal=False"/>
    <x v="0"/>
    <x v="0"/>
    <s v="CO1.PCCNTR.4559150"/>
    <n v="85706"/>
    <n v="38171"/>
    <s v="YIRLY NHAYIA PEÑA QUINTERO"/>
    <s v="CC"/>
    <n v="1101177020"/>
    <n v="5"/>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03T00:00:00"/>
    <d v="2023-02-07T00:00:00"/>
    <d v="2024-04-30T00:00:00"/>
    <n v="330"/>
    <n v="11"/>
    <n v="61600000"/>
    <n v="5600000"/>
    <x v="0"/>
    <n v="945"/>
    <d v="2023-01-30T00:00:00"/>
    <n v="843"/>
    <d v="2023-02-07T00:00:00"/>
    <x v="0"/>
    <s v="Gestion publica transparente y que mide cuentas  la ciudadania en rafael uribe uribe "/>
    <x v="0"/>
    <n v="98040"/>
    <n v="1"/>
    <d v="2023-12-20T00:00:00"/>
    <n v="1316"/>
    <d v="2023-12-18T00:00:00"/>
    <n v="1199"/>
    <n v="21280000"/>
    <n v="1"/>
    <d v="2023-12-20T00:00:00"/>
    <n v="114"/>
    <n v="15"/>
    <n v="444"/>
    <n v="82880000"/>
    <s v="31 31-Servicios Profesionales "/>
    <s v="JAVIER ALEJANDRO ZUÑIGA ROJAS"/>
    <s v="OBLIGACIONES POR PAGAR "/>
    <s v="Terminado"/>
    <s v="SECOP II "/>
    <s v="Jhon"/>
    <s v="PENDIENTE CARGAR CRP ADICION (BRANDON NICOLAS  ) MAYO 16/2024"/>
    <m/>
    <s v="180"/>
    <s v="F"/>
    <n v="3102491764"/>
    <s v="KR 27 SUR 46 55_x000d_"/>
    <s v="ADMINSTRADOR DE EMPRESAS "/>
    <s v="yirlynhayia.21@gmail.com"/>
    <s v="1. Realizar revisión, verificación y seguimiento a las cuentas que por la naturaleza de su_x000a_contrato le sean asignadas para la verificación y trámite de pago correspondiente. 2 . Prestar asesoría profesional como_x000a_administrador a los contratos y/o convenios que se encuentren en proceso de pagos y/o liquidación dentro del Fondo_x000a_de Desarrollo Local. 3 . Emitir los conceptos técnicos que por la naturaleza de su contrato le sean asignados y de asi_x000a_requerirse para dar continuidad a los procesos propios de la entidad. 4 . Realizar informe de verificación de los contratos_x000a_que se encuentran en proceso de liquidación, para proceder con el trámite correspondiente a cada uno de los procesos,_x000a_que se le hayan designado para dicho procedimiento. 5 . Proyectar y/o revisar y tramitar las actas de liquidación_x000a_requeridas, para finalizar los procesos de contratación que se tienen en la entidad, para la respectiva firma del Alcalde_x000a_Local. 6 . Realizar seguimiento completo a los contratos que se encuentran en trámite de pago y/o liquidación, para que_x000a_la información se encuentre cargada en el aplicativo SECOP y ORFEO, de acuerdo a los procesos estipulados para_x000a_tramite de pago. 7 . Dar respuesta oportuna a los requerimientos que por la naturaleza de su contrato se remitan por el_x000a_aplicativo ORFEO y/o correo electrónico, con el fin de brindar información completa a quien la requiera. 8 . Prestar_x000a_atención a la ciudadanía, cuando sea requerida, de acuerdo a la naturaleza de su contrato, sobre temas propios_x000a_correspondientes que sean de su designación y conocimiento. 9 . Apoyar en los temas propios correspondientes al objeto_x000a_de su contrato con el fin de esclarecer dudas y continuar tramites de pago. 10 . Asistir a las mesas técnicas de_x000a_seguimiento de las obligaciones por pagar que se generen en el transcurso de la ejecución de su contrato. 11 . Realizar_x000a_la revisión de los documentos correspondientes que deban ser publicados por la entidad, en los portales de información_x000a_y consulta, para tramites de pago y/ liquidación de los procesos que se encuentren a su cargo. 12 . Brindar apoyo en las_x000a_demás actividades que surjan en materia de obligaciones por pagar y seguimiento de pagos, de acuerdo a solicitud del_x000a_supervisor y/o apoyo a la supervisión, que se generen en el marco de su objeto contractual."/>
    <d v="2023-02-13T00:00:00"/>
    <s v="I"/>
    <d v="2023-02-04T00:00:00"/>
    <d v="2023-02-07T00:00:00"/>
    <d v="2024-01-06T00:00:00"/>
    <s v="PROFESIONAL "/>
    <s v="SI"/>
    <n v="20236820007573"/>
  </r>
  <r>
    <s v="CPS-181-2023 "/>
    <n v="181"/>
    <s v="FDLRUU-CD-181-2023"/>
    <s v="No aplica"/>
    <d v="2023-02-03T00:00:00"/>
    <s v="https://community.secop.gov.co/Public/Tendering/OpportunityDetail/Index?noticeUID=CO1.NTC.3923249&amp;isFromPublicArea=True&amp;isModal=False"/>
    <x v="0"/>
    <x v="0"/>
    <s v="CO1.PCCNTR.4555715"/>
    <n v="85740"/>
    <n v="38208"/>
    <s v="CARLOS ALEXANDER CASTILLO MUÑOZ"/>
    <s v="CC"/>
    <n v="80913594"/>
    <n v="2"/>
    <m/>
    <m/>
    <m/>
    <m/>
    <m/>
    <m/>
    <m/>
    <m/>
    <s v="APOYAR AL ALCALDE (SA) LOCAL EN LA PROMOCIÓN,_x000a_ACOMPAÑAMIENTO, COORDINACIÓN Y ATENCIÓN DE LAS INSTANCIAS DE COORDINACIÓN_x000a_INTERINSTITUCIONALES Y LAS INSTANCIAS DE PARTICIPACIÓN LOCALES, ASÍ COMO LOS_x000a_PROCESOS COMUNITARIOS EN LA LOCALIDAD"/>
    <d v="2023-02-03T00:00:00"/>
    <d v="2023-02-03T00:00:00"/>
    <d v="2024-04-30T00:00:00"/>
    <n v="330"/>
    <n v="11"/>
    <n v="75900000"/>
    <n v="6900000"/>
    <x v="0"/>
    <n v="954"/>
    <d v="2023-01-30T00:00:00"/>
    <n v="793"/>
    <d v="2023-02-03T00:00:00"/>
    <x v="0"/>
    <s v="Gestion publica transparente y que mide cuentas  la ciudadania en rafael uribe uribe "/>
    <x v="0"/>
    <n v="98188"/>
    <n v="1"/>
    <d v="2023-12-22T00:00:00"/>
    <n v="1314"/>
    <d v="2023-12-18T00:00:00"/>
    <n v="1210"/>
    <n v="27140000"/>
    <n v="1"/>
    <d v="2023-12-22T00:00:00"/>
    <n v="118"/>
    <n v="15"/>
    <n v="448"/>
    <n v="103040000"/>
    <s v="31 31-Servicios Profesionales "/>
    <s v="EDUARD HUMBERTO QUINTANA ARELLANO"/>
    <s v="PARTICIPACION"/>
    <s v="Terminado"/>
    <s v="SECOP II "/>
    <s v="Jorge"/>
    <s v="PENDIENTE CARGAR DELEGACION SUPERVISION- CARGAR CRP ADICION (LUIS ALEJANDRO ) ENERO 9/2024"/>
    <m/>
    <s v="181"/>
    <s v="M"/>
    <n v="3102558764"/>
    <s v="calle 35 sur N. 1 - 68 este"/>
    <s v="TRABAJO SOCIAL"/>
    <s v="carlex2086@hotmail.com"/>
    <s v="1 . Apoyar en la coordinación, articulación, orientación y concertación de las acciones de_x000a_la Alcaldía Local en materia de promoción local de la participación y fortalecimiento de la sociedad civil y sus_x000a_organizaciones sociales. 2 . Apoyar y articular los espacios de participación ciudadana y comunitaria, Juntas_x000a_de Acción Comunal, Asociaciones de Vecinos y demás instancias de participación existentes en la Localidad_x000a_de conformidad con las indicaciones de la Alcaldía Local. 3 . Apoyar las instancias de coordinación_x000a_interinstitucional, Consejo Local de Gobierno, Comisión Local Intersectorial de Participación ¿ CLIP, Consejo_x000a_Local de Política Social ¿ CLOPS, así como los espacios de control social y rendición de cuentas, tanto de la_x000a_administración local como distrital que sean necesarios. 4 . Apoyar la realización y/o participar en las reuniones_x000a_de carácter ordinario y/o extraordinario de las instancias de participación y/o de Gobierno de la localidad y_x000a_Distrital que le sean designadas por el Alcalde (sa) Local. 5 . Articular acciones y estrategias para la_x000a_implementación de la política pública y del Sistema Distrital de Participación. 6 . Apoyar la realización de eventos_x000a_ciudadanos y/o comunitarios que le sean designados. 7 . Apoyar en el trámite y respuesta de los requerimientos_x000a_y peticiones relacionados con el tema de participación, que se requieran. 8 . Apoyar en la consolidación y_x000a_análisis de los diagnósticos sectoriales o poblacionales suministrados por las instituciones con presencia en lo_x000a_local, cuando así se requiera. 9 . Apoyar la formulación de los proyectos de inversión relacionados con_x000a_participación ciudadana, que se financien con recursos del Fondo de Desarrollo Local. 10 . Apoyar en la etapa_x000a_precontractual y contractual de los proyectos de inversión relacionados con participación ciudadana, que se_x000a_financien con recursos del Fondo de Desarrollo Local. 11 . Apoyar la supervisión de contratos y convenios_x000a_relacionados con participación ciudadana que le sean designados por el (la) Alcalde (sa) Local, según lo_x000a_establecido en el Manual de Supervisión e Interventoría de la Secretaría Distrital de Gobierno. 12 . Entregar,_x000a_mensualmente, el archivo de los documentos suscritos que haya generado en cumplimiento del objeto y_x000a_obligaciones contractuales. 13 . Las demás que demande la Administración Local a través de su supervisor,_x000a_que correspondan a la naturaleza del contrato y que sean necesarias para la consecución del fin del objeto_x000a_contractual."/>
    <d v="2023-02-08T00:00:00"/>
    <s v="I"/>
    <d v="2023-02-03T00:00:00"/>
    <d v="2023-02-03T00:00:00"/>
    <d v="2024-01-02T00:00:00"/>
    <s v="PROFESIONAL "/>
    <s v="No requiere"/>
    <s v="No requiere"/>
  </r>
  <r>
    <s v="CPS-182-2023 "/>
    <n v="182"/>
    <s v="FDLRUU-CD-182-2023"/>
    <s v="No aplica"/>
    <d v="2023-02-03T00:00:00"/>
    <s v="https://community.secop.gov.co/Public/Tendering/OpportunityDetail/Index?noticeUID=CO1.NTC.3925229&amp;isFromPublicArea=True&amp;isModal=False"/>
    <x v="0"/>
    <x v="0"/>
    <s v="CO1.PCCNTR.4557433"/>
    <n v="86248"/>
    <n v="36646"/>
    <s v="INGRIS YOHANNA MORALES SUAREZ"/>
    <s v="CC"/>
    <n v="52517945"/>
    <n v="4"/>
    <m/>
    <m/>
    <m/>
    <m/>
    <m/>
    <m/>
    <m/>
    <m/>
    <s v="APOYAR LA GESTIÓN DOCUMENTAL DE LA ALCALDÍA LOCAL AL EQUIPO JURÍDICO DE DEPURACIÓN EN LAS LABORES OPERATIVAS QUE GENERA EL PROCESO DE IMPULSO DE LAS ACTUACIONES ADMINISTRATIVAS EXISTENTES EN LA ALCALDÍA LOCAL DE RAFAEL URIBE URIBE"/>
    <d v="2023-02-03T00:00:00"/>
    <d v="2023-02-07T00:00:00"/>
    <d v="2024-01-06T00:00:00"/>
    <n v="330"/>
    <n v="11"/>
    <n v="20680000"/>
    <n v="1880000"/>
    <x v="0"/>
    <n v="911"/>
    <d v="2023-01-25T00:00:00"/>
    <n v="836"/>
    <d v="2023-02-07T00:00:00"/>
    <x v="1"/>
    <s v="Inspección, vigilancia y control en Rafael Uribe Uribe_x000a_Rafael Uribe Uribe"/>
    <x v="1"/>
    <m/>
    <m/>
    <m/>
    <m/>
    <m/>
    <m/>
    <m/>
    <m/>
    <m/>
    <m/>
    <n v="11"/>
    <n v="330"/>
    <n v="20680000"/>
    <s v="33 33-Servicios Apoyo a la Gestion de la Entidad (servicios administrativos) "/>
    <s v="MARLENE ALCIRA MELENDEZ PEREZ "/>
    <s v="JURIDICA"/>
    <s v="Terminado"/>
    <s v="SECOP II "/>
    <s v="Luis Alejandro"/>
    <m/>
    <s v="OK"/>
    <s v="182"/>
    <s v="F"/>
    <n v="3124285780"/>
    <s v="KR 91C  2 55 "/>
    <s v="TECNICO LABORAL EN SEGURIDAD Y SALUD"/>
    <s v="nanita1387@gmail.com "/>
    <s v="1 . Registrar en una base de datos la información de las entregas de expedientes a cargo de_x000a_la Alcaldía Local, con el fin de ser asignados a los abogados del equipo jurídico que efectúa la depuración y el_x000a_impulso procesal dando cumplimiento a la meta Plan de Desarrollo Distrital. 2 . Diseñar las bases de datos y_x000a_registrar en ellas los datos que permitan el control y seguimiento de los autos, resoluciones, visitas técnicas y_x000a_memorandos generados por los abogados del equipo jurídico en materia de actuaciones administrativas,_x000a_garantizando el trámite oportuno al interior de la Alcaldía Local. 3 . Apoyar todos los procesos administrativos y_x000a_operacionales que se desarrollen en torno al proyecto de depuraciones impulso procesal que desarrolla la_x000a_Dirección, en cumplimiento a la meta contenida en el Plan de Desarrollo Distrital 4 . Apoyar el proceso de_x000a_actualización y/o cargue en el aplicativo SI ACTUA de los documentos, informes, imágenes y anexos relacionados_x000a_con las actuaciones administrativas existentes en las Alcaldías Locales. 5 . Acompañar el proceso de alistamiento_x000a_de los expedientes que por su trámite deben ser remitidos al Consejo de Justicia por parte de la Alcaldía Local. 6 ._x000a_Asistir a las reuniones a las que sea citado o designado, para la atención de los asuntos relacionados con el objeto_x000a_contractual. 7 . Las demás relacionadas con el objeto del contrato que le asignadas por el Supervisor del contrato_x000a_y/o por el profesional de apoyo que guarden relación con el objeto contractual"/>
    <d v="2023-02-07T00:00:00"/>
    <s v="I"/>
    <d v="2023-02-07T00:00:00"/>
    <d v="2023-02-07T00:00:00"/>
    <d v="2024-01-06T00:00:00"/>
    <s v="BACHILLER"/>
    <s v="SI"/>
    <n v="20236820008043"/>
  </r>
  <r>
    <s v="CPS-183-2023 "/>
    <n v="183"/>
    <s v="FDLRUU-CD-183-2023"/>
    <s v="No aplica"/>
    <d v="2023-02-03T00:00:00"/>
    <s v="https://community.secop.gov.co/Public/Tendering/OpportunityDetail/Index?noticeUID=CO1.NTC.3928318&amp;isFromPublicArea=True&amp;isModal=False"/>
    <x v="0"/>
    <x v="0"/>
    <s v="CO1.PCCNTR.4560020"/>
    <n v="86245"/>
    <n v="36648"/>
    <s v="JUAN CAMILO MOLANO APONTE"/>
    <s v="CC"/>
    <n v="1030657007"/>
    <n v="1"/>
    <m/>
    <m/>
    <m/>
    <m/>
    <m/>
    <m/>
    <m/>
    <m/>
    <s v="PRESTAR SERVICIOS PROFESIONALES EN EL ÁREA DE GESTIÓN POLICIVA JURIDICA DE LA ALCALDÍA LOCAL DE RAFAEL URIBE URIBE, PARA VIGILANCIA Y CONTROL DE LAS ZONAS DE PROTECCION AMBIENTAL, REASENTAMIENTOS, RESERVAS AMBIENTALES, HUMEDALES Y ECOSISTEMAS"/>
    <d v="2023-02-03T00:00:00"/>
    <d v="2023-02-07T00:00:00"/>
    <d v="2024-02-29T00:00:00"/>
    <n v="330"/>
    <n v="11"/>
    <n v="59400000"/>
    <n v="5400000"/>
    <x v="0"/>
    <n v="900"/>
    <d v="2023-01-25T00:00:00"/>
    <n v="791"/>
    <d v="2023-02-06T00:00:00"/>
    <x v="1"/>
    <s v="Inspección, vigilancia y control en Rafael Uribe Uribe_x000a_Rafael Uribe Uribe"/>
    <x v="1"/>
    <n v="98252"/>
    <n v="1"/>
    <d v="2023-12-26T00:00:00"/>
    <n v="1350"/>
    <d v="2023-12-21T00:00:00"/>
    <n v="1241"/>
    <n v="9720000"/>
    <n v="1"/>
    <d v="2023-12-26T00:00:00"/>
    <n v="53"/>
    <n v="13"/>
    <n v="383"/>
    <n v="69120000"/>
    <s v="31 31-Servicios Profesionales "/>
    <s v="MARLENE ALCIRA MELENDEZ PEREZ "/>
    <s v="JURIDICA"/>
    <s v="Terminado"/>
    <s v="SECOP II "/>
    <s v="Brahan"/>
    <s v="PENDIENTE CARGAR CRP (MICHEL SALAMACA ) MAYO 16/2024"/>
    <m/>
    <s v="183"/>
    <s v="M"/>
    <n v="3203565537"/>
    <s v="CL 52 A SUR 77 W 04"/>
    <s v="INGENIERO AMBIENTAL"/>
    <s v="jmolanoaponte@gmail.com"/>
    <s v="1. Apoyar a la Administración Local en los diferentes espacios de trabajo y jornadas convocadas por_x000a_las Entidades y comunidades que participan en procesos de gestión del riesgo y ambientales, en_x000a_las que se solicite su asistencia_x000a_2. Realizar las actividades de demolición y/o adecuación de predios del proceso de reasentamiento,_x000a_que presentan amenaza de ruina, demolidos parcialmente por situaciones de riesgo, restitución, y_x000a_ CONDICIONES GENERALES_x000a_CLÁUSULADO COMPLEMENTARIO CONTRATO DE PRESTACIÓN DE SERVICIOS_x000a_PROFESIONALES Y/O APOYO A LA GESTION CPS-183-2023 SECOP II_x000a_FONDO DE DESARROLLO LOCAL DE RAFAEL URIBE URIBE_x000a_Código: GCO-GCI-F143_x000a_Versión: 08_x000a_Vigencia: 01 de diciembre de 2022_x000a_Caso Hola No. 280117_x000a_de cualquier inmueble de la Localidad de Rafael uribe Uribe que sea sujeto de un acto_x000a_administrativo que así lo disponga_x000a_3. Asistir puntualmente a las capacitaciones a las cuales sea convocado por parte de la Alcaldía Local_x000a_y/o diferentes entidades del nivel local, distrital y/o nacional especialmente a las que tengan que_x000a_ver con la gestión ambiental y del riesgo_x000a_4. Ejecutar actividades relacionadas con la implementación y mantenimiento de coberturas_x000a_vegetales, jardinería y arbolado, recuperación de zonas verdes en senderos peatonales, rondas de_x000a_río y otras estructuras vegetadas no convencionales_x000a_5. Realizar actividades de recuperación, adecuación y limpieza de cuerpos hídricos y/o puntos_x000a_críticos por acumulación de residuos y aquellas áreas de uso público que requieran su_x000a_intervención_x000a_6. Realizar el apoyo operativo en la atención a emergencias cuando sea solicitado por el Alcalde_x000a_Local y/o el supervisor_x000a_7. Apoyar las actividades operativas contempladas dentro del Plan Institucional de Gestión Ambiental_x000a_PIGA que le sean solicitadas por el supervisor_x000a_8. Asistir a las reuniones, charlas, capacitaciones y demás programadas en lo referente al PIGA_x000a_9. Apoyar la realización de las diferentes actividades relacionadas con la administración local, la_x000a_comunidad y las diferentes entidades y/o empresas para las cuales les sea solicitado su apoyo_x000a_10.Ejecutar las acciones de reducción de riesgos necesarias como medida de prevención y mitigación_x000a_de riesgos en la localidad_x000a_11.Apoyar las actividades de mantenimiento que le sean solicitadas en las sedes de la administración_x000a_local que sean requeridas_x000a_12.Las demás que le sean asignadas de acuerdo al objeto del contrato y las obligaciones_x000a_contractuales"/>
    <d v="2023-02-06T00:00:00"/>
    <s v="III"/>
    <d v="2023-02-06T00:00:00"/>
    <d v="2023-02-07T00:00:00"/>
    <s v="06/0/2024"/>
    <s v="PROFESIONAL "/>
    <s v="SI"/>
    <s v="20236820008043/20246820000353"/>
  </r>
  <r>
    <s v="CPS-184-2023 "/>
    <n v="184"/>
    <s v="FDLRUU-CD-184-2023"/>
    <s v="No aplica"/>
    <d v="2023-02-03T00:00:00"/>
    <s v="https://community.secop.gov.co/Public/Tendering/OpportunityDetail/Index?noticeUID=CO1.NTC.3923785&amp;isFromPublicArea=True&amp;isModal=False"/>
    <x v="0"/>
    <x v="0"/>
    <s v="CO1.PCCNTR.4556416"/>
    <n v="86213"/>
    <n v="37049"/>
    <s v="SANDRA PATRICIA PINTO GARAY"/>
    <s v="CC"/>
    <n v="1105781137"/>
    <n v="2"/>
    <m/>
    <m/>
    <m/>
    <m/>
    <m/>
    <m/>
    <m/>
    <m/>
    <s v="PRESTAR LOS SERVICIOS PROFESIONALES DE APOYO JURIDICO AL AREA DE GESTION POLICIVA JURIDICA DE LA ALCALDIA LOCAL DE RAFAEL URIBE URIBE EN EL DESEMPEÑO DE LAS FUNCIONES ASIGNADAS"/>
    <d v="2023-02-03T00:00:00"/>
    <d v="2023-02-06T00:00:00"/>
    <d v="2024-05-31T00:00:00"/>
    <n v="330"/>
    <n v="11"/>
    <n v="70400000"/>
    <n v="6400000"/>
    <x v="0"/>
    <n v="893"/>
    <d v="2023-01-25T00:00:00"/>
    <n v="790"/>
    <d v="2023-02-06T00:00:00"/>
    <x v="1"/>
    <s v="Inspección, vigilancia y control en Rafael Uribe Uribe_x000a_Rafael Uribe Uribe"/>
    <x v="1"/>
    <n v="99830"/>
    <n v="1"/>
    <d v="2023-12-26T00:00:00"/>
    <n v="1362"/>
    <d v="2023-12-22T00:00:00"/>
    <n v="1271"/>
    <n v="30933333"/>
    <n v="1"/>
    <d v="2023-12-27T00:00:00"/>
    <n v="146"/>
    <n v="16"/>
    <n v="476"/>
    <n v="101333333"/>
    <s v="31 31-Servicios Profesionales "/>
    <s v="MARLENE ALCIRA MELENDEZ PEREZ "/>
    <s v="JURIDICA"/>
    <s v="En ejecución"/>
    <s v="SECOP II "/>
    <s v="Brahan"/>
    <s v="PENDIENTE CARGAR CRP ADICION (RENE BUITRAGO) MAYO 16/2024"/>
    <m/>
    <s v="184"/>
    <s v="F"/>
    <n v="3125958029"/>
    <s v="CL 31 SUR  39 A 17"/>
    <s v="ABOGADO"/>
    <s v="s sandymar@hotmail.com"/>
    <s v="1. Apoyar en la revisión de los actos administrativos que imponen sanciones en materia de obras y_x000a_urbanismo, espacio público y establecimientos de comercio_x000a_2.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_x000a_ CONDICIONES GENERALES_x000a_CLÁUSULADO COMPLEMENTARIO CONTRATO DE PRESTACIÓN DE SERVICIOS_x000a_PROFESIONALES Y/O APOYO A LA GESTION CPS-184-2023 SECOP II_x000a_FONDO DE DESARROLLO LOCAL DE RAFAEL URIBE URIBE_x000a_Código: GCO-GCI-F143_x000a_Versión: 08_x000a_Vigencia: 01 de diciembre de 2022_x000a_Caso Hola No. 280117_x000a_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
    <d v="2023-02-07T00:00:00"/>
    <s v="I"/>
    <d v="2023-02-03T00:00:00"/>
    <d v="2023-02-06T00:00:00"/>
    <d v="2024-01-05T00:00:00"/>
    <s v="PROFESIONAL "/>
    <s v="SI"/>
    <n v="20236820008043"/>
  </r>
  <r>
    <s v="CPS-185-2023 "/>
    <n v="185"/>
    <s v="FDLRUU-CD-185-2023"/>
    <s v="No aplica"/>
    <d v="2023-02-03T00:00:00"/>
    <s v="https://community.secop.gov.co/Public/Tendering/OpportunityDetail/Index?noticeUID=CO1.NTC.3926487&amp;isFromPublicArea=True&amp;isModal=False"/>
    <x v="0"/>
    <x v="0"/>
    <s v="CO1.PCCNTR.4560733"/>
    <n v="86219"/>
    <n v="37051"/>
    <s v="WEHIMAR MARTINEZ ARIAS"/>
    <s v="CC"/>
    <n v="93340755"/>
    <n v="9"/>
    <m/>
    <m/>
    <m/>
    <m/>
    <m/>
    <m/>
    <m/>
    <m/>
    <s v="PRESTAR SERVICIOS DE APOYO A LA GESTIÓN LOCAL EN LOS TEMAS DE MITIGACIÓN DEL RIESGO EN CAMPO, EN EL MARCO DEL PLAN DE DESARROLLO LOCAL DE LA LOCALIDAD DE RAFAEL URIBE URIBE"/>
    <d v="2023-02-06T00:00:00"/>
    <d v="2023-02-13T00:00:00"/>
    <d v="2024-01-12T00:00:00"/>
    <n v="330"/>
    <n v="11"/>
    <n v="19800000"/>
    <n v="1800000"/>
    <x v="0"/>
    <n v="928"/>
    <d v="2023-01-27T00:00:00"/>
    <n v="883"/>
    <d v="2023-02-08T00:00:00"/>
    <x v="4"/>
    <s v="Reducción de riesgos por emergencias y desastres en Rafael Uribe Uribe"/>
    <x v="4"/>
    <m/>
    <m/>
    <m/>
    <m/>
    <m/>
    <m/>
    <m/>
    <m/>
    <m/>
    <m/>
    <n v="11"/>
    <n v="330"/>
    <n v="19800000"/>
    <s v="33 33-Servicios Apoyo a la Gestion de la Entidad (servicios administrativos) "/>
    <s v="ELKIN DE JESUS GUTIERREZ HENAO /BRAYAN ANDRES MORALES CASTIBLANCO_x000a_PROFESIONAL CPS 192 2023 FDLRUU"/>
    <s v="PROYECTO 1665"/>
    <s v="Terminado"/>
    <s v="SECOP II "/>
    <s v="miller"/>
    <m/>
    <m/>
    <s v="185"/>
    <s v="M"/>
    <n v="3112887267"/>
    <s v="KR 2 48 J 07 SUR AP 102 "/>
    <s v="BACHILLER ACADEMICO"/>
    <s v="wehimar@outlook.es"/>
    <s v="1. Asistir y desarrollar a través de la mano de obra y de manera oportuna actividades_x000a_relacionadas con adecuación de predios recuperados por acciones de reubicación 2. Realizar_x000a_mantenimiento de las zonas que requieran tales como: zonas verdes, parques, recuperación de_x000a_cuerpos hídricos y puntos críticos por acumulación de residuos sólidos 3. Apoyar la prevención en_x000a_gestión del riesgo a través de recuperación, rehabilitación, mantenimiento y mejoramiento de carácter_x000a_preventivo de zonas de riesgo deterioradas y apoyo institucional en proceso de otras actividades_x000a_relacionadas, mano de obra para atención de emergencias 4. Realizar las visitas técnicas de campo_x000a_necesarias en el marco de las actividades de los proyectos que se coordinan dentro del componente_x000a_de gestión de riesgo. 5. Asistir puntualmente a las capacitaciones o reuniones a las cuales sean_x000a_convocados por parte de la Alcaldía Local o diferentes entidades del nivel local, distrital o nacional_x000a_especialmente a las que tengan que ver con la gestión del riesgo 6. Apoyar la realización de las_x000a_diferentes actividades relacionadas con gestión de riesgos entre la administración local, la comunidad_x000a_y las diferentes entidades o empresas relacionadas con gestión de riesgos en la localidad 7. Apoyar_x000a_en las acciones de reducción del riesgo, en el marco del Sistema Distrital de Gestión del Riesgo y_x000a_Cambio Climático SDGRCC. Asistir y desarrollar de manera oportuna acciones que permitan la_x000a_ejecución de actividades relacionadas con el monitoreo del suelo de protección, predios de_x000a_reasentamiento, con la georreferenciación de los mismos. 9. Apoyar las actividades relacionadas con_x000a_las obras de mitigación de bioingeniería 10. Apoyar las actividades relacionadas a la recuperación de_x000a_Ocupaciones ilegales. 11. Las demás obligaciones que se le asignen y/o que surjan de la naturaleza_x000a_del Contrato"/>
    <d v="2023-02-08T00:00:00"/>
    <s v="III"/>
    <d v="2023-02-06T00:00:00"/>
    <d v="2023-02-13T00:00:00"/>
    <d v="2024-01-12T00:00:00"/>
    <s v="BACHILLER"/>
    <s v="SI"/>
    <n v="20236820008083"/>
  </r>
  <r>
    <s v="CPS-186-2023 "/>
    <n v="186"/>
    <s v="FDLRUU-CD-186-2023"/>
    <s v="No aplica"/>
    <d v="2023-02-03T00:00:00"/>
    <s v="https://community.secop.gov.co/Public/Tendering/OpportunityDetail/Index?noticeUID=CO1.NTC.3926949&amp;isFromPublicArea=True&amp;isModal=False_x000a_"/>
    <x v="0"/>
    <x v="0"/>
    <s v="CO1.PCCNTR.4559104"/>
    <n v="86187"/>
    <n v="37266"/>
    <s v="LIDIA JESUSA LOPEZ DULCEY"/>
    <s v="CC"/>
    <n v="52501843"/>
    <n v="1"/>
    <m/>
    <m/>
    <m/>
    <m/>
    <m/>
    <m/>
    <m/>
    <m/>
    <s v="EL CONTRATISTA SE OBLIGA A 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
    <d v="2023-02-03T00:00:00"/>
    <d v="2023-02-08T00:00:00"/>
    <d v="2024-05-31T00:00:00"/>
    <n v="330"/>
    <n v="11"/>
    <n v="75900000"/>
    <n v="6900000"/>
    <x v="0"/>
    <n v="925"/>
    <d v="2023-01-27T00:00:00"/>
    <n v="841"/>
    <d v="2023-02-07T00:00:00"/>
    <x v="1"/>
    <s v="Inspección, vigilancia y control en Rafael Uribe Uribe_x000a_Rafael Uribe Uribe"/>
    <x v="1"/>
    <n v="98180"/>
    <n v="1"/>
    <d v="2023-12-22T00:00:00"/>
    <n v="1337"/>
    <d v="2023-12-20T00:00:00"/>
    <n v="1253"/>
    <n v="32890000"/>
    <n v="1"/>
    <d v="2023-12-22T00:00:00"/>
    <n v="144"/>
    <n v="16"/>
    <n v="474"/>
    <n v="108790000"/>
    <s v="31 31-Servicios Profesionales "/>
    <s v="MARLENE ALCIRA MELENDEZ PEREZ "/>
    <s v="SEGURIDAD Y CONVIVENCIA"/>
    <s v="En ejecución"/>
    <s v="SECOP II "/>
    <s v="John "/>
    <s v="PENDIENTE CARGAR CRP ADICION (JHON BOHORQUEZ ) MAYO 16/2024"/>
    <m/>
    <s v="186"/>
    <s v="F"/>
    <n v="3158275894"/>
    <s v="CL 46 SUR 72 D 24"/>
    <s v="ABOGADO"/>
    <s v="lidajesusa@yahoo.com"/>
    <s v=" 1. Apoyar al alcalde (sa) Local en la realización de la convocatoria a sesiones ordinaria o_x000a_extraordinaria del Consejo Local de Seguridad, en coordinación con el Enlace Local de Seguridad de la Secretaría_x000a_Distrital de Seguridad, Convivencia y Justicia (SCJ), de conformidad con las instrucciones que le imparta el (la) alcalde_x000a_(sa) Local y la SCJ. 2 . Asistir a las reuniones del Consejo Local de Seguridad, apoyar el desarrollo de estas, llevar el_x000a_control y custodia de las actas y hacer seguimiento al cumplimiento de los compromisos adquiridos por la Alcaldía y_x000a_demás miembros de Consejo. 3 . Gestionar, analizar y revisar, en coordinación con las organizaciones sociales de la_x000a_localidad y las entidades Distritales, las iniciativas y sugerencias de la comunidad respecto de los asuntos de seguridad_x000a_y convivencia ciudadana. 4 . Realizar el monitoreo constante del comportamiento de la seguridad, convivencia y_x000a_percepción de seguridad en los territorios de la localidad. 5 . Apoyar la elaboración, revisión y análisis de las respuestas_x000a_a requerimientos, quejas, reclamos, peticiones y demás solicitudes de la comunidad, de los entes de control y vigilancia_x000a_y entidades de derecho público y/o privado, que guarden relación con el objeto contractual, dentro de los plazos,_x000a_términos y condiciones establecidos por la normatividad vigente. 6 . Participar, propender por el cumplimiento y hacer_x000a_seguimiento a las metas del Plan de Gestión Local relacionadas con seguridad, convivencia y justicia. 7 . Revisar,_x000a_analizar y conceptuar sobre la información relacionada con la situación de convivencia y seguridad ciudadana de la_x000a_localidad, promoviendo y coordinando la caracterización de las problemáticas y la difusión de la información a nivel_x000a_distrital. 8 . Revisar, analizar y conceptuar sobre de los informes presentados al alcalde (sa) Local, en temas relacionados_x000a_con seguridad, convivencia y justicia, cuando así lo solicite la Alcaldía Local. 9 . Ejecutar las supervisiones que le sean_x000a_asignadas relacionadas con seguridad, convivencia y justicia, cumpliendo con los manuales y normas existentes. 10 ._x000a_Apoyar la formulación de los proyectos de inversión de la Alcaldía Local relacionados con seguridad y convivencia,_x000a_en concordancia con lo establecido en el Plan de Desarrollo Local, las líneas de inversión dictadas por el Consejo_x000a_Superior de Política Fiscal - CONFIS, los criterios de elegibilidad y viabilidad del Sector Seguridad, las directrices del_x000a_Departamento Administrativo del Planeación Distrital y de conformidad con los plazos e instrucciones que le imparta_x000a_el (la) alcalde (sa) Local. 11 . Apoyar la supervisión e interventoría de contratos o convenios relacionados con seguridad_x000a_y convivencia que le sean designados por el Alcalde (sa) Local, conforme con lo establecido en el Manual de_x000a_Supervisión e Interventoría de la Secretaría Distrital de Gobierno. 12 . Convocar y apoyar la instalación y el desarrollo_x000a_de los Puestos de Mando Unificado -PMU, de responsabilidad de la Alcaldía Local, de acuerdo con la normatividad_x000a_vigente y las instrucciones que le imparta el (la) alcalde (sa) Local. 13 . Asistir y apoyar, al Alcalde (sa) Local o a quien_x000a_este designe, en las reuniones de carácter externo o interno, diligencias, visitas y operativos que se requieran. 14 ._x000a_Apoyar la implementación del Capítulo Local del Plan Integral de Seguridad, Convivencia y Justicia Distrital, realizar_x000a_su seguimiento y actualización, de conformidad con las instrucciones que le imparta el (la) Alcalde (sa) Local. 15 ._x000a_Promover, convocar, participar, hacer seguimiento y registrar, en coordinación con la SCJ, las Juntas Zonales de_x000a_Seguridad, según la normativa que las reglamenta. 16 . Asistir a las reuniones a las que sea citado o designado, para la_x000a_atención de los asuntos relacionados con el objeto contractual. 17 . Entregar, mensualmente, el archivo de los_x000a_documentos suscritos que haya generado en cumplimiento del objeto y obligaciones contractuales. 18 . Las demás_x000a_obligaciones que se le asignen y/o que surjan de la naturaleza del Contrato."/>
    <d v="2023-02-13T00:00:00"/>
    <s v="I"/>
    <d v="2023-02-04T00:00:00"/>
    <d v="2023-02-08T00:00:00"/>
    <d v="2024-01-07T00:00:00"/>
    <s v="PROFESIONAL"/>
    <s v="SI"/>
    <n v="20246820008563"/>
  </r>
  <r>
    <s v="CPS-187-2023 "/>
    <n v="187"/>
    <s v="FDLRUU-CD-187-2023"/>
    <s v="No aplica"/>
    <d v="2023-02-06T00:00:00"/>
    <s v="https://community.secop.gov.co/Public/Tendering/OpportunityDetail/Index?noticeUID=CO1.NTC.3941643&amp;isFromPublicArea=True&amp;isModal=False_x000a_"/>
    <x v="0"/>
    <x v="0"/>
    <s v="CO1.PCCNTR.4572420"/>
    <n v="86146"/>
    <n v="38193"/>
    <s v="RAUL ERNESTO BARRERA ROJAS "/>
    <s v="CC"/>
    <n v="79289734"/>
    <n v="6"/>
    <s v="lida de jesusa"/>
    <m/>
    <m/>
    <m/>
    <m/>
    <m/>
    <m/>
    <m/>
    <s v="PRESTAR SUS SERVICIOS DE APOYO ADMINISTRATIVO ASISTENCIAL AL DESPACHO DE LA ALCALDÍA LOCAL DE RAFAEL URIBE URIBE"/>
    <d v="2023-02-06T00:00:00"/>
    <d v="2023-02-07T00:00:00"/>
    <d v="2024-01-06T00:00:00"/>
    <n v="330"/>
    <n v="11"/>
    <n v="29700000"/>
    <n v="2700000"/>
    <x v="0"/>
    <n v="842"/>
    <d v="2023-01-25T00:00:00"/>
    <n v="842"/>
    <d v="2023-02-07T00:00:00"/>
    <x v="0"/>
    <s v="Gestion publica transparente y que mide cuentas  la ciudadania en rafael uribe uribe "/>
    <x v="0"/>
    <m/>
    <m/>
    <m/>
    <m/>
    <m/>
    <m/>
    <m/>
    <m/>
    <m/>
    <m/>
    <n v="11"/>
    <n v="330"/>
    <n v="29700000"/>
    <s v="33 33-Servicios Apoyo a la Gestion de la Entidad (servicios administrativos) "/>
    <s v="LEONARDO GUERRA RAMIREZ"/>
    <s v="DESPACHO"/>
    <s v="Terminado"/>
    <s v="SECOP II "/>
    <s v="John "/>
    <m/>
    <s v="OK"/>
    <s v="187"/>
    <s v="M"/>
    <n v="3228545488"/>
    <s v="CL 50 sur No.7-27"/>
    <s v="BACHILLER"/>
    <s v="raul.barrera@hotmail.com"/>
    <s v=" 1. Agendar, verificar, informar y asistir de ser necesario a todas las actividades institucionales_x000a_que requiere la presencia del alcalde local relacionadas con el cumplimiento y desarrollo de los procesos, planes y_x000a_programas que se ejecuta por parte de la Alcaldía Local de Rafael Uribe Uribe 2 . Revisar diariamente el aplicativo de_x000a_gestión documental correspondiente al Despacho de la Alcaldía Local de Rafael Uribe Uribe y redireccionar aquellos_x000a_que no sean de su competencia, realizando seguimiento a los mismos. 3 . Proyectar, elaborar y contestar los documentos_x000a_que le sean asignados para dar respuesta inmediata a la ciudadanía dando cumplimiento a los procesos, planes y_x000a_programas. dentro de los términos establecido de acuerdo a las tareas específicas atribuible a sus obligaciones. 4 ._x000a_Responder por la seguridad y confidencialidad de la información, elementos, documentos que sean allegados al_x000a_despacho. 5 . Registrar el 100% de los documentos que ingresan y salen del despacho para firma del alcalde ejerciendo_x000a_un control escrito de los mismos. 6 . Suministrar información a la comunidad en general, a los funcionarios y contratistas_x000a_de la alcaldía local de Rafale Uribe Uribe, sobre los documentos y trámites que lleguen al despacho para su proceso_x000a_correspondiente. 7 . Verificar que el encargado de cada dependencia recoja los documentos a su cargo para los vistos_x000a_buenos y posterior devolución a los mismos de acuerdo con las normas estipuladas por las tablas de retención_x000a_documental. 8 . Llevar el archivo físico de gestión del despacho, organizado, legajado. foliado, de acuerdo a la gestión_x000a_documental correspondiente a la oficina del despacho de la Alcaldía Local de Rafael Uribe Uribe. 9 . Llevar el registro_x000a_de los controles que se requieren para la asignación de la correspondencia de entrada al despacho todas las dependencias_x000a_de la alcaldía Local. 10 . Elaborar, transcribir y/o digitar el 100% de las actas que se produzcan en el Despacho de la_x000a_Alcaldía Local de Rafael Uribe Uribe que le sean asignadas. 11 . Radicar y distribuir correspondencia preparada y_x000a_recibida en la dependencia. de acuerdo con el sistema de radicación y reparto establecido, así mismo recibir la_x000a_documentación de las distintas áreas de la alcaldía para su archivo, realizando el respectivo seguimiento y digitalización_x000a_previa revisión por parte de los profesionales de despacho y posterior presentación al alcalde para su firma."/>
    <d v="2023-02-15T00:00:00"/>
    <s v="I"/>
    <d v="2023-02-07T00:00:00"/>
    <d v="2023-02-07T00:00:00"/>
    <d v="2024-01-06T00:00:00"/>
    <s v="BACHILLER"/>
    <s v="SI"/>
    <n v="20236820008943"/>
  </r>
  <r>
    <s v="CPS-188-2023 "/>
    <n v="188"/>
    <s v="FDLRUU-CD-188-2023"/>
    <s v="No aplica"/>
    <d v="2023-02-03T00:00:00"/>
    <s v="https://community.secop.gov.co/Public/Tendering/OpportunityDetail/Index?noticeUID=CO1.NTC.3926902&amp;isFromPublicArea=True&amp;isModal=False_x000a_"/>
    <x v="0"/>
    <x v="0"/>
    <s v="CO1.PCCNTR.4571336"/>
    <n v="86101"/>
    <n v="37948"/>
    <s v="LUIS JONNY CARRILLO BOMBIELA"/>
    <s v="CC"/>
    <n v="79489811"/>
    <n v="3"/>
    <m/>
    <m/>
    <m/>
    <m/>
    <m/>
    <m/>
    <m/>
    <m/>
    <s v="PRESTAR LOS SERVICIOS PROFESIONALES Y DE APOYO EN EL ÁREA DE GESTIÓN DE DESARROLLO LOCAL PARA ADELANTAR LAS ACTIVIDADES, TRAMITES Y PROCEDIMIENTOS RELACIONADOS CON EL MARCO NORMATIVO PRESUPUESTAL Y CONTABLE."/>
    <d v="2023-02-07T00:00:00"/>
    <d v="2023-02-08T00:00:00"/>
    <d v="2024-02-29T00:00:00"/>
    <n v="330"/>
    <n v="11"/>
    <n v="62700000"/>
    <n v="5700000"/>
    <x v="0"/>
    <n v="889"/>
    <d v="2023-01-25T00:00:00"/>
    <n v="889"/>
    <d v="2023-02-02T00:00:00"/>
    <x v="0"/>
    <s v="Gestion publica transparente y que mide cuentas  la ciudadania en rafael uribe uribe "/>
    <x v="0"/>
    <n v="97994"/>
    <n v="1"/>
    <d v="2023-12-20T00:00:00"/>
    <n v="1287"/>
    <d v="2023-12-15T00:00:00"/>
    <n v="1172"/>
    <n v="10070000"/>
    <n v="1"/>
    <d v="2023-12-15T00:00:00"/>
    <n v="52"/>
    <n v="13"/>
    <n v="382"/>
    <n v="72770000"/>
    <s v="31 31-Servicios Profesionales "/>
    <s v="JAVIER ALEJANDRO ZUÑIGA ROJAS "/>
    <s v="FINANCIERA"/>
    <s v="Terminado"/>
    <s v="SECOP II "/>
    <s v="miller "/>
    <s v="PENDIENTE CARGAR CRP ADICION (MICHEL SALAMANCA  ) MAYO 16/2024"/>
    <m/>
    <s v="188"/>
    <s v="M"/>
    <n v="3164111317"/>
    <s v="CL 30 A 2 B 88 SUR"/>
    <s v="CONTADOR PUBLICO "/>
    <s v="jonnycontador@hotmail.com"/>
    <s v="1. Brindar apoyo al analista económico del Fondo en todo lo concerniente a los trámites de pagos, revisión de documentación, y atención a los contratistas. 2. Apoyar en elaboración de las solicitudes de Certificados de disponibilidad y de registros presupuestales que amparan los compromisos del Fondo de Desarrollo Local de conformidad con el marco normativo vigente en los aplicativos destinados para tal fin por la secretaria Distrital de Hacienda. 3. Revisar y realizar en los aplicativos destinados por la secretaria Distrital de Hacienda la disponibilidad del PAC de los diferentes contratos autorizados para pago. 4. Apoyar en la elaboración de los informes que soliciten los organismos de control y demás entidades, así como dar respuesta a las peticiones que sean asignadas al área. 5. Proyectar los documentos u oficios, así como dar respuesta oportuna a los derechos de petición que por competencia le sean asignados en los términos establecidos en la legislación vigente y a la correspondencia que le sea asignada a través del aplicativo ORFEO. 6. Las demás obligaciones que se le asignen y/o que surjan de la naturaleza del Contrato."/>
    <d v="2023-02-08T00:00:00"/>
    <s v="I"/>
    <d v="2023-02-07T00:00:00"/>
    <d v="2023-02-08T00:00:00"/>
    <d v="2024-01-07T00:00:00"/>
    <s v="PROFESIONAL"/>
    <s v="SI"/>
    <n v="20236820008023"/>
  </r>
  <r>
    <s v="CPS-189-2023 "/>
    <n v="189"/>
    <s v="FDLRUU-CD-189-2023"/>
    <s v="No aplica"/>
    <d v="2023-02-03T00:00:00"/>
    <s v="https://community.secop.gov.co/Public/Tendering/ContractNoticePhases/View?PPI=CO1.PPI.22993815&amp;isFromPublicArea=True&amp;isModal=False_x000a_"/>
    <x v="0"/>
    <x v="0"/>
    <s v="CO1.PCCNTR.4558708"/>
    <n v="86151"/>
    <n v="37276"/>
    <s v="LEIDY KARINA CASTILLO PUENTES"/>
    <s v="CC"/>
    <n v="1095800182"/>
    <n v="1"/>
    <s v="pilar camargo"/>
    <m/>
    <m/>
    <m/>
    <m/>
    <m/>
    <m/>
    <m/>
    <s v="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ÍA LOCAL DE RAFAEL URIBE URIBE."/>
    <d v="2023-02-06T00:00:00"/>
    <d v="2023-02-08T00:00:00"/>
    <d v="2024-02-29T00:00:00"/>
    <n v="330"/>
    <n v="11"/>
    <n v="70400000"/>
    <n v="6400000"/>
    <x v="0"/>
    <n v="847"/>
    <d v="2023-01-24T00:00:00"/>
    <n v="875"/>
    <d v="2023-02-08T00:00:00"/>
    <x v="1"/>
    <s v="Inspección, vigilancia y control en Rafael Uribe Uribe_x000a_Rafael Uribe Uribe"/>
    <x v="1"/>
    <n v="100964"/>
    <n v="1"/>
    <d v="2023-12-26T00:00:00"/>
    <n v="1366"/>
    <d v="2023-12-26T00:00:00"/>
    <n v="1230"/>
    <n v="11306667"/>
    <n v="1"/>
    <d v="2023-12-26T00:00:00"/>
    <n v="52"/>
    <n v="13"/>
    <n v="382"/>
    <n v="81706667"/>
    <s v="31 31-Servicios Profesionales "/>
    <s v="LEONARDO GUERRA RAMIREZ"/>
    <s v="DESPACHO"/>
    <s v="Terminado"/>
    <s v="SECOP II "/>
    <s v="Luisa"/>
    <s v="PENDIENTE CARGAR CRP - (MICHEL SALAMANCA)  .MAYO 16/2024"/>
    <m/>
    <s v="189"/>
    <s v="F"/>
    <n v="3023766178"/>
    <s v="CALLE 24B 71A 53"/>
    <s v="DERECHO"/>
    <s v="karinacastillop89@hotmail.com"/>
    <s v="1. Apoyar jurídicamente al Alcalde Local en los temas de su competencia y/o en aquellos que le sean_x000a_designados por éste._x000a_2. Resolver consultas, prestar asistencia y emitir conceptos en los asuntos jurídicos del despacho del_x000a_Alcalde Local._x000a_3. Apoyar al despacho en la proyección de actos administrativos de competencia de este.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Realizar los análisis de tipo jurídico que le sean encomendados, para lo cual consultara diferentes_x000a_fuentes de información, realizará las validaciones que sean necesarias y preparar las opiniones o_x000a_conceptos que corresponda._x000a_5. Apoyar el proceso de liquidación y revisión de contratos, cuando sea requerido._x000a_6. Revisar y/o proyectar las respuestas de los requerimientos que efectúen los diferentes entes de_x000a_control, corporaciones públicas y ciudadanía en general, que hayan sido designadas por el Alcalde_x000a_o que sean remitidas por medio del aplicativo de gestión documental._x000a_7. Participar en cada una de las actividades que el Sistema Integrado de Gestión SIG desarrolle,_x000a_para lo cual deberá entregar al supervisor del contrato en su informe ejecutivo de actividades el_x000a_reporte de la (s) actividad (es) en las que participó en el período correspondiente._x000a_8. Proyectar respuesta en forma oportuna la correspondencia que le sea asignada a través del_x000a_aplicativo que establezca la SDG y consultas de los entes de control relacionadas con el objeto del_x000a_contrato, y al finalizar presentar el PAZ Y SALVO._x000a_9. Las demás que sean requeridas en marco del objeto contractual"/>
    <d v="2023-02-03T00:00:00"/>
    <s v="I"/>
    <d v="2023-02-07T00:00:00"/>
    <d v="2023-02-08T00:00:00"/>
    <d v="2024-01-07T00:00:00"/>
    <s v="PROFESIONAL"/>
    <s v="SI"/>
    <n v="20236820008943"/>
  </r>
  <r>
    <s v="CPS-190-2023 "/>
    <n v="190"/>
    <s v="FDLRUU-CD-190-2023"/>
    <s v="No aplica"/>
    <d v="2023-02-06T00:00:00"/>
    <s v="https://community.secop.gov.co/Public/Tendering/OpportunityDetail/Index?noticeUID=CO1.NTC.3926694&amp;isFromPublicArea=True&amp;isModal=False_x000a_"/>
    <x v="0"/>
    <x v="0"/>
    <s v="CO1.PCCNTR.4560729"/>
    <n v="86219"/>
    <n v="37051"/>
    <s v="JESSICA DAYANNA AVILA DAZA"/>
    <s v="CC"/>
    <n v="1001271463"/>
    <n v="3"/>
    <m/>
    <m/>
    <m/>
    <m/>
    <m/>
    <m/>
    <m/>
    <m/>
    <s v="PRESTAR SERVICIOS DE APOYO A LA GESTIÓN LOCAL EN LOS TEMAS DE MITIGACIÓN DEL RIESGO EN CAMPO, EN EL MARCO DEL PLAN DE DESARROLLO LOCAL DE LA LOCALIDAD DE RAFAEL URIBE URIBE"/>
    <d v="2023-02-06T00:00:00"/>
    <d v="2023-02-13T00:00:00"/>
    <d v="2024-01-12T00:00:00"/>
    <n v="330"/>
    <n v="11"/>
    <n v="19800000"/>
    <n v="1800000"/>
    <x v="0"/>
    <n v="927"/>
    <d v="2023-01-27T00:00:00"/>
    <n v="882"/>
    <d v="2023-02-08T00:00:00"/>
    <x v="4"/>
    <s v="Reducción de riesgos por emergencias y desastres en Rafael Uribe Uribe"/>
    <x v="4"/>
    <m/>
    <m/>
    <m/>
    <m/>
    <m/>
    <m/>
    <m/>
    <m/>
    <m/>
    <m/>
    <n v="11"/>
    <n v="330"/>
    <n v="19800000"/>
    <s v="33 33-Servicios Apoyo a la Gestion de la Entidad (servicios administrativos) "/>
    <s v="ELKIN DE JESUS GUTIERREZ HENAO /BRAYAN ANDRES MORALES CASTIBLANCO_x000a_PROFESIONAL CPS 192 2023 FDLRUU"/>
    <s v="PROYECTO 1665"/>
    <s v="Terminado"/>
    <s v="SECOP II "/>
    <s v="miller"/>
    <m/>
    <m/>
    <s v="190"/>
    <s v="F"/>
    <n v="3504040400"/>
    <s v="CR 12 I SUR 33 86"/>
    <s v="Tecnologo en gestion de negocios "/>
    <s v="jessica.dayanna123@gmail.com"/>
    <s v="1. Asistir y desarrollar a través de la mano de obra y de manera oportuna actividades_x000a_relacionadas con adecuación de predios recuperados por acciones de reubicación 2. Realizar_x000a_mantenimiento de las zonas que requieran tales como: zonas verdes, parques, recuperación de_x000a_cuerpos hídricos y puntos críticos por acumulación de residuos sólidos 3. Apoyar la prevención en_x000a_gestión del riesgo a través de recuperación, rehabilitación, mantenimiento y mejoramiento de carácter_x000a_preventivo de zonas de riesgo deterioradas y apoyo institucional en proceso de otras actividades_x000a_relacionadas, mano de obra para atención de emergencias 4. Realizar las visitas técnicas de campo_x000a_necesarias en el marco de las actividades de los proyectos que se coordinan dentro del componente_x000a_de gestión de riesgo. 5. Asistir puntualmente a las capacitaciones o reuniones a las cuales sean_x000a_convocados por parte de la Alcaldía Local o diferentes entidades del nivel local, distrital o nacional_x000a_especialmente a las que tengan que ver con la gestión del riesgo 6. Apoyar la realización de las_x000a_diferentes actividades relacionadas con gestión de riesgos entre la administración local, la comunidad_x000a_y las diferentes entidades o empresas relacionadas con gestión de riesgos en la localidad 7. Apoyar_x000a_en las acciones de reducción del riesgo, en el marco del Sistema Distrital de Gestión del Riesgo y_x000a_Cambio Climático SDGRCC. Asistir y desarrollar de manera oportuna acciones que permitan la_x000a_ejecución de actividades relacionadas con el monitoreo del suelo de protección, predios de_x000a_reasentamiento, con la georreferenciación de los mismos. 9. Apoyar las actividades relacionadas con_x000a_las obras de mitigación de bioingeniería 10. Apoyar las actividades relacionadas a la recuperación de_x000a_Ocupaciones ilegales. 11. Las demás obligaciones que se le asignen y/o que surjan de la naturaleza_x000a_del Contrato"/>
    <d v="2023-02-08T00:00:00"/>
    <s v="III"/>
    <d v="2023-02-07T00:00:00"/>
    <d v="2023-02-13T00:00:00"/>
    <d v="2024-01-12T00:00:00"/>
    <s v="BACHILLER"/>
    <s v="SI"/>
    <s v="20236820008083/20246820000353"/>
  </r>
  <r>
    <s v="CPS-191-2023 "/>
    <n v="191"/>
    <s v="FDLRUU-CD-191-2023"/>
    <s v="No aplica"/>
    <d v="2023-02-03T00:00:00"/>
    <s v="https://community.secop.gov.co/Public/Tendering/OpportunityDetail/Index?noticeUID=CO1.NTC.3924864&amp;isFromPublicArea=True&amp;isModal=False_x000a_"/>
    <x v="0"/>
    <x v="0"/>
    <s v="CO1.PCCNTR.4557089"/>
    <n v="86236"/>
    <n v="38091"/>
    <s v="ELKIN DE JESUS GUTIERREZ HENAO"/>
    <s v="CC"/>
    <n v="71624800"/>
    <n v="2"/>
    <s v="marlen "/>
    <m/>
    <m/>
    <m/>
    <m/>
    <m/>
    <m/>
    <m/>
    <s v="PRESTAR LOS SERVICIOS PROFESIONALES EN LAS RESPUESTAS A LAS EMERGENCIAS QUE SE PRESENTEN EN LA LOCALIDAD, ASÍ COMO A LAS ACTUACIONES ADMINISTRATIVAS QUE SE ESTÉN ADELANTANDO CONFORME A LA NORMATIVIDAD APLICABLE EN EL MARCO DEL CONSEJO LOCAL DE GESTIÓN DEL RIESGO Y CAMBIO CLIMÁTICO (CLGR-CC) DE LA ALCALDÍA LOCAL DE RAFAEL URIBE URIBE."/>
    <d v="2023-02-03T00:00:00"/>
    <d v="2023-02-08T00:00:00"/>
    <d v="2024-01-07T00:00:00"/>
    <n v="330"/>
    <n v="11"/>
    <n v="59400000"/>
    <n v="5400000"/>
    <x v="0"/>
    <n v="905"/>
    <d v="2023-01-25T00:00:00"/>
    <n v="859"/>
    <d v="2023-02-08T00:00:00"/>
    <x v="1"/>
    <s v="Inspección, vigilancia y control en Rafael Uribe Uribe_x000a_Rafael Uribe Uribe"/>
    <x v="1"/>
    <m/>
    <m/>
    <m/>
    <m/>
    <m/>
    <m/>
    <m/>
    <m/>
    <m/>
    <m/>
    <n v="11"/>
    <n v="330"/>
    <n v="59400000"/>
    <s v="31 31-Servicios Profesionales "/>
    <s v="EDUARD HUMBERTO QUINTANA ARELLANO"/>
    <s v="DESPACHO"/>
    <s v="Terminado"/>
    <s v="SECOP II "/>
    <s v="Jorge"/>
    <m/>
    <s v="OK"/>
    <s v="191"/>
    <s v="M"/>
    <n v="3137914436"/>
    <s v="KR 85L  63B  42 CS  96"/>
    <s v="GEOLOGIA; MAESTRÍA EN INFORMÁTICA APLICADA A_x000a_LA EDUCACIÓN; _x000a_ESPECIALIZACION EN SISTEMAS DE_x000a_INFORMACION GEOGRAFICA_x000a_"/>
    <s v="elkin.gutierrez.henao@gmail.com"/>
    <s v=" 1 . Asistir en el desarrollo de las acciones y actividades que se desarrollan en el marco del_x000a_Consejo Local de Gestión del Riesgo, antes Comité Local de Emergencias. 2 . Realizar la estructuración,_x000a_viabilización, evaluación de los estudios previos, pre-pliegos y pliegos para surtir el proceso precontractual, en_x000a_lo referente a Gestión del Riesgos. 3 . Convocar y concertar con los organismos locales la implementación y el_x000a_ajuste de las estrategias públicas en gestión del riesgo. 4 . Promover el fortalecimiento de los planes familiares,_x000a_comunitarios e industriales a fin de definir los Planes de Emergencia y Contingencia de acuerdo al Decreto_x000a_599/2013. 5 . Integrar los recursos y esfuerzos de las diferentes entidades cuyo objeto es la gestión y atención_x000a_de los procesos de reasentamiento y recuperación en zonas afectadas por situaciones de remoción en masa._x000a_6 . Propiciar la inclusión del componente de gestión de riesgos en los procesos de planificación y desarrollo_x000a_local y en el diseño de procedimientos operativos y adiestramiento institucional para la gestión del riesgo. 7 ._x000a_Responder por las comunicaciones y la coordinación de los organismos de respuesta en situaciones de_x000a_emergencia. 8 . Promover la articulación y el fortalecimiento a nivel local del Sistema Distrital de Emergencias._x000a_9 . Apoyar la supervisión de los contratos y/o convenios que se le asignen para efectos de prevenir y combatir_x000a_la corrupción en la contratación pública, como supervisor deberá tener en cuenta lo prescrito en los artículos_x000a_82 a 85 de la Ley 1474 de 2011 y en el Manual de Supervisión e Interventoría GCO-GCI-M004 del 17 de julio_x000a_de 2019, publicado en la intranet de la entidad, o aquellas normas que los complementen, modifiquen o_x000a_sustituyan. El incumplimiento a la citada normatividad podrá acarrear sanciones de carácter penal, disciplinario_x000a_y/o fiscal. 10 . Efectuar la liquidación de los contratos y convenios que le sean asignados. 11 . Participar cuando_x000a_sea designado como miembro del comitéevaluador, asistir a las reuniones, comités de contratación, audiencias,_x000a_comités técnicos de seguimiento, capacitaciones, entre otros. 12 . Dar trámite a los derechos de petición, quejas_x000a_y/o reclamos que le sean asignados, cumpliendo con los términos legales para ello. 13 . Las demás que le sean_x000a_asignadas y que guarden relación con el objeto contractual."/>
    <d v="2023-02-08T00:00:00"/>
    <s v="III"/>
    <d v="2023-02-03T00:00:00"/>
    <d v="2023-02-08T00:00:00"/>
    <d v="2024-01-07T00:00:00"/>
    <s v="PROFESIONAL"/>
    <s v="No requiere"/>
    <s v="No requiere "/>
  </r>
  <r>
    <s v="CPS-192-2023 "/>
    <n v="192"/>
    <s v="FDLRUU-CD-192-2023"/>
    <s v="No aplica"/>
    <d v="2023-02-03T00:00:00"/>
    <s v="https://community.secop.gov.co/Public/Tendering/OpportunityDetail/Index?noticeUID=CO1.NTC.3925117&amp;isFromPublicArea=True&amp;isModal=False_x000a_"/>
    <x v="0"/>
    <x v="0"/>
    <s v="CO1.PCCNTR.4557376"/>
    <n v="86207"/>
    <n v="37055"/>
    <s v="BRAYAN ANDRES MORALES CASTIBLANCO"/>
    <s v="CC"/>
    <n v="1033750473"/>
    <n v="9"/>
    <m/>
    <m/>
    <m/>
    <m/>
    <m/>
    <m/>
    <m/>
    <m/>
    <s v="PRESTAR SUS SERVICIOS COMO PROFESIONAL EN EL APOYO A LA COORDINACIÓN DE VIGÍAS DE RIESGO Y LA ASISTENCIALES PARA LA GESTIÓN DE EMERGENCIAS Y RIESGO, DE LA LOCALIDAD DE RAFAEL URIBE URIBE"/>
    <d v="2023-02-03T00:00:00"/>
    <d v="2023-02-06T00:00:00"/>
    <d v="2024-05-31T00:00:00"/>
    <n v="330"/>
    <n v="11"/>
    <n v="50600000"/>
    <n v="4600000"/>
    <x v="0"/>
    <n v="932"/>
    <d v="2023-01-27T00:00:00"/>
    <n v="888"/>
    <d v="2023-02-08T00:00:00"/>
    <x v="4"/>
    <s v="Reducción de riesgos por emergencias y desastres en Rafael Uribe Uribe"/>
    <x v="4"/>
    <n v="98185"/>
    <n v="1"/>
    <d v="2023-12-27T00:00:00"/>
    <n v="1342"/>
    <d v="2023-12-20T00:00:00"/>
    <n v="1292"/>
    <n v="22233333"/>
    <n v="1"/>
    <d v="2023-12-27T00:00:00"/>
    <n v="146"/>
    <n v="16"/>
    <n v="476"/>
    <n v="72833333"/>
    <s v="31 31-Servicios Profesionales "/>
    <s v="ELKIN DE JESUS GUTIERREZ HENAO"/>
    <s v="PROYECTO 1665"/>
    <s v="En ejecución"/>
    <s v="SECOP II "/>
    <s v="Rene"/>
    <s v="PENDIENTE CARGAR CRP ADICION (RENE BUITRAGO ) MAYO 16/2024"/>
    <m/>
    <s v="192"/>
    <s v="M"/>
    <n v="3214705225"/>
    <s v="CL 49B SUR  9A 94 TO 4 AP 203"/>
    <s v="TECNICO DESPACHADOR DE AERONAVES"/>
    <s v=" bamorales79@gmail.com"/>
    <s v="1 . Realizar acompañamiento a los diferentes espacios de trabajo, mesas de técnicas de gestión de riesgo, en las que se solicite la asistencia. 2 . Realizar visitas de campo necesarias en el marco de las actividades de los proyectos que se coordinan dentro del componente y de gestión de riesgo. 3 . Apoyar la recuperación del espacio público y los suelos de protección a partir de la rehabilitación y adecuación de inmuebles incluidos en los programas de reasentamiento de las familias en condición de riesgo. 4 . Programar y definir el cronograma de trabajo que incluirá las jornadas de capacitación y de actividades propias de los componentes de gestión de riesgo 5 . Asistir y desarrollar de manera oportuna acciones que permitan la ejecución de actividades relacionadas con la adecuación de predios recuperados por acciones de reubicación en etapa de mantenimiento de los mismos, zonas verdes, parques, recuperación de cuerpos hídricos y puntos críticos por acumulación de residuos sólidos, de prevención en gestión del riesgo, de recuperación, rehabilitación, mantenimiento y mejoramiento de carácter preventivo de zonas deterioradas, de apoyo institucional en proceso de reubicación, entre otras actividades relacionadas. 6 . Apoyar en las acciones de reducción del riesgo, en el marco del Sistema Distrital de Gestión del Riesgo y Cambio Climático SDGRCC. 7 . Apoyar en los procesos de sensibilización y socialización de la gestión del riesgo y cambio climático a comunidades, organizaciones sociales y comunitarias, entre otros actores. 8 . Apoyar las demás actividades que se generen en el desarrollo del contrato y que le sean asignadas por el Alcalde Local y/o el supervisor (a) del contrato y que surjan de la Naturaleza del Contrato. 9 . Apoyar la recuperación del espacio público y los suelos de protección a partir de la rehabilitación y adecuación de inmuebles incluidos en los programas de reasentamiento de las familias en condición de riesgo. 10. Acompañamiento y direccionamiento de mitigación de riesgo generando una priorización en la localidad. 11. Las demás obligaciones que se le asignen y/o que surjan de la naturaleza del Contrato."/>
    <d v="2023-02-08T00:00:00"/>
    <s v="V"/>
    <d v="2023-02-03T00:00:00"/>
    <d v="2023-02-06T00:00:00"/>
    <d v="2024-01-05T00:00:00"/>
    <s v="PROFESIONAL"/>
    <s v="SI"/>
    <s v="20236820008083-20246820006613"/>
  </r>
  <r>
    <s v="CPS-193-2023 "/>
    <n v="193"/>
    <s v="FDLRUU-CD-193-2023"/>
    <s v="No aplica"/>
    <d v="2023-02-03T00:00:00"/>
    <s v="https://community.secop.gov.co/Public/Tendering/OpportunityDetail/Index?noticeUID=CO1.NTC.3927379&amp;isFromPublicArea=True&amp;isModal=False_x000a_"/>
    <x v="0"/>
    <x v="0"/>
    <s v="CO1.PCCNTR.4559455"/>
    <n v="86239"/>
    <n v="36649"/>
    <s v="MARIA LUISA PARRA SANCHEZ "/>
    <s v="CC"/>
    <n v="51654246"/>
    <n v="7"/>
    <m/>
    <m/>
    <m/>
    <m/>
    <s v="JIMMY CAMILO MARTINEZ"/>
    <s v="CC"/>
    <n v="1032391859"/>
    <d v="2023-03-06T00:00:00"/>
    <s v="PRESTAR LOS SERVICIOS PROFESIONALES EN LA ALCALDÍA LOCAL DE RAFAEL URIBE URIBE EN TODAS LAS GESTIONES JURÍDICAS Y ADMINISTRATIVAS EN MATERIA DE PROPIEDAD HORIZONTAL, TRAMITES DE SOLICITUDES DE VENDEDORES INFORMALES Y ACTUACIONES ADMINISTRATIVAS"/>
    <d v="2023-02-03T00:00:00"/>
    <d v="2023-02-07T00:00:00"/>
    <d v="2024-02-29T00:00:00"/>
    <n v="330"/>
    <n v="11"/>
    <n v="59400000"/>
    <n v="5400000"/>
    <x v="0"/>
    <n v="894"/>
    <d v="2023-01-25T00:00:00"/>
    <n v="792"/>
    <d v="2023-02-06T00:00:00"/>
    <x v="1"/>
    <s v="Inspección, vigilancia y control en Rafael Uribe Uribe_x000a_Rafael Uribe Uribe"/>
    <x v="1"/>
    <n v="98253"/>
    <n v="1"/>
    <d v="2023-12-26T00:00:00"/>
    <n v="1349"/>
    <d v="2023-12-21T00:00:00"/>
    <n v="1255"/>
    <n v="9720000"/>
    <n v="1"/>
    <d v="2023-12-26T00:00:00"/>
    <n v="53"/>
    <n v="13"/>
    <n v="383"/>
    <n v="69120000"/>
    <s v="31 31-Servicios Profesionales "/>
    <s v="MARLENE ALCIRA MELENDEZ PEREZ "/>
    <s v="JURIDICA "/>
    <s v="Terminado"/>
    <s v="SECOP II "/>
    <s v="Michel "/>
    <s v="PENDIENTE CARGAR CRP ADICION (GABRIEL RADA ) MAYO 16/2024"/>
    <m/>
    <s v="193"/>
    <s v="F"/>
    <n v="3115918560"/>
    <s v="TRV 34 BIS 40 30 SUR "/>
    <s v="ABOGADO"/>
    <s v="mparra1997@gmail.com"/>
    <s v="1 . Proyectar los actos administrativos correspondientes, conforme con la normatividad vigente, que permitan decidir,_x000a_depurar y dar cierre a los trámites procesales represados y presentarlos al profesional que cumpla con el rol de_x000a_supervisión de la Alcaldía Local de Rafael Uribe Uribe._x000a_2 . Apoyar la atención a requerimientos que sean de competencia de la alcaldía local de santa fe en materia de las_x000a_acciones constitucionales, (acciones de grupo, acciones populares, acciones de tutela)_x000a_3 . Apoyar la revisión jurídicamente de los expedientes asignados, emitir el respectivo concepto de acuerdo con el_x000a_análisis realizado y para establecer la actuación jurídica a seguir con la naturaleza del proceso sancionatorio._x000a_4 . Radicar, actualizar y corregir el registro de los trámites correspondientes al aplicativo BIZAGI que corresponde al_x000a_régimen de propiedad horizontal ley 675 de 2001._x000a_5 . Servir de Enlace con la Secretaria Distrital de Gobierno y el Instituto Distrital de Participación y Acción comunal_x000a_(IDPAC) para dar trámite a los asuntos relacionados con el régimen de propiedad horizontal._x000a_6 . Apoyar en los trámites necesarios a la Alcaldía Local para surtir el trámite de notificación personal y mediante_x000a_ CONDICIONES GENERALES_x000a_CLÁUSULADO COMPLEMENTARIO CONTRATO DE PRESTACION DE SERVICIOS_x000a_PROFESIONALES Y/O APOYO A LA GESTION – CPS-193-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edicto de los actos administrativos y decisiones, en los términos de la ley 1437 de 2011._x000a_7 . Reasignar en el aplicativo SI ACTUA el trámite realizado de los expedientes asignados, con el fin de dar cierre_x000a_respectivo_x000a_8 . Asistir a las reuniones a las que sea citado o designado, para la atención de los asuntos relacionados con el objeto_x000a_contractual._x000a_9 . Entregar mensualmente, el archivo de los documentos suscritos que haya generado en cumplimiento del objeto y_x000a_obligaciones contractuales._x000a_10 . Clasificar los expedientes asignados por vigencia y tipologías: Espacio público, funcionamiento de_x000a_establecimientos de comercio Ley 232 de 1995 y obras urbanísticas, según la norma que regule cada tipología._x000a_11 . Las demásfunciones que le sean requeridas por la supervisión del contrato_x000d_"/>
    <d v="2023-02-07T00:00:00"/>
    <s v="I"/>
    <d v="2023-02-07T00:00:00"/>
    <d v="2023-02-07T00:00:00"/>
    <d v="2024-01-06T00:00:00"/>
    <s v="PROFESIONAL"/>
    <s v="SI"/>
    <n v="20236820008043"/>
  </r>
  <r>
    <s v="CPS-194-2023 "/>
    <n v="194"/>
    <s v="FDLRUU-CD-194-2023"/>
    <s v="No aplica"/>
    <d v="2023-02-03T00:00:00"/>
    <s v="https://community.secop.gov.co/Public/Tendering/OpportunityDetail/Index?noticeUID=CO1.NTC.3927370&amp;isFromPublicArea=True&amp;isModal=False"/>
    <x v="0"/>
    <x v="0"/>
    <s v="CO1.PCCNTR.4559354"/>
    <n v="86245"/>
    <n v="36648"/>
    <s v="DANIEL ALBERTO VEGA OCHOA"/>
    <s v="CC"/>
    <n v="1033700550"/>
    <n v="4"/>
    <m/>
    <m/>
    <m/>
    <m/>
    <m/>
    <m/>
    <m/>
    <m/>
    <s v="PRESTAR SERVICIOS PROFESIONALES EN EL ÁREA DE GESTIÓN POLICIVA JURIDICA DE LA ALCALDÍA LOCAL DE RAFAEL URIBE URIBE, PARA VIGILANCIA Y CONTROL DE LAS ZONAS DE PROTECCION AMBIENTAL, REASENTAMIENTOS,RESERVAS AMBIENTALES, HUMEDALES Y ECOSISTEMAS"/>
    <d v="2023-02-03T00:00:00"/>
    <d v="2023-02-08T00:00:00"/>
    <d v="2024-02-29T00:00:00"/>
    <n v="330"/>
    <n v="11"/>
    <n v="59400000"/>
    <n v="5400000"/>
    <x v="0"/>
    <n v="899"/>
    <d v="2023-01-25T00:00:00"/>
    <n v="846"/>
    <d v="2023-02-07T00:00:00"/>
    <x v="1"/>
    <s v="Inspección, vigilancia y control en Rafael Uribe Uribe_x000a_Rafael Uribe Uribe"/>
    <x v="1"/>
    <n v="98255"/>
    <n v="1"/>
    <d v="2023-12-26T00:00:00"/>
    <n v="1370"/>
    <d v="2023-12-22T00:00:00"/>
    <n v="1231"/>
    <n v="9540000"/>
    <n v="1"/>
    <d v="2023-12-26T00:00:00"/>
    <n v="52"/>
    <n v="13"/>
    <n v="382"/>
    <n v="68940000"/>
    <s v="31 31-Servicios Profesionales "/>
    <s v="MARLENE ALCIRA MELENDEZ PEREZ "/>
    <s v="JURIDICA "/>
    <s v="Terminado"/>
    <s v="SECOP II "/>
    <s v="Luis Alejandro "/>
    <s v="PENDIENTE CARGAR CRP ADICION (MICHEL SALAMANCA ) MAYO 16/2024"/>
    <m/>
    <s v="194"/>
    <s v="M"/>
    <n v="3163583257"/>
    <s v="CL 53 10 A 30 SUR"/>
    <s v="Ingeniería Ambiental"/>
    <s v="vegadaniel29@hotmail.com"/>
    <s v="1 . Apoyar a la Administración Local en los diferentes espacios de trabajo y jornadas_x000a_convocadas por las Entidades y comunidades que participan en procesos de gestión del riesgo y ambientales, en_x000a_las que se solicite su asistencia 2 . Realizar las actividades de demolición y/o adecuación de predios del proceso_x000a_de reasentamiento, que presentan amenaza de ruina, demolidos parcialmente por situaciones de riesgo, restitución,_x000a_y de cualquier inmueble de la Localidad de Rafael uribe Uribe que sea sujeto de un acto administrativo que así lo_x000a_disponga 3 . Asistir puntualmente a las capacitaciones a las cuales sea convocado por parte de la Alcaldía Local_x000a_y/o diferentes entidades del nivel local, distrital y/o nacional especialmente a las que tengan que ver con la gestión_x000a_ambiental y del riesgo 4 . Ejecutar actividades relacionadas con la implementación y mantenimiento de coberturas_x000a_vegetales, jardinería y arbolado, recuperación de zonas verdes en senderos peatonales, rondas de río y otras_x000a_estructuras vegetadas no convencionales 5 . Realizar actividades de recuperación, adecuación y limpieza de_x000a_cuerpos hídricos y/o puntos críticos por acumulación de residuos y aquellas áreas de uso público que requieran su_x000a_intervención 6 . Realizar el apoyo operativo en la atención a emergencias cuando sea solicitado por el Alcalde_x000a_Local y/o el supervisor 7 . Apoyar las actividades operativas contempladas dentro del Plan Institucional de Gestión_x000a_Ambiental ¿ PIGA que le sean solicitadas por el supervisor 8 . Asistir a las reuniones, charlas, capacitaciones y_x000a_demás programadas en lo referente al PIGA 9 . Apoyar la realización de las diferentes actividades relacionadas_x000a_con la administración local, la comunidad y las diferentes entidades y/o empresas para las cuales les sea solicitado_x000a_su apoyo 10 . Ejecutar las acciones de reducción de riesgos necesarias como medida de prevención y mitigación_x000a_de riesgos en la localidad 11 . Apoyar las actividades de mantenimiento que le sean solicitadas en las sedes de la_x000a_administración local que sean requeridas. 12 . Las demás que le sean asignadas de acuerdo al objeto del contrato_x000a_y las obligaciones contractuales"/>
    <d v="2023-02-07T00:00:00"/>
    <s v="I"/>
    <d v="2023-02-07T00:00:00"/>
    <d v="2023-02-08T00:00:00"/>
    <d v="2024-01-07T00:00:00"/>
    <s v="PROFESIONAL"/>
    <s v="SI"/>
    <n v="20236820008043"/>
  </r>
  <r>
    <s v="CPS-195-2023 "/>
    <n v="195"/>
    <s v="FDLRUU-CD-195-2023"/>
    <s v="No aplica"/>
    <d v="2023-02-04T00:00:00"/>
    <s v="https://community.secop.gov.co/Public/Tendering/OpportunityDetail/Index?noticeUID=CO1.NTC.3928942&amp;isFromPublicArea=True&amp;isModal=False"/>
    <x v="0"/>
    <x v="0"/>
    <s v="CO1.PCCNTR.4571290"/>
    <n v="85652"/>
    <n v="38173"/>
    <s v="JORGE ANDRÉS HERNÁNDEZ TORRES"/>
    <s v="CC"/>
    <n v="79956583"/>
    <n v="2"/>
    <m/>
    <m/>
    <m/>
    <m/>
    <m/>
    <m/>
    <m/>
    <m/>
    <s v="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d v="2023-02-06T00:00:00"/>
    <d v="2023-02-08T00:00:00"/>
    <d v="2024-03-12T00:00:00"/>
    <n v="330"/>
    <n v="11"/>
    <n v="61600000"/>
    <n v="5600000"/>
    <x v="0"/>
    <n v="922"/>
    <d v="2023-01-26T00:00:00"/>
    <n v="884"/>
    <d v="2023-02-08T00:00:00"/>
    <x v="0"/>
    <s v="Gestion publica transparente y que mide cuentas  la ciudadania en rafael uribe uribe "/>
    <x v="0"/>
    <n v="98042"/>
    <n v="1"/>
    <d v="2023-12-22T00:00:00"/>
    <n v="1315"/>
    <d v="2023-12-18T00:00:00"/>
    <n v="1213"/>
    <n v="21093333"/>
    <n v="1"/>
    <d v="2023-12-22T00:00:00"/>
    <n v="113"/>
    <n v="15"/>
    <n v="443"/>
    <n v="82693333"/>
    <s v="31 31-Servicios Profesionales "/>
    <s v="JAVIER ALEJANDRO ZUÑIGA ROJAS"/>
    <s v="OBLIGACIONES POR PAGAR"/>
    <s v="Terminación anticipada"/>
    <s v="SECOP II "/>
    <s v="miller"/>
    <m/>
    <m/>
    <s v="195"/>
    <s v="M"/>
    <n v="3112493363"/>
    <s v="CRA 72A No.  23F-36 APTO 902 TORRE 4"/>
    <s v="INGENIERIA CIVIL"/>
    <s v="georgeandres0925@gmail.com"/>
    <s v="1 . Realizar revisión, verificación y seguimiento a las cuentas que por la naturaleza_x000a_de su contrato le sean asignadas para la verificación y tramite de pago correspondiente. 2. Prestar_x000a_asesoría técnica y profesional a los contratos de obra y/o interventoría que se encuentren en proceso_x000a_de pagos y/o liquidación dentro del Fondo de Desarrollo Local. 3. Emitir los conceptos técnicos que_x000a_por la naturaleza de su contrato le sean asignados y de así requerirse para dar continuidad a los_x000a_procesos propios de la entidad. 4. Realizar informe de verificación de los contratos que se encuentran_x000a_en proceso de liquidación, para proceder con el trámite correspondiente a cada uno de los procesos,_x000a_que se le hayan designado para dicho procedimiento. 5. Proyectar y/o revisar y tramitar las actas de_x000a_liquidación requeridas, para finalizar los procesos de contratación que se tienen en la entidad, para_x000a_la respectiva firma del alcalde Local. 6. Realizar seguimiento completo a los contratos que se_x000a_encuentran en trámite de pago y/o liquidación, para que la información se encuentre cargada en el_x000a_aplicativo SECOP y ORFEO, de acuerdo a los procesos estipulados para tramite de pago. 7. Dar_x000a_respuesta oportuna a los requerimientos que por la naturaleza de su contrato se remitan por el_x000a_aplicativo ORFEO y/o correo electrónico, con el fin de brindar información completa a quien la_x000a_requiera. 8. Prestar atención a la ciudadanía, cuando sea requerida, de acuerdo a la naturaleza de_x000a_su contrato, sobre temas propios correspondientes que sean de su designación y conocimiento. 9._x000a_Apoyar en los temas propios correspondientes al objeto de su contrato con el fin de esclarecer dudas_x000a_y continuar tramites de pago. 10. Asistir a las mesas técnicas de seguimiento de las obligaciones por_x000a_pagar que se generen en el transcurso de la ejecución de su contrato. 11. Realizar la revisión de los_x000a_documentos correspondientes que deban ser publicados por la entidad, en los portales de_x000a_información y consulta, para tramites de pago y/ liquidación de los procesos que se encuentren a su_x000a_cargo. 12. Prestar apoyo en las demás actividades que surjan en materia de obligaciones por pagar_x000a_ CONDICIONES GENERALES_x000a_CLÁUSULADO COMPLEMENTARIO CONTRATO DE PRESTACION DE SERVICIOS_x000a_PROFESIONALES Y/O APOYO A LA GESTION – CPS-195-2023 SECOP II_x000a_FONDO DE DESARROLLO LOCAL DE RAFAEL URIBE URIBE_x000a_Código: GCO-GCI-F143_x000a_Versión: 08_x000a_Vigencia: 01 de diciembre de 2022_x000a_Caso Hola No. 280117_x000a_y seguimiento de pagos, de acuerdo a solicitud del supervisor y/o apoyo a la supervisión, en el marco_x000a_de su objeto contractual."/>
    <d v="2023-02-08T00:00:00"/>
    <s v="I"/>
    <d v="2023-02-07T00:00:00"/>
    <d v="2023-02-08T00:00:00"/>
    <d v="2024-01-07T00:00:00"/>
    <s v="PROFESIONAL"/>
    <s v="SI"/>
    <n v="20236820007573"/>
  </r>
  <r>
    <s v="CPS-196-2023 "/>
    <n v="196"/>
    <s v="FDLRUU-CD-196-2023"/>
    <s v="No aplica"/>
    <d v="2023-02-06T00:00:00"/>
    <s v="https://community.secop.gov.co/Public/Tendering/OpportunityDetail/Index?noticeUID=CO1.NTC.3939683&amp;isFromPublicArea=True&amp;isModal=False"/>
    <x v="0"/>
    <x v="0"/>
    <s v="CO1.PCCNTR.4570923"/>
    <n v="85689"/>
    <n v="38172"/>
    <s v="LAURA_x000a_JOHANNA SALAMANCA GARCIA"/>
    <s v="CC"/>
    <n v="1014212180"/>
    <n v="1"/>
    <m/>
    <m/>
    <m/>
    <m/>
    <s v="VIANEY LUCIA ARDILA AVILA"/>
    <s v="CC"/>
    <n v="1097332656"/>
    <d v="2024-01-03T00:00:00"/>
    <s v="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
    <d v="2023-02-07T00:00:00"/>
    <d v="2023-02-07T00:00:00"/>
    <d v="2024-05-31T00:00:00"/>
    <n v="330"/>
    <n v="11"/>
    <n v="45100000"/>
    <n v="4100000"/>
    <x v="0"/>
    <n v="943"/>
    <d v="2023-01-30T00:00:00"/>
    <n v="845"/>
    <d v="2023-02-07T00:00:00"/>
    <x v="0"/>
    <s v="Gestion publica transparente y que mide cuentas  la ciudadania en rafael uribe uribe "/>
    <x v="0"/>
    <n v="98044"/>
    <n v="1"/>
    <d v="2023-12-20T00:00:00"/>
    <n v="1297"/>
    <d v="2023-12-15T00:00:00"/>
    <n v="1174"/>
    <n v="19680000"/>
    <n v="1"/>
    <d v="2023-12-20T00:00:00"/>
    <n v="145"/>
    <n v="11"/>
    <n v="330"/>
    <n v="64780000"/>
    <s v="33 33-Servicios Apoyo a la Gestion de la Entidad (servicios administrativos) "/>
    <s v="JAVIER ALEJANDRO ZUÑIGA ROJAS"/>
    <s v="OBLIGACIONES POR PAGAR "/>
    <s v="En ejecución"/>
    <s v="SECOP II "/>
    <s v="michel"/>
    <s v="PENDIENTE CARGAR CRP ADICION- (LUISA MARTINEZ ) MAYO 16/2024"/>
    <m/>
    <s v="196"/>
    <s v="F"/>
    <n v="3058166644"/>
    <s v="CR 21 A 80 BIS 36"/>
    <s v="ESTIDIANTE DE DERECHO "/>
    <s v=" lsalamanca13g@gmail.com"/>
    <s v=" 1 . Apoyar la revisión, verificación y seguimiento a las cuentas que por la naturaleza de su_x000a_contrato le sean asignadas para la verificación y tramite de pago correspondiente. 2 . Realizar el reparto y_x000a_coordinación de entrega a los profesionales correspondientes de las obligaciones por pagar para sus trámites_x000a_correspondientes. 3 . Actualizar la matriz de obligaciones por pagar y demas matrices que se encuentren a cargo_x000a_del equipo para los tramites correspondientes. 4 . Realizar los informes correspondientes que le sean solicitados_x000a_propios de la ejecución de objeto contractual. 5 . Apoyar el seguimiento a las actas de liquidación proyectas por_x000a_los profesionales, salvaguardando los documentos correspondientes. 6 . Realizar seguimiento a los contratos que_x000a_se entregan a gestión documental para garantizar que dicha entrega se realice dentro de los parámetros_x000a_correspondientes. 7 . Dar respuesta oportuna a los requerimientos que por la naturaleza de su contrato se remitan_x000a_por el aplicativo ORFEO y/o correo electrónico, con el fin de brindar información completa a quien la requiera._x000a_8 . Prestar atención a la ciudadanía, cuando sea requerida, de acuerdo a la naturaleza de su contrato, sobre temas_x000a_propios correspondientes que sean de su designación y conocimiento. 9 . Apoyar en los temas propios_x000a_correspondientes al objeto de su contrato con el fin de esclarecer dudas y continuar tramites de pago. 10 . Asistir_x000a_a las mesas técnicas de seguimiento de las obligaciones por pagar que se generen en el transcurso de la ejecución_x000a_de su contrato. 11 . Realizar apoyo a los profesionales de obligaciones por pagar en lo correspondiente a las_x000a_liquidaciones y obligaciones por pagar de vigencias anteriores y de vigencia para su respectivo tramite. 12 . Prestar_x000a_apoyo en las demás actividades que surjan en materia de obligaciones por pagar y seguimiento de pagos, de_x000a_acuerdo a solicitud del supervisor y/o apoyo a la supervisión, en el marco de su objeto contractual."/>
    <d v="2023-02-07T00:00:00"/>
    <s v="I"/>
    <d v="2023-02-07T00:00:00"/>
    <d v="2023-02-07T00:00:00"/>
    <d v="2024-01-06T00:00:00"/>
    <s v="TECNICO "/>
    <s v="SI"/>
    <s v="20236820009363-20246820007613"/>
  </r>
  <r>
    <s v="CPS-197-2023 "/>
    <n v="197"/>
    <s v="FDLRUU-CD-197-2023"/>
    <s v="No aplica"/>
    <d v="2023-02-08T00:00:00"/>
    <s v="https://community.secop.gov.co/Public/Tendering/OpportunityDetail/Index?noticeUID=CO1.NTC.3961171&amp;isFromPublicArea=True&amp;isModal=False_x000a_"/>
    <x v="0"/>
    <x v="0"/>
    <s v="CO1.PCCNTR.4588741"/>
    <n v="85689"/>
    <n v="38172"/>
    <s v="FABIAN AUGUSTO LEIVA CHAPARRO"/>
    <s v="CC"/>
    <n v="1030595694"/>
    <n v="7"/>
    <m/>
    <m/>
    <m/>
    <m/>
    <s v="MONICA TATINA ARIZA ARDILA "/>
    <s v="CC"/>
    <n v="1026568078"/>
    <d v="2023-04-14T00:00:00"/>
    <s v="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
    <d v="2023-02-10T00:00:00"/>
    <d v="2023-02-14T00:00:00"/>
    <d v="2024-03-11T00:00:00"/>
    <n v="330"/>
    <n v="11"/>
    <n v="45100000"/>
    <n v="4100000"/>
    <x v="0"/>
    <n v="944"/>
    <d v="2023-01-30T00:00:00"/>
    <n v="924"/>
    <d v="2023-02-14T00:00:00"/>
    <x v="0"/>
    <s v="Gestion publica transparente y que mide cuentas  la ciudadania en rafael uribe uribe "/>
    <x v="0"/>
    <m/>
    <n v="1"/>
    <d v="2023-12-29T00:00:00"/>
    <n v="1392"/>
    <d v="2023-12-28T00:00:00"/>
    <n v="1297"/>
    <n v="7926667"/>
    <n v="1"/>
    <d v="2023-12-29T00:00:00"/>
    <n v="58"/>
    <n v="13"/>
    <n v="388"/>
    <n v="53026667"/>
    <s v="33 33-Servicios Apoyo a la Gestion de la Entidad (servicios administrativos) "/>
    <s v="JAVIER ALEJANDRO ZUÑIGA ROJAS"/>
    <s v="OBLIGACIONES POR PAGAR "/>
    <s v="Terminado"/>
    <s v="SECOP II "/>
    <s v="michel"/>
    <s v="PENDIENTE CARGAR CRP ADICION (JOHANA) MAYO 16/2024"/>
    <m/>
    <s v="197"/>
    <s v="F"/>
    <n v="3017200753"/>
    <s v="KR 73 C BIS 38 C 03 SUR"/>
    <s v="TECNOLOGO EN LA GESTION DE PROPIEDAD HORIZONTAL "/>
    <s v="fleiva2207@gmail.com"/>
    <s v=": 1 . Apoyar la revisión, verificación y seguimiento a las cuentas que por la naturaleza de su_x000a_contrato le sean asignadas para la verificación y tramite de pago correspondiente. 2 . Realizar el reparto y_x000a_coordinación de entrega a los profesionales correspondientes de las obligaciones por pagar para sus trámites_x000a_correspondientes. 3 . Actualizar la matriz de obligaciones por pagar y demas matrices que se encuentren a cargo_x000a_del equipo para los tramites correspondientes. 4 . Realizar los informes correspondientes que le sean solicitados_x000a_propios de la ejecución de objeto contractual. 5 . Apoyar el seguimiento a las actas de liquidación proyectas por_x000a_los profesionales, salvaguardando los documentos correspondientes. 6 . Realizar seguimiento a los contratos que_x000a_se entregan a gestión documental para garantizar que dicha entrega se realice dentro de los parámetros_x000a_correspondientes. 7 . Dar respuesta oportuna a los requerimientos que por la naturaleza de su contrato se remitan_x000a_por el aplicativo ORFEO y/o correo electrónico, con el fin de brindar información completa a quien la requiera._x000a_8 . Prestar atención a la ciudadanía, cuando sea requerida, de acuerdo a la naturaleza de su contrato, sobre temas_x000a_propios correspondientes que sean de su designación y conocimiento. 9 . Apoyar en los temas propios_x000a_correspondientes al objeto de su contrato con el fin de esclarecer dudas y continuar tramites de pago. 10 . Asistir_x000a_a las mesas técnicas de seguimiento de las obligaciones por pagar que se generen en el transcurso de la ejecución_x000a_de su contrato. 11 . Realizar apoyo a los profesionales de obligaciones por pagar en lo correspondiente a las_x000a_liquidaciones y obligaciones por pagar de vigencias anteriores y de vigencia para su respectivo tramite. 12 . Prestar_x000a_apoyo en las demás actividades que surjan en materia de obligaciones por pagar y seguimiento de pagos, de_x000a_acuerdo a solicitud del supervisor y/o apoyo a la supervisión, en el marco de su objeto contractual._x000d_"/>
    <d v="2023-02-15T00:00:00"/>
    <s v="I"/>
    <d v="2023-02-14T00:00:00"/>
    <d v="2023-02-14T00:00:00"/>
    <d v="2024-01-13T00:00:00"/>
    <s v="TECNICO "/>
    <s v="SI"/>
    <n v="20236820007573"/>
  </r>
  <r>
    <s v="CPS-198-2023"/>
    <n v="198"/>
    <s v="FDLRUU-CD-198-2023"/>
    <s v="No aplica"/>
    <d v="2023-02-06T00:00:00"/>
    <s v="https://community.secop.gov.co/Public/Tendering/OpportunityDetail/Index?noticeUID=CO1.NTC.3940033&amp;isFromPublicArea=True&amp;isModal=False"/>
    <x v="0"/>
    <x v="0"/>
    <s v="CO1.PCCNTR.4570882"/>
    <n v="86168"/>
    <n v="37271"/>
    <s v="CARLOS ANDRES MENDEZ MOJICA"/>
    <s v="CC"/>
    <n v="80129534"/>
    <n v="8"/>
    <m/>
    <m/>
    <m/>
    <m/>
    <m/>
    <m/>
    <m/>
    <m/>
    <s v="META 1. PRESTAR SERVICIOS PROFESIONALES PARA INCENTIVAR PROCESOS DE PARTICIPACIÓN, CONVIVENCIA CIUDADANA Y EL USO DEL ESPACIO PÚBLICO DESDE UNA PERSPECTIVA DE PAZ Y DIALOGO, LLEVANDO A CABO ACUERDOS CIUDADANOS EN EL MARCO DEL PROYECTO 1681"/>
    <d v="2023-02-06T00:00:00"/>
    <d v="2023-02-08T00:00:00"/>
    <d v="2024-02-29T00:00:00"/>
    <n v="330"/>
    <n v="11"/>
    <n v="57200000"/>
    <n v="5200000"/>
    <x v="0"/>
    <n v="930"/>
    <d v="2023-01-27T00:00:00"/>
    <n v="885"/>
    <d v="2023-02-08T00:00:00"/>
    <x v="6"/>
    <s v="Cultura ciudadana y uso optimo del espacio público en Rafael Uribe Uribe"/>
    <x v="6"/>
    <n v="98175"/>
    <n v="1"/>
    <d v="2023-12-26T00:00:00"/>
    <n v="1311"/>
    <d v="2023-12-18T00:00:00"/>
    <n v="1265"/>
    <n v="9186667"/>
    <n v="1"/>
    <d v="2023-12-26T00:00:00"/>
    <n v="53"/>
    <n v="13"/>
    <n v="383"/>
    <n v="66386667"/>
    <s v="31 31-Servicios Profesionales "/>
    <s v="JESUS BAYRO MUÑOZ FELIX"/>
    <s v="PROYECTO 1681"/>
    <s v="Terminado"/>
    <s v="SECOP II "/>
    <s v="Jorge"/>
    <s v="PENDIENTE CARGAR DELEGACION SUPERVISION-(JORGE MUÑOZ) PENDIENTE -CARGAR CRP ADICION (JOHANA) MAYO 16/2024"/>
    <m/>
    <s v="198"/>
    <s v="M"/>
    <n v="3212687523"/>
    <s v="CL 8 A 73 B 52 CA 139"/>
    <s v="DERECHO Y CIENCIAS POLITICAS; ESPECIALIZACION EN DERECHO PUBLICO"/>
    <s v="andresmendez205@hotmail.com"/>
    <s v="1 . Apoyar la construccion y elaboracion de la caracterizacion zonal y poblacional de la_x000a_poblacion asociada a las problematicas de esapcio publico y su uso por parte de la comunidad en la localidad_x000a_de Rafael Uribe Uribe generando acuerdos entre la alcaldia local y la comunidad. 2 . Realizar los procesos de_x000a_capacitaciones, divulgacion y construccion de acuerdos de cultura ciudadana, convivencia pacifica en el buen_x000a_uso del espacio publico en la localidad. 3 . Generar estrategias de seguimiento y ejecucion de los procesos_x000a_relacionados a los acuerdos ciudadanos llevados a cabo en el marco del proyecto 1681. 4.Asistir a las reuniones_x000a_y mesas de trabajo que le sean designadas por el supervisor del contrato. 5.Elaborar los informes de gestión_x000a_parciales y finales de la investigación y recolección de la información requerida, con la periodicidad que le sean_x000a_solicitados. 6 . Apoyar en la elaboración de los informes que soliciten los organismos de control y demás_x000a_entidades, así como dar respuesta a los derechos de petición que le sean asignados. 7 . Las demás_x000a_obligaciones que se le asignen y/o que surjan de la naturaleza del Contrato"/>
    <d v="2023-02-08T00:00:00"/>
    <s v="I"/>
    <d v="2023-02-07T00:00:00"/>
    <d v="2023-02-08T00:00:00"/>
    <d v="2024-01-07T00:00:00"/>
    <s v="PROFESIONAL"/>
    <s v="SI"/>
    <n v="20236820008123"/>
  </r>
  <r>
    <s v="CPS-199-2023"/>
    <n v="199"/>
    <s v="FDLRUU-CD-199-2023"/>
    <s v="No aplica"/>
    <d v="2023-02-06T00:00:00"/>
    <s v="https://community.secop.gov.co/Public/Tendering/OpportunityDetail/Index?noticeUID=CO1.NTC.3939933&amp;isFromPublicArea=True&amp;isModal=False"/>
    <x v="0"/>
    <x v="0"/>
    <s v="CO1.PCCNTR.4570916"/>
    <n v="86174"/>
    <n v="37269"/>
    <s v=" YURY VIVIANA REYES BENITEZ"/>
    <s v="CC"/>
    <n v="1032369925"/>
    <n v="1"/>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8T00:00:00"/>
    <d v="2024-01-07T00:00:00"/>
    <n v="330"/>
    <n v="11"/>
    <n v="57200000"/>
    <n v="5200000"/>
    <x v="0"/>
    <n v="935"/>
    <s v="30/01/203"/>
    <n v="886"/>
    <d v="2023-02-08T00:00:00"/>
    <x v="6"/>
    <s v="Cultura ciudadana y uso optimo del espacio público en Rafael Uribe Uribe"/>
    <x v="6"/>
    <m/>
    <m/>
    <m/>
    <m/>
    <m/>
    <m/>
    <m/>
    <m/>
    <m/>
    <m/>
    <n v="11"/>
    <n v="330"/>
    <n v="57200000"/>
    <s v="31 31-Servicios Profesionales "/>
    <s v="JESUS BAYRO MUÑOZ FELIX"/>
    <s v="PROYECTO 1681"/>
    <s v="Terminado"/>
    <s v="SECOP II "/>
    <s v="Jorge"/>
    <m/>
    <s v="OK"/>
    <s v="199"/>
    <s v="F"/>
    <n v="3115990465"/>
    <s v="CL 66 72 A 50"/>
    <s v="COMUNICADOR SOCIAL Y PERIODISMO"/>
    <s v="yviana_20@hotmail.com"/>
    <s v="1 . Realizar, socializar y divulgar la caracterizacion poblacional de las comunidades_x000a_relacionadas con las problematicas del uso del espacio publico en Rafael Uribe Uribe. 2 . Generar estrategias_x000a_de seguimiento y ejecucion de los acuerdos firmados entre la comunidad, la alcalida local de Rafael Uribe Uribe_x000a_y entidades del Distrito. 3 . Articular los procesos interinstitucionales pertinentes y necesarios para la ejecucion_x000a_del proyecto 1681 4.Asistir a las reuniones y mesas de trabajo que le sean designadas por el supervisor del_x000a_contrato. 5 . Generar informes de resultados, estructuracion documental del proceso parcial y finales_x000a_relacionados con el proyecto 1681 6 . Las demás que demande la Administración Local a través de su_x000a_supervisor, que correspondan a la naturaleza del contrato y que sean necesarias para la consecución del fin_x000a_del objeto contractual. "/>
    <d v="2023-02-08T00:00:00"/>
    <s v="I"/>
    <d v="2023-02-07T00:00:00"/>
    <d v="2023-02-08T00:00:00"/>
    <d v="2024-01-07T00:00:00"/>
    <s v="PROFESIONAL"/>
    <s v="SI"/>
    <n v="20236820008123"/>
  </r>
  <r>
    <s v="CPS-200-2023"/>
    <n v="200"/>
    <s v="FDLRUU-CD-200-2023"/>
    <s v="No aplica"/>
    <d v="2023-02-06T00:00:00"/>
    <s v="https://community.secop.gov.co/Public/Tendering/OpportunityDetail/Index?noticeUID=CO1.NTC.3941351&amp;isFromPublicArea=True&amp;isModal=False"/>
    <x v="0"/>
    <x v="0"/>
    <s v="CO1.PCCNTR.4571742"/>
    <n v="86146"/>
    <n v="38193"/>
    <s v="DIEGO ANDRES LOPEZ MORENO"/>
    <s v="CC"/>
    <n v="79287603"/>
    <n v="0"/>
    <s v="revision de obligaciones "/>
    <m/>
    <m/>
    <m/>
    <m/>
    <m/>
    <m/>
    <m/>
    <s v="PRESTAR SUS SERVICIOS DE APOYO ADMINISTRATIVO ASISTENCIAL AL DESPACHO DE LA ALCALDÍA LOCAL DE RAFAEL URIBE URIBE"/>
    <d v="2023-02-06T00:00:00"/>
    <d v="2023-02-09T00:00:00"/>
    <d v="2024-02-29T00:00:00"/>
    <n v="330"/>
    <n v="11"/>
    <n v="29700000"/>
    <n v="2700000"/>
    <x v="0"/>
    <n v="841"/>
    <d v="2023-01-23T00:00:00"/>
    <n v="872"/>
    <d v="2023-02-07T00:00:00"/>
    <x v="0"/>
    <s v="Gestion publica transparente y que mide cuentas  la ciudadania en rafael uribe uribe "/>
    <x v="0"/>
    <n v="1000417"/>
    <n v="1"/>
    <d v="2023-12-27T00:00:00"/>
    <n v="1357"/>
    <d v="2023-12-21T00:00:00"/>
    <n v="1274"/>
    <n v="4680000"/>
    <n v="1"/>
    <d v="2023-12-27T00:00:00"/>
    <n v="51"/>
    <n v="13"/>
    <n v="381"/>
    <n v="34380000"/>
    <s v="33 33-Servicios Apoyo a la Gestion de la Entidad (servicios administrativos) "/>
    <s v="EDUARD HUMBERTO QUINTANA ARELLANO"/>
    <s v="DESPACHO"/>
    <s v="Terminado"/>
    <s v="SECOP II "/>
    <s v="John "/>
    <s v="PENDIENTE CARGAR CRP ADICION (JHONBOHORQUEZ  ) MAYO 16/2024"/>
    <m/>
    <s v="200"/>
    <s v="M"/>
    <n v="3112737916"/>
    <s v="Av CArACAs 42  83 SUR piso 2"/>
    <s v="DERECHO"/>
    <s v="lopezdiego1963@yahoo.com.co"/>
    <s v="1. Agendar, verificar, informar y asistir de ser necesario a todas las actividades institucionales_x000a_que requiere la presencia del alcalde local relacionadas con el cumplimiento y desarrollo de los procesos, planes y_x000a_programas que se ejecuta por parte de la Alcaldía Local de Rafael Uribe Uribe 2 . Revisar diariamente el aplicativo de_x000a_gestión documental correspondiente al Despacho de la Alcaldía Local de Rafael Uribe Uribe y redireccionar aquellos_x000a_que no sean de su competencia, realizando seguimiento a los mismos. 3 . Proyectar, elaborar y contestar los documentos_x000a_que le sean asignados para dar respuesta inmediata a la ciudadanía dando cumplimiento a los procesos, planes y_x000a_programas. dentro de los términos establecido de acuerdo a las tareas específicas atribuible a sus obligaciones. 4 ._x000a_Responder por la seguridad y confidencialidad de la información, elementos, documentos que sean allegados al_x000a_despacho. 5 . Registrar el 100% de los documentos que ingresan y salen del despacho para firma del alcalde ejerciendo_x000a_un control escrito de los mismos. 6 . Suministrar información a la comunidad en general, a los funcionarios y contratistas_x000a_de la alcaldía local de Rafael Uribe Uribe, sobre los documentos y trámites que lleguen al despacho para su proceso_x000a_correspondiente. 7 . Verificar que el encargado de cada dependencia recoja los documentos a su cargo para los vistos_x000a_buenos y posterior devolución a los mismos de acuerdo con las normas estipuladas por las tablas de retención_x000a_documental. 8 . Llevar el archivo físico de gestión del despacho, organizado, legajado. foliado, de acuerdo a la gestión_x000a_documental correspondiente a la oficina del despacho de la Alcaldía Local de Rafael Uribe Uribe. 9 . Llevar el registro_x000a_de los controles que se requieren para la asignación de la correspondencia de entrada al despacho todas las dependencias_x000a_de la alcaldía Local. 10 . Elaborar, transcribir y/o digitar el 100% de las actas que se produzcan en el Despacho de la_x000a_Alcaldía Local de Rafael Uribe Uribe que le sean asignadas. 11 . Radicar y distribuir correspondencia preparada y_x000a_recibida en la dependencia. de acuerdo con el sistema de radicación y reparto establecido, así mismo recibir la_x000a_documentación de las distintas áreas de la alcaldía para su archivo, realizando el respectivo seguimiento y digitalización_x000a_previa revisión por parte de los profesionales de despacho y posterior presentación al alcalde para su firma."/>
    <d v="2023-02-15T00:00:00"/>
    <s v="I"/>
    <d v="2023-02-07T00:00:00"/>
    <d v="2023-02-09T00:00:00"/>
    <d v="2024-01-08T00:00:00"/>
    <s v="BACHILLER"/>
    <s v="No requiere"/>
    <s v="No requiere"/>
  </r>
  <r>
    <s v="CPS-201-2023"/>
    <n v="201"/>
    <s v="FDLRUU-CD-201-2023"/>
    <s v="No aplica"/>
    <d v="2023-02-06T00:00:00"/>
    <s v="https://community.secop.gov.co/Public/Tendering/OpportunityDetail/Index?noticeUID=CO1.NTC.3942955&amp;isFromPublicArea=True&amp;isModal=False"/>
    <x v="0"/>
    <x v="0"/>
    <s v="CO1.PCCNTR.4573507"/>
    <n v="86168"/>
    <n v="37271"/>
    <s v="CARLOS ANDRES SUESCUM LESMES"/>
    <s v="CC"/>
    <n v="79845438"/>
    <n v="6"/>
    <m/>
    <m/>
    <m/>
    <m/>
    <m/>
    <m/>
    <m/>
    <m/>
    <s v="META 1. PRESTAR SERVICIOS PROFESIONALES PARA INCENTIVAR PROCESOS DE PARTICIPACIÓN, CONVIVENCIA CIUDADANA Y EL USO DEL ESPACIO PÚBLICO DESDE UNA PERSPECTIVA DE PAZ Y DIALOGO, LLEVANDO A CABO ACUERDOS CIUDADANOS EN EL MARCO DEL PROYECTO 1681"/>
    <d v="2023-02-06T00:00:00"/>
    <d v="2023-02-08T00:00:00"/>
    <d v="2024-01-07T00:00:00"/>
    <n v="330"/>
    <n v="11"/>
    <n v="57200000"/>
    <n v="5200000"/>
    <x v="0"/>
    <n v="929"/>
    <d v="2023-01-27T00:00:00"/>
    <n v="873"/>
    <d v="2023-02-07T00:00:00"/>
    <x v="6"/>
    <s v="Cultura ciudadana y uso optimo del espacio público en Rafael Uribe Uribe"/>
    <x v="6"/>
    <m/>
    <m/>
    <m/>
    <m/>
    <m/>
    <m/>
    <m/>
    <m/>
    <m/>
    <m/>
    <n v="11"/>
    <n v="330"/>
    <n v="57200000"/>
    <s v="31 31-Servicios Profesionales "/>
    <s v="JESUS BAYRO MUÑOZ FELIX"/>
    <s v="PROYECTO 1681"/>
    <s v="Terminado"/>
    <s v="SECOP II "/>
    <s v="John "/>
    <m/>
    <s v="OK"/>
    <s v="201"/>
    <s v="M"/>
    <n v="3025740858"/>
    <s v="CL 7B  7061"/>
    <s v="DISEÑADOR INDUSTRIAL"/>
    <s v="carlossuescunl@gmail.com"/>
    <s v="1. Apoyar la construcción y elaboración de la caracterización zonal y poblacional de la_x000a_población asociada a las problemáticas de espacio público y su uso por parte de la comunidad en la localidad de Rafael_x000a_Uribe Uribe generando acuerdos entre la alcaldía local y la comunidad. 2 . Realizar los procesos de capacitaciones,_x000a_divulgación y construcción de acuerdos de cultura ciudadana, convivencia pacífica en el buen uso del espacio público_x000a_en la localidad. 3 . Generar estrategias de seguimiento y ejecución de los procesos relacionados a los acuerdos_x000a_ciudadanos llevados a cabo en el marco del proyecto 1681. 4. Asistir a las reuniones y mesas de trabajo que le sean_x000a_designadas por el supervisor del contrato. 5. Elaborar los informes de gestión parciales y finales de la investigación y_x000a_recolección de la información requerida, con la periodicidad que le sean solicitados. 6 . Apoyar en la elaboración de los_x000a_informes que soliciten los organismos de control y demás entidades, así como dar respuesta a los derechos de petición_x000a_que le sean asignados. 7 . Las demás obligaciones que se le asignen y/o que surjan de la naturaleza del Contrato._x000d_"/>
    <d v="2023-02-15T00:00:00"/>
    <s v="I"/>
    <d v="2023-02-07T00:00:00"/>
    <d v="2023-02-08T00:00:00"/>
    <d v="2024-01-07T00:00:00"/>
    <s v="PROFESIONAL"/>
    <s v="SI"/>
    <n v="20236820008123"/>
  </r>
  <r>
    <s v="CPS-202-2023"/>
    <n v="202"/>
    <s v="FDLRUU-CD-202-2023"/>
    <s v="No aplica"/>
    <d v="2023-02-06T00:00:00"/>
    <s v="https://community.secop.gov.co/Public/Tendering/OpportunityDetail/Index?noticeUID=CO1.NTC.3942977&amp;isFromPublicArea=True&amp;isModal=False"/>
    <x v="0"/>
    <x v="0"/>
    <s v="CO1.PCCNTR.4573411"/>
    <n v="86142"/>
    <n v="37279"/>
    <s v="DIANA CAROLINA CHAPARRO VALLEJO"/>
    <s v="CC"/>
    <n v="1031127127"/>
    <n v="7"/>
    <m/>
    <m/>
    <m/>
    <m/>
    <m/>
    <m/>
    <m/>
    <m/>
    <s v="EL CONTRATISTA SE OBLIGA A PRESTAR SUS SERVICIOS DE APOYO EN LAS ACTIVIDADES ADMINISTRATIVAS Y OPERATIVAS REQUERIDAS DENTRO DE LA GESTIÓN CONTRACTUAL EN EL ÁREA DE GESTION DE DESARROLLO LOCAL DE LA ALCALDÍA LOCAL DE RAFAEL URIBE URIBE"/>
    <d v="2023-02-06T00:00:00"/>
    <d v="2023-02-08T00:00:00"/>
    <d v="2024-02-29T00:00:00"/>
    <n v="330"/>
    <n v="11"/>
    <n v="29700000"/>
    <n v="2700000"/>
    <x v="0"/>
    <n v="865"/>
    <d v="2023-01-24T00:00:00"/>
    <n v="874"/>
    <d v="2023-02-07T00:00:00"/>
    <x v="0"/>
    <s v="Gestion publica transparente y que mide cuentas  la ciudadania en rafael uribe uribe "/>
    <x v="0"/>
    <m/>
    <n v="1"/>
    <d v="2023-12-28T00:00:00"/>
    <n v="1390"/>
    <d v="2023-12-28T00:00:00"/>
    <n v="1299"/>
    <n v="4770000"/>
    <n v="1"/>
    <d v="2023-12-28T00:00:00"/>
    <n v="52"/>
    <n v="13"/>
    <n v="382"/>
    <n v="34470000"/>
    <s v="33 33-Servicios Apoyo a la Gestion de la Entidad (servicios administrativos) "/>
    <s v="MONICA DEL PILAR PARRA RANGEL"/>
    <s v="CONTRATACION"/>
    <s v="Terminado"/>
    <s v="SECOP II "/>
    <s v="John "/>
    <s v="PENDIENTE CARGAR CRP ADCION (LUIS ALEJANDRO). MAYO 16/2024"/>
    <m/>
    <s v="202"/>
    <s v="F"/>
    <n v="3208198363"/>
    <s v="CL 41 14B 62 SUR"/>
    <s v="BACHILLER"/>
    <s v="danna1604@hotmail.com"/>
    <s v="1. Apoyar la elaboración, radicación, entrega y archivo de documentos, memorandos y_x000a_oficios cuando le sea requerido. 2 . Ingresar la información a los aplicativos dispuestos para el manejo de los diferentes_x000a_procesos de precontractuales, contractuales y postcontractuales, actuaciones administrativas y realizar las verificaciones_x000a_correspondientes. 3 . Apoyar en la organización del archivo de gestión y la verificación y depuración documental del_x000a_Área de Gestión del Desarrollo Local. 4 . Entregar al archivo de la Entidad de manera formal, los expedientes_x000a_contractuales de los procesos que adelante el Área de Gestión del Desarrollo Local, los cuales deberán ser entregados_x000a_por los abogados de la dependencia. 5 . Apoyar al Abogado del Fondo en la gestión de asuntos relacionados con_x000a_disponibilidad de espacios, equipos, transporte, suministros y demás elementos requeridos para el desarrollo de sus_x000a_actividades. 6 . Apoyar en la proyección de certificaciones laborales que sean solicitadas. 7 . Apoyar en la elaboración,_x000a_consolidación de respuestas a derechos de petición, solicitudes de entes de control y demás requerimientos que le sean_x000a_asignadas. 8 . Asistir al Abogado del Fondo con la realización de actas de Comité de Contratación y reuniones realizadas_x000a_por el área, además del diligenciamiento oportuno de las bases de datos del área. 9 . Asistir a las reuniones a las que sea_x000a_citado o designado para la atención de los asuntos relacionados con el objeto contractual. 10 . Las demás que se le_x000a_asignen y que surjan de la naturaleza del Contrato._x000d_"/>
    <d v="2023-02-15T00:00:00"/>
    <s v="I"/>
    <d v="2023-02-07T00:00:00"/>
    <d v="2023-02-08T00:00:00"/>
    <d v="2024-01-07T00:00:00"/>
    <s v="BACHILLER"/>
    <s v="SI"/>
    <n v="20236820008103"/>
  </r>
  <r>
    <s v="CPS-203-2023"/>
    <n v="203"/>
    <s v="FDLRUU-CD-203-2023"/>
    <s v="No aplica"/>
    <d v="2023-02-06T00:00:00"/>
    <s v="https://community.secop.gov.co/Public/Tendering/OpportunityDetail/Index?noticeUID=CO1.NTC.3942235&amp;isFromPublicArea=True&amp;isModal=False"/>
    <x v="0"/>
    <x v="0"/>
    <s v="CO1.PCCNTR.4572903"/>
    <n v="86174"/>
    <n v="37269"/>
    <s v="JORGE MAURICIO CARDENAS ROBAYO "/>
    <s v="CC"/>
    <n v="79497759"/>
    <n v="1"/>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7T00:00:00"/>
    <d v="2024-01-06T00:00:00"/>
    <n v="330"/>
    <n v="11"/>
    <n v="57200000"/>
    <n v="5200000"/>
    <x v="0"/>
    <n v="933"/>
    <d v="2023-01-30T00:00:00"/>
    <n v="837"/>
    <d v="2023-02-07T00:00:00"/>
    <x v="6"/>
    <s v="Cultura ciudadana y uso optimo del espacio público en Rafael Uribe Uribe"/>
    <x v="6"/>
    <m/>
    <m/>
    <m/>
    <m/>
    <m/>
    <m/>
    <m/>
    <m/>
    <m/>
    <m/>
    <n v="11"/>
    <n v="330"/>
    <n v="57200000"/>
    <s v="31 31-Servicios Profesionales "/>
    <s v="JESUS BAYRO MUÑOZ FELIX"/>
    <s v="PROYECTO 1681"/>
    <s v="Terminado"/>
    <s v="SECOP II "/>
    <s v="Michel "/>
    <m/>
    <s v="OK"/>
    <s v="203"/>
    <s v="M"/>
    <n v="3153369559"/>
    <s v="CL 11  72 B 12"/>
    <s v="INGENIERIA INDUSTRIAL"/>
    <s v="mcardenas07@hotmail.com"/>
    <s v="1 . Realizar, socializar y divulgar la caracterización poblacional de las comunidades relacionadas con las_x000a_problemáticas del uso del espacio publico en Rafael Uribe Uribe._x000a_2 . Generar estrategias de seguimiento y ejecución de los acuerdos firmados entre la comunidad, la alcaldía_x000a_local de Rafael Uribe Uribe y entidades del Distrito_x000a_3 . Articular los procesos interinstitucionales pertinentes y necesarios para la ejecución del proyecto 1681_x000a_4. Asistir a las reuniones y mesas de trabajo que le sean designadas por el supervisor del contrato._x000a_5 . Generar informes de resultados, estructuración documental del proceso parcial y finales relacionados con_x000a_el proyecto 1681_x000a_6 . Las demás que demande la Administración Local a través de su supervisor, que correspondan a la_x000a_naturaleza del contrato y que sean necesarias para la consecución del fin del objeto contractual."/>
    <d v="2023-02-08T00:00:00"/>
    <s v="I"/>
    <d v="2023-02-07T00:00:00"/>
    <d v="2023-02-07T00:00:00"/>
    <d v="2024-01-06T00:00:00"/>
    <s v="PROFESIONAL"/>
    <s v="SI"/>
    <n v="20236820008123"/>
  </r>
  <r>
    <s v="CPS-204-2023"/>
    <n v="204"/>
    <s v="FDLRUU-CD-204-2023"/>
    <s v="No aplica"/>
    <d v="2023-02-06T00:00:00"/>
    <s v="https://community.secop.gov.co/Public/Tendering/OpportunityDetail/Index?noticeUID=CO1.NTC.3941658&amp;isFromPublicArea=True&amp;isModal=False"/>
    <x v="0"/>
    <x v="0"/>
    <s v="CO1.PCCNTR.4571798"/>
    <n v="85926"/>
    <n v="38203"/>
    <s v="EDISON ANGULO ARIAS"/>
    <s v="CC"/>
    <n v="80372860"/>
    <n v="4"/>
    <m/>
    <m/>
    <m/>
    <m/>
    <m/>
    <m/>
    <m/>
    <m/>
    <s v="PRESTAR LOS SERVICIOS PROFESIONALES EN EL AREA DE GESTION DE DESARROLLO LOCAL EN EL APOYO A LA SUPERVISIÓN DE LOS CONTRATOS Y/O CONVENIOS QUE LE SEAN DESIGNADOS EN SU IMPLEMENTACIÓN Y SEGUIMIENTO EN LA LOCALIDAD DE RAFAEL URIBE URIBE"/>
    <d v="2023-02-06T00:00:00"/>
    <d v="2023-02-08T00:00:00"/>
    <d v="2024-05-31T00:00:00"/>
    <n v="330"/>
    <n v="11"/>
    <n v="68200000"/>
    <n v="6200000"/>
    <x v="0"/>
    <n v="871"/>
    <d v="2023-01-23T00:00:00"/>
    <n v="890"/>
    <d v="2023-02-08T00:00:00"/>
    <x v="0"/>
    <s v="Gestion publica transparente y que mide cuentas  la ciudadania en rafael uribe uribe "/>
    <x v="0"/>
    <n v="100073"/>
    <n v="1"/>
    <d v="2023-12-27T00:00:00"/>
    <n v="1359"/>
    <d v="2023-12-21T00:00:00"/>
    <n v="1272"/>
    <n v="29553333"/>
    <n v="1"/>
    <d v="2023-12-27T00:00:00"/>
    <n v="144"/>
    <n v="16"/>
    <n v="474"/>
    <n v="97753333"/>
    <s v="31 31-Servicios Profesionales "/>
    <s v="DIMELZA MENDOZA RUEDA "/>
    <s v="DESPACHO"/>
    <s v="En ejecución"/>
    <s v="SECOP II "/>
    <s v="Rene"/>
    <s v="PENDIENTE CARGAR CRP ADICION - (RENE BUITRAGO  ) MAYO 16/2024"/>
    <m/>
    <s v="204"/>
    <s v="M"/>
    <n v="3103185705"/>
    <s v="TV  34 A BIS  A N° 40 A 10 SUR INT 2 AP 501_x000d_"/>
    <s v="ARQUITECTO"/>
    <s v="edisonanguloarias@yahoo.com"/>
    <s v=" 1. Apoyar al alcalde local en la supervisión general de los contratos y/o convenios que le_x000a_sean designados, asistiendo a las diferentes reuniones, comités, mesas, consejos y eventos que se_x000a_requieran. 2. Revisar los informes presentados por los ejecutores de los contratos y/o convenios que le_x000a_sean designados. 3. Verificar el estado de los contratos y/o convenios designados para emitir concepto_x000a_técnico o informe cuando le sea requerido. 4. Solicitar informes, llevar a cabo reuniones, integrar_x000a_comités y desarrollar otras herramientas encaminadas a verificar la correcta ejecución de los_x000a_contratos. 5. Realizar las visitas de campo y recorridos según sea necesario para verificar el_x000a_cumplimiento de los objetos contractuales. 6. Proyectar para revisión del abogado y posterior firma_x000a_del Alcalde o Alcaldesa Local, las actas de liquidación de los contratos indicados por el FDLRUU, de_x000a_conformidad con los antecedentes que obran en el archivo correspondiente, con observancia de la_x000a_normatividad legal vigente en materia contractual. 7. Proyectar respuesta en forma oportuna la_x000a_correspondencia que le sea asignada a través del aplicativo ORFEO y consultas de los entes de control_x000a_relacionadas con el objeto del contrato. 8. Apoyar en los temas contractuales que requiera el fondo,_x000a_relacionados con los contratos de ley 80 del93, convenios y comodatos, en la parte técnica. 9. Prestar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el servicio de atención a la ciudadanía relacionado con el objeto y naturaleza del con-trato de manera_x000a_oportuna, garantizando suplir la necesidad del servicio. 10. Apoyar las demás actividades que se_x000a_generen con ocasión de la Planeación Local y que le sean asignadas por el Alcalde Local y/o el_x000a_supervisor del contrato y que surjan de la naturaleza del contrato"/>
    <d v="2023-02-08T00:00:00"/>
    <s v="I"/>
    <d v="2023-02-07T00:00:00"/>
    <d v="2023-02-08T00:00:00"/>
    <d v="2024-01-07T00:00:00"/>
    <s v="PROFESIONAL"/>
    <s v="SI"/>
    <n v="20236820008943"/>
  </r>
  <r>
    <s v="CPS-205-2023"/>
    <n v="205"/>
    <s v="FDLRUU-CD-205-2023"/>
    <s v="No aplica"/>
    <d v="2023-02-06T00:00:00"/>
    <s v="https://community.secop.gov.co/Public/Tendering/OpportunityDetail/Index?noticeUID=CO1.NTC.3943304&amp;isFromPublicArea=True&amp;isModal=False"/>
    <x v="0"/>
    <x v="0"/>
    <s v="CO1.PCCNTR.4572998"/>
    <n v="86174"/>
    <n v="37269"/>
    <s v="NINI JOHANNA HERNANDEZ HERNANDEZ"/>
    <s v="CC"/>
    <n v="53043856"/>
    <n v="5"/>
    <m/>
    <m/>
    <m/>
    <m/>
    <m/>
    <m/>
    <m/>
    <m/>
    <s v="META 2. PRESTAR SERVICIOS PROFESIONALES PARA REALIZAR ACUERDOS QUE PROMUEVAN LA PARTICIPACIÓN DE LA POBLACIÓN VULNERABLE, QUE GENEREN EMPRENDIMIENTOS FORMALIZADOS QUE COADYUVEN AL DESARROLLO ECONÓMICO Y PRODUCTIVO DE ESTA POBLACIÓN EN EL MARCO DEL PROYECTO DE INVERSIÓN 1681"/>
    <d v="2023-02-06T00:00:00"/>
    <d v="2023-02-08T00:00:00"/>
    <d v="2024-02-06T00:00:00"/>
    <n v="330"/>
    <n v="11"/>
    <n v="57200000"/>
    <n v="5200000"/>
    <x v="0"/>
    <n v="934"/>
    <d v="2023-01-30T00:00:00"/>
    <n v="844"/>
    <d v="2023-02-07T00:00:00"/>
    <x v="6"/>
    <s v="Cultura ciudadana y uso optimo del espacio público en Rafael Uribe Uribe"/>
    <x v="6"/>
    <m/>
    <n v="1"/>
    <d v="2023-12-28T00:00:00"/>
    <n v="1394"/>
    <d v="2023-12-28T00:00:00"/>
    <n v="1307"/>
    <n v="5200000"/>
    <n v="1"/>
    <d v="2023-12-28T00:00:00"/>
    <n v="30"/>
    <n v="12"/>
    <n v="360"/>
    <n v="62400000"/>
    <s v="31 31-Servicios Profesionales "/>
    <s v="JESUS BAYRO MUÑOZ FELIX"/>
    <s v="PROYECTO 1681"/>
    <s v="Terminado"/>
    <s v="SECOP II "/>
    <s v="Luis Alejandro"/>
    <s v="PENDIENTE CARGAR CRP- (LUISA MARTINEZ ) MAYO 16/2024"/>
    <m/>
    <s v="205"/>
    <s v="F"/>
    <n v="3002526349"/>
    <s v="CL 22 C 28 20"/>
    <s v="INGENIERIA INDUSTRIAL"/>
    <s v="njhh8405@gmail.com"/>
    <s v="1 . Realizar, socializar y divulgar la caracterización poblacional de las comunidades_x000a_relacionadas con las problemáticas del uso del espacio publico en Rafael Uribe Uribe. 2 . Generar estrategias de_x000a_seguimiento y ejecución de los acuerdos firmados entre la comunidad, la alcalida local de Rafael Uribe Uribe y_x000a_entidades del Distrito. 3 . Articular los procesos interinstitucionales pertinentes y necesarios para la ejecución del_x000a_proyecto 1681 Asistir a las reuniones y mesas de trabajo que le sean designadas por el supervisor del contrato. 5 ._x000a_Generar informes de resultados, estructuración documental del proceso parcial y finales relacionados con el_x000a_proyecto 1681 6 . Las demás que demande la Administración Local a través de su supervisor, que correspondan_x000a_a la naturaleza del contrato y que sean necesarias para la consecución del fin del objeto contractual"/>
    <d v="2023-02-07T00:00:00"/>
    <s v="I"/>
    <d v="2023-02-07T00:00:00"/>
    <d v="2023-02-08T00:00:00"/>
    <d v="2024-01-07T00:00:00"/>
    <s v="PROFESIONAL"/>
    <s v="SI"/>
    <n v="20236820008123"/>
  </r>
  <r>
    <s v="CPS-206-2023"/>
    <n v="206"/>
    <s v="FDLRUU-CD-206-2023"/>
    <s v="No aplica"/>
    <d v="2023-02-06T00:00:00"/>
    <s v="https://community.secop.gov.co/Public/Tendering/OpportunityDetail/Index?noticeUID=CO1.NTC.3942914&amp;isFromPublicArea=True&amp;isModal=False"/>
    <x v="0"/>
    <x v="0"/>
    <s v="CO1.PCCNTR.4573194"/>
    <n v="86149"/>
    <n v="37277"/>
    <s v="RONALD ESTEBAN PAEZ MUÑOZ"/>
    <s v="CC"/>
    <n v="1010232623"/>
    <n v="1"/>
    <m/>
    <m/>
    <m/>
    <m/>
    <m/>
    <m/>
    <m/>
    <m/>
    <s v="PRESTAR LOS SERVICIOS PROFESIONALES PARA APOYAR AL DESPACHO DE LA ALCALDIA LOCAL DE RAFAEL URIBE URIBE EN TEMAS ECONÓMICOS Y ADMINISTRATIVOS PROPIOS DE LA GESTIÓN, ASI COMO, EN EL ANALISIS DE LOS DOCUMENTOS QUE SE LE ENCOMIENDEN, SEGUIMIENTO DE ESTRATEGIAS Y EMISIÓN DE LINEAMIENTOS QUE COADYUVEN AL FORTALECIMIENTO INSTITUCIONAL DE LA ALCALDIA LOCAL"/>
    <d v="2023-02-06T00:00:00"/>
    <d v="2023-02-08T00:00:00"/>
    <d v="2024-01-07T00:00:00"/>
    <n v="330"/>
    <n v="11"/>
    <n v="77440000"/>
    <n v="7040000"/>
    <x v="0"/>
    <n v="844"/>
    <d v="2023-01-24T00:00:00"/>
    <n v="879"/>
    <d v="2023-02-08T00:00:00"/>
    <x v="0"/>
    <s v="Gestion publica transparente y que mide cuentas  la ciudadania en rafael uribe uribe "/>
    <x v="0"/>
    <m/>
    <m/>
    <m/>
    <m/>
    <m/>
    <m/>
    <m/>
    <m/>
    <m/>
    <m/>
    <n v="11"/>
    <n v="330"/>
    <n v="77440000"/>
    <s v="31 31-Servicios Profesionales "/>
    <s v="DIMELZA MENDOZA RUEDA "/>
    <s v="ADMINISTRATIVA "/>
    <s v="Terminado"/>
    <s v="SECOP II "/>
    <s v="Luisa"/>
    <m/>
    <s v="OK"/>
    <s v="206"/>
    <s v="M"/>
    <n v="3004412367"/>
    <s v="CL 50 A SUR  5T 61"/>
    <s v="RELACIONES INTERNACIONALES "/>
    <s v="ronaldp2956@gmail.com"/>
    <s v="1. Proyectar las respuestas de los requerimientos que efectúen los diferentes entes de control,_x000a_corporaciones públicas y ciudadanía en general, que hayan sido designadas o que sean reitidas_x000a_por medio del aplicativo de gestión documental._x000a_2. Prestar los servicios profesionales al Despacho de la Alcaldía Local en asesoria, seguimiento,_x000a_organización y apoyo a la supervisión de proyectos y en temas referentes a planeación estratégica_x000a_sobre las metas establecidas en el Plan de Desarrollo Local y lo referente a la Gestión_x000a_Administrativa y Financier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al Despacho de la Alcaldía Local en temas relacionados con la ejecución presupuestal, a_x000a_partir de la formulación de los Proyectos de Inversión realizada por el area de gestion del_x000a_desarrollo local de los componentes de inversion y funcionamiento._x000a_4. Apoyar la supervisión de los contratos que le sean designados (Cuando aplique)_x000a_5. Apoyar al Despacho de la Alcaldía Local en la generación estrategias que permitan garantizar un_x000a_mejor avance en la ejecución presupuestal de acuerdo con los lineamientos establecidos por los_x000a_entes rectores en concordancia con el Plan de Desarrollo Local._x000a_6. Brindar apoyo al Despacho de la Alcaldía Local para facilitar la ejecución de los recursos en los_x000a_procesos de Planeación, Preinversión y Ejecución Presupuestal_x000a_7. Hacer seguimiento y garantizar el cumplimiento de la programación del PAC de los diferentes_x000a_contratos generados por el FDLRUU._x000a_8. Realizar seguimiento e informar al Despacho para la toma de decisiones en lo concerniente a los_x000a_tramites presupuestales._x000a_9. Hacer seguimiento a la entrega oportuna e inmediata a las áreas del Fondo de Desarrollo Local de_x000a_la información presupuestal y adminisatrtiva que se requiera._x000a_10.Apoyar la revisión de los contratos y convenios que se encuentren en tramite de pago asignados a_x000a_fin de que se cumpla con el procedimiento diseñado por la Secretaría Distrital de Gobierno para_x000a_tal fin que sean solicitados por el Despacho._x000a_11.Articular con las diferentes areas de la ALRUU la respuesta oportuna de los requerimientos_x000a_realizados por parte de los entes de control._x000a_12.Atender, documentar y dar respuesta a las visitas administrativas que adelanten los entes de_x000a_control en la entidad._x000a_13.Resolver consultas, prestar asistencia y emitir conceptos economicos, financieros y/o_x000a_adminisatrtivos del despacho de la Alcaldía local._x000a_14.Apoyar al despacho la proyección de actos administrativos de competencia del despacho._x000a_15.Las demás que le sean asignadas o delegadas y que correspondan a la naturaleza del objeto."/>
    <d v="2023-02-10T00:00:00"/>
    <s v="I"/>
    <d v="2023-02-07T00:00:00"/>
    <d v="2023-02-08T00:00:00"/>
    <d v="2024-01-07T00:00:00"/>
    <s v="PROFESIONAL"/>
    <s v="SI"/>
    <n v="20236820007053"/>
  </r>
  <r>
    <s v="CPS-207-2023"/>
    <n v="207"/>
    <s v="FDLRUU-CD-207-2023"/>
    <s v="No aplica"/>
    <d v="2023-02-06T00:00:00"/>
    <s v="https://community.secop.gov.co/Public/Tendering/OpportunityDetail/Index?noticeUID=CO1.NTC.3942994&amp;isFromPublicArea=True&amp;isModal=False"/>
    <x v="0"/>
    <x v="0"/>
    <s v="CO1.PCCNTR.4573531"/>
    <n v="86149"/>
    <n v="37277"/>
    <s v="SOLEDAD EUGENIA ROJAS HERNANDEZ"/>
    <s v="CC"/>
    <n v="51962597"/>
    <n v="8"/>
    <m/>
    <m/>
    <m/>
    <m/>
    <m/>
    <m/>
    <m/>
    <m/>
    <s v="PRESTAR LOS SERVICIOS PROFESIONALES PARA APOYAR AL DESPACHO DE LA ALCALDIA LOCAL DE RAFAEL URIBE URIBE EN TEMAS ECONÓMICOS Y ADMINISTRATIVOS PROPIOS DE LA GESTIÓN, ASI COMO, EN EL ANALISIS DE LOS DOCUMENTOS QUE SE LE ENCOMIENDEN, SEGUIMIENTO DE ESTRATEGIAS Y EMISIÓN DE LINEAMIENTOS QUE COADYUVEN AL FORTALECIMIENTO INSTITUCIONAL DE LA ALCALDIA LOCAL"/>
    <d v="2023-02-06T00:00:00"/>
    <d v="2023-02-08T00:00:00"/>
    <d v="2024-01-07T00:00:00"/>
    <n v="330"/>
    <n v="11"/>
    <n v="77440000"/>
    <n v="7040000"/>
    <x v="0"/>
    <n v="845"/>
    <d v="2023-01-24T00:00:00"/>
    <n v="878"/>
    <d v="2023-02-08T00:00:00"/>
    <x v="0"/>
    <s v="Gestion publica transparente y que mide cuentas  la ciudadania en rafael uribe uribe "/>
    <x v="0"/>
    <m/>
    <m/>
    <m/>
    <m/>
    <m/>
    <m/>
    <m/>
    <m/>
    <m/>
    <m/>
    <n v="11"/>
    <n v="330"/>
    <n v="77440000"/>
    <s v="31 31-Servicios Profesionales "/>
    <s v="EDUARD HUMBERTO QUINTANA ARELLANO"/>
    <s v="DESPACHO"/>
    <s v="Terminado"/>
    <s v="SECOP II "/>
    <s v="Luisa"/>
    <m/>
    <s v="OK"/>
    <s v="207"/>
    <s v="F"/>
    <n v="3118926481"/>
    <s v="CALLE 55 SUR N 24C28 INTERIOR 2 APTO 201"/>
    <s v="CONTADURIA_x000a_PUBLICA "/>
    <s v="solerh68@hotmail.com"/>
    <s v="1. Proyectar las respuestas de los requerimientos que efectúen los diferentes entes de control,_x000a_corporaciones públicas y ciudadanía en general, que hayan sido designadas o que sean reitidas_x000a_por medio del aplicativo de gestión documental._x000a_2. Prestar los servicios profesionales al Despacho de la Alcaldía Local en asesoria, seguimiento,_x000a_organización y apoyo a la supervisión de proyectos y en temas referentes a planeación estratégica_x000a_sobre las metas establecidas en el Plan de Desarrollo Local y lo referente a la Gestión_x000a_Administrativa y Financiera.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al Despacho de la Alcaldía Local en temas relacionados con la ejecución presupuestal, a_x000a_partir de la formulación de los Proyectos de Inversión realizada por el area de gestion del_x000a_desarrollo local de los componentes de inversion y funcionamiento._x000a_4. Apoyar la supervisión de los contratos que le sean designados (Cuando aplique)_x000a_5. Apoyar al Despacho de la Alcaldía Local en la generación estrategias que permitan garantizar un_x000a_mejor avance en la ejecución presupuestal de acuerdo con los lineamientos establecidos por los_x000a_entes rectores en concordancia con el Plan de Desarrollo Local._x000a_6. Brindar apoyo al Despacho de la Alcaldía Local para facilitar la ejecución de los recursos en los_x000a_procesos de Planeación, Preinversión y Ejecución Presupuestal_x000a_7. Hacer seguimiento y garantizar el cumplimiento de la programación del PAC de los diferentes_x000a_contratos generados por el FDLRUU._x000a_8. Realizar seguimiento e informar al Despacho para la toma de decisiones en lo concerniente a los_x000a_tramites presupuestales._x000a_9. Hacer seguimiento a la entrega oportuna e inmediata a las áreas del Fondo de Desarrollo Local de_x000a_la información presupuestal y adminisatrtiva que se requiera._x000a_10.Apoyar la revisión de los contratos y convenios que se encuentren en tramite de pago asignados a_x000a_fin de que se cumpla con el procedimiento diseñado por la Secretaría Distrital de Gobierno para_x000a_tal fin que sean solicitados por el Despacho._x000a_11.Articular con las diferentes areas de la ALRUU la respuesta oportuna de los requerimientos_x000a_realizados por parte de los entes de control._x000a_12.Atender, documentar y dar respuesta a las visitas administrativas que adelanten los entes de_x000a_control en la entidad._x000a_13.Resolver consultas, prestar asistencia y emitir conceptos economicos, financieros y/o_x000a_adminisatrtivos del despacho de la Alcaldía local._x000a_14.Apoyar al despacho la proyección de actos administrativos de competencia del despacho._x000a_15.Las demás que le sean asignadas o delegadas y que correspondan a la naturaleza del objeto."/>
    <d v="2023-02-11T00:00:00"/>
    <s v="I"/>
    <d v="2023-02-06T00:00:00"/>
    <d v="2023-02-08T00:00:00"/>
    <d v="2024-01-07T00:00:00"/>
    <s v="PROFESIONAL"/>
    <s v="No requiere"/>
    <s v="No requiere"/>
  </r>
  <r>
    <s v="CPS-208-2023"/>
    <n v="208"/>
    <s v="FDLRUU-CD-208-2023"/>
    <s v="No aplica"/>
    <d v="2023-02-06T00:00:00"/>
    <s v="https://community.secop.gov.co/Public/Tendering/OpportunityDetail/Index?noticeUID=CO1.NTC.3941783&amp;isFromPublicArea=True&amp;isModal=False"/>
    <x v="0"/>
    <x v="0"/>
    <s v="CO1.PCCNTR.4572541"/>
    <n v="86142"/>
    <n v="37279"/>
    <s v="SANDRA MARCELA CASTRO GONZALEZ"/>
    <s v="CC"/>
    <n v="1022323083"/>
    <n v="9"/>
    <m/>
    <m/>
    <m/>
    <m/>
    <m/>
    <m/>
    <m/>
    <m/>
    <s v="EL CONTRATISTA SE OBLIGA A PRESTAR SUS SERVICIOS DE APOYO EN LAS ACTIVIDADES ADMINISTRATIVAS Y OPERATIVAS REQUERIDAS DENTRO DE LA GESTIÓN CONTRACTUAL EN EL ÁREA DE GESTION DE DESARROLLO LOCAL DE LA ALCALDÍA LOCAL DE RAFAEL URIBE URIBE"/>
    <d v="2023-02-06T00:00:00"/>
    <d v="2023-02-09T00:00:00"/>
    <d v="2024-05-31T00:00:00"/>
    <n v="330"/>
    <n v="11"/>
    <n v="29700000"/>
    <n v="2700000"/>
    <x v="0"/>
    <n v="866"/>
    <d v="2023-01-23T00:00:00"/>
    <n v="877"/>
    <d v="2023-02-08T00:00:00"/>
    <x v="0"/>
    <s v="Gestion publica transparente y que mide cuentas  la ciudadania en rafael uribe uribe "/>
    <x v="0"/>
    <n v="97967"/>
    <n v="1"/>
    <d v="2023-12-26T00:00:00"/>
    <n v="1361"/>
    <d v="2023-12-22T00:00:00"/>
    <n v="1305"/>
    <n v="12780000"/>
    <n v="1"/>
    <d v="2023-12-26T00:00:00"/>
    <n v="153"/>
    <n v="16"/>
    <n v="483"/>
    <n v="42480000"/>
    <s v="33 33-Servicios Apoyo a la Gestion de la Entidad (servicios administrativos) "/>
    <s v="GABRIEL RADA MONROY"/>
    <s v="CONTRATACION "/>
    <s v="En ejecución"/>
    <s v="SECOP II "/>
    <s v="Luisa"/>
    <s v="PENDIENTE CARGAR CRP ADICION- (MONICA PARRA ) MAYO 16/2024"/>
    <m/>
    <s v="208"/>
    <s v="F"/>
    <n v="3107850853"/>
    <s v="CRA 78 F 6 50 SUR"/>
    <s v="TECNICO LABORAL CONTABILIDAD SISTEMATIZADA "/>
    <s v="marcelac664@gmail.com"/>
    <s v="1. Apoyar la elaboración, radicación, entrega y archivo de documentos, memorandos y oficios_x000a_cuando le sea requerido._x000a_2. Ingresar la información a los aplicativos dispuestos para el manejo de los diferentes procesos de_x000a_precontractuales, contractuales y postcontractuales, actuaciones administrativas y realizar las_x000a_verificaciones correspondientes._x000a_3. Apoyar en la organización del archivo de gestión y la verificación y depuración documental del_x000a_Área de Gestión del Desarrollo Loc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Entregar al archivo de la Entidad de manera formal, los expedientes contractuales de los procesos_x000a_que adelante el Área de Gestión del Desarrollo Local, los cuales deberán ser entregados por los_x000a_abogados de la dependencia._x000a_5. Apoyar al Abogado del Fondo en la gestión de asuntos relacionados con disponibilidad de_x000a_espacios, equipos, transporte, suministros y demás elementos requeridos para el desarrollo de sus_x000a_actividades._x000a_6. Apoyar en la proyección de certificaciones laborales que sean solicitadas._x000a_7. Apoyar en la elaboración, consolidación de respuestas a derechos de petición, solicitudes de entes_x000a_de control y demás requerimientos que le sean asignadas._x000a_8. Asistir al Abogado del Fondo con la realización de actas de Comité de Contratación y reuniones_x000a_realizadas por el área, además del diligenciamiento oportuno de las bases de datos del área._x000a_9. Asistir a las reuniones a las que sea citado o designado para la atención de los asuntos_x000a_relacionados con el objeto contractual._x000a_10.Las demás que se le asignen y que surjan de la naturaleza del Contrato._x000d_"/>
    <d v="2023-02-10T00:00:00"/>
    <s v="I"/>
    <d v="2023-02-07T00:00:00"/>
    <d v="2023-02-09T00:00:00"/>
    <d v="2024-01-08T00:00:00"/>
    <s v="BACHILLER"/>
    <s v="SI"/>
    <n v="20236820008103"/>
  </r>
  <r>
    <s v="CPS-209-2023"/>
    <n v="209"/>
    <s v="FDLRUU-CD-209-2023"/>
    <s v="No aplica"/>
    <d v="2023-02-07T00:00:00"/>
    <s v="https://community.secop.gov.co/Public/Tendering/OpportunityDetail/Index?noticeUID=CO1.NTC.3945064&amp;isFromPublicArea=True&amp;isModal=False"/>
    <x v="0"/>
    <x v="0"/>
    <s v="CO1.PCCNTR.4574383"/>
    <n v="85921"/>
    <n v="38204"/>
    <s v="JUAN SEBASTIAN CORAL ARTEAGA"/>
    <s v="CC"/>
    <n v="1000333532"/>
    <n v="7"/>
    <m/>
    <m/>
    <m/>
    <m/>
    <m/>
    <m/>
    <m/>
    <m/>
    <s v="APOYAR TÉCNICAMENTE A LOS RESPONSABLES E INTEGRANTES DE LOS PROCESOS EN LA IMPLEMENTACIÓN DE HERRAMIENTAS DE GESTIÓN, SIGUIENDO LOS LINEAMIENTOS METODOLÓGICOS ESTABLECIDOS POR LA OFICINA ASESORA DE PLANEACIÓN DE LA SECRETARÍA DISTRITAL DE GOBIERNO_x0009_ "/>
    <d v="2023-02-07T00:00:00"/>
    <d v="2023-02-10T00:00:00"/>
    <d v="2024-01-09T00:00:00"/>
    <n v="330"/>
    <n v="11"/>
    <n v="59400000"/>
    <n v="5400000"/>
    <x v="0"/>
    <n v="869"/>
    <d v="2023-01-24T00:00:00"/>
    <n v="896"/>
    <d v="2023-02-09T00:00:00"/>
    <x v="0"/>
    <s v="Gestion publica transparente y que mide cuentas  la ciudadania en rafael uribe uribe "/>
    <x v="0"/>
    <m/>
    <m/>
    <m/>
    <m/>
    <m/>
    <m/>
    <m/>
    <m/>
    <m/>
    <m/>
    <n v="11"/>
    <n v="330"/>
    <n v="59400000"/>
    <s v="31 31-Servicios Profesionales "/>
    <s v="DIMELZA MENDOZA RUEDA "/>
    <s v="ADMINISTRATIVA "/>
    <s v="Terminado"/>
    <s v="SECOP II "/>
    <s v="miller"/>
    <s v="PENDIENTE CARGAR DELEGACION SUPERVISION- MILLER- MAYO 16/2024"/>
    <m/>
    <s v="209"/>
    <s v="M"/>
    <n v="3005223819"/>
    <s v="CALLE 50 A SUR N.  5T - 49 SUR"/>
    <s v="ADMINSTRADOR DE EMPRESAS "/>
    <s v="juanscoral@gmail.com"/>
    <s v="1. Realizar el acompañamiento en la formulación, seguimiento y reporte del Plan de_x000a_Gestión Local de acuerdo con los lineamientos institucionales establecidos. 2. Realizar el_x000a_acompañamiento en la formulación y seguimiento de las acciones correctivas generadas en los_x000a_planes de mejora internos y externo, documentando las evidencias y realizando el cargue respectivo_x000a_en la plataforma que para tal fin exista. 3. &quot;Documentar las acciones de tratamiento y efectuar los_x000a_reportes de la gestión del riesgo para los procesos de las Alcaldías Locales, de acuerdo con_x000a_metodología y periodos establecidos por la Oficina Asesora de Planeación. 4. &quot;Sensibilizar a los_x000a_equipos de trabajo en el conocimiento y apropiación del Sistema de Gestión Institucional y la_x000a_normatividad técnica y legal que lo soporta. 5. Monitorear, en coordinación con el responsable de_x000a_comunicaciones y el administrador de red la local de sistemas de la Alcaldía Local, el cumplimiento_x000a_de la publicación y seguimiento a las acciones del Plan Anticorrupción y de Atención a la Ciudadanía_x000a_(PAAC) de cada vigencia, de acuerdo con los lineamientos establecidos por la Oficina Asesora de_x000a_Planeación. 6. &quot;Apoyar las acciones para la actualización de documentos de los procesos locales, de_x000a_acuerdo con los lineamientos que para el efecto imparta el líder del macroproceso - proceso y la_x000a_Oficina Asesora de Planeación. 7. &quot;Realizar verificación del estado de implementación de los_x000a_requerimientos de las normas técnicas y legales que soportan el Sistema de Gestión Institucional,_x000a_presentando los resultados al Alcalde Local y equipos de trabajo. 8. &quot;Apoyar al Despacho del Alcalde_x000a_(sa) Local, así como a las Áreas Gestión Policiva y Gestión del Desarrollo en la coordinación y_x000a_atención a las visitas de auditoría interna y externa que se realicen a la Alcaldía Local, propendiendo_x000a_por la adecuada atención y suministro de información a los requerimientos de los diferentes equipos_x000a_auditores.9. Asistir a las reuniones a las que sea citado o designado, para la atención de los asuntos_x000a_relacionados con el objeto contractual._x000a_ CONDICIONES GENERALES_x000a_CLÁUSULADO COMPLEMENTARIO CONTRATO DE PRESTACION DE SERVICIOS_x000a_PROFESIONALES Y/O APOYO A LA GESTION – CPS-209-2023 SECOP II_x000a_FONDO DE DESARROLLO LOCAL DE RAFAEL URIBE URIBE_x000a_Código: GCO-GCI-F143_x000a_Versión: 08_x000a_Vigencia: 01 de diciembre de 2022_x000a_Caso Hola No. 280117_x000a_10. Presentar informe mensual de las actividades realizadas en cumplimiento de las obligaciones_x000a_pactadas.11. Las demás que se le asignen y que surjan de la naturaleza del Contrato"/>
    <d v="2023-02-08T00:00:00"/>
    <s v="I"/>
    <d v="2023-02-07T00:00:00"/>
    <d v="2023-02-10T00:00:00"/>
    <d v="2024-01-09T00:00:00"/>
    <s v="PROFESIONAL"/>
    <s v="SI"/>
    <n v="20236820007053"/>
  </r>
  <r>
    <s v="CPS-210-2023"/>
    <n v="210"/>
    <s v="FDLRUU-CD-210-2023"/>
    <s v="No aplica"/>
    <d v="2023-02-06T00:00:00"/>
    <s v="https://community.secop.gov.co/Public/Tendering/OpportunityDetail/Index?noticeUID=CO1.NTC.3942098&amp;isFromPublicArea=True&amp;isModal=False"/>
    <x v="0"/>
    <x v="0"/>
    <s v="CO1.PCCNTR.4572589"/>
    <n v="86179"/>
    <n v="37267"/>
    <s v="LUIS EDUARDO FORERO GOMEZ"/>
    <s v="CC"/>
    <n v="1031134259"/>
    <n v="1"/>
    <m/>
    <m/>
    <m/>
    <m/>
    <m/>
    <m/>
    <m/>
    <m/>
    <s v="META 3. PRESTAR SERVICIOS PROFESIONALES PARA REALIZAR ACUERDOS ENTRE LA ALCALDIA LOCAL DE RAFAEL URIBE URIBE Y SUS HABITANTES PARA VINCULARLOS A LOS PROGRAMAS DEL IDRD &quot;ESCUELA DE LA BICICLETA&quot; Y &quot;AL TRABAJO EN BICI&quot; QUE MOTIVEN EL USO ADECUADO DE LOS MEDIOS DE TTRANSPORTE NO MOTORIZADOS, PORMEDIO DE LA PROMOCION DE LA NORMATIVIDAD PARA SU APROPIACION Y APLICACIÓN EN EL MARCO DEL PROYECTO DE INVERSION 1681."/>
    <d v="2023-02-06T00:00:00"/>
    <d v="2023-02-08T00:00:00"/>
    <d v="2024-01-07T00:00:00"/>
    <n v="330"/>
    <n v="11"/>
    <n v="57200000"/>
    <n v="5200000"/>
    <x v="0"/>
    <n v="936"/>
    <d v="2023-01-30T00:00:00"/>
    <n v="876"/>
    <d v="2023-02-08T00:00:00"/>
    <x v="6"/>
    <s v="Cultura ciudadana y uso optimo del espacio público en Rafael Uribe Uribe"/>
    <x v="6"/>
    <m/>
    <m/>
    <m/>
    <m/>
    <m/>
    <m/>
    <m/>
    <m/>
    <m/>
    <m/>
    <n v="11"/>
    <n v="330"/>
    <n v="57200000"/>
    <s v="31 31-Servicios Profesionales "/>
    <s v="JESUS BAYRO MUÑOZ FELIX"/>
    <s v="PROYECTO 1681"/>
    <s v="Terminado"/>
    <s v="SECOP II "/>
    <s v="Luisa"/>
    <s v="PENDIENTE CARGAR DELEGACION SUPERVISION- (LUISA MARTINEZ ) MAYO 16/2024"/>
    <m/>
    <s v="210"/>
    <s v="M"/>
    <n v="3104841799"/>
    <s v="DG 49 16 F 54 SUR"/>
    <s v="LICENCIATURA EN CIENCIAS SOCIALES "/>
    <s v="lefgocore0917@gmail.com"/>
    <s v="1. Apoyar la elaboracion y ejecucion de la caracterizacion zonal y poblacional elaborados en el marco_x000a_del proyecto 1681._x000a_2. Implementar estrategias de seguimiento a la ejecucion de los acuerdos promovidos en Rafael_x000a_Uribe uribe relacionado con el transporte no motorizados._x000a_3. Asistir a las reuniones y mesas de trabajo que le sean designadas por el supervisor del contra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Elaborar los informes de gestión parciales y finales de la investigación y recolección de la_x000a_información requerida, con la periodicidad que le sean solicitados o informes que soliciten los_x000a_organismos de control y demas entidades._x000a_5. Las demás que demande la Administración Local a través de su supervisor, que correspondan a la_x000a_naturaleza del contrato y que sean necesarias para la consecución del fin del objeto contractual._x000d_"/>
    <d v="2023-02-10T00:00:00"/>
    <s v="I"/>
    <d v="2023-02-07T00:00:00"/>
    <d v="2023-02-08T00:00:00"/>
    <d v="2024-01-07T00:00:00"/>
    <s v="PROFESIONAL"/>
    <s v="SI"/>
    <n v="20236820008123"/>
  </r>
  <r>
    <s v="CPS-211-2023"/>
    <n v="211"/>
    <s v="FDLRUU-CD-211-2023"/>
    <s v="No aplica"/>
    <d v="2023-02-06T00:00:00"/>
    <s v="https://community.secop.gov.co/Public/Tendering/OpportunityDetail/Index?noticeUID=CO1.NTC.3942269&amp;isFromPublicArea=True&amp;isModal=False"/>
    <x v="0"/>
    <x v="0"/>
    <s v="CO1.PCCNTR.4573126"/>
    <n v="86203"/>
    <n v="37264"/>
    <s v="CARLOS FERNANDO RICO AREVALO"/>
    <s v="CC"/>
    <n v="79468775"/>
    <n v="6"/>
    <m/>
    <m/>
    <m/>
    <m/>
    <m/>
    <m/>
    <m/>
    <m/>
    <s v="PRESTAR SUS SERVICIOS PROFESIONALES EN EL APOYO, SEGUIMIENTO Y CONTROL A LOS PROCEDIMIENTOS DE LA LEY 1801 DE 2016 COMO DE LOS SISTEMAS DE INFORMACIÓN VIGENTES DISPUESTOS PARA LAS ACTUACIONES DE POLICÍA"/>
    <d v="2023-02-06T00:00:00"/>
    <d v="2023-02-10T00:00:00"/>
    <d v="2024-01-09T00:00:00"/>
    <n v="330"/>
    <n v="11"/>
    <n v="59400000"/>
    <n v="5400000"/>
    <x v="0"/>
    <n v="897"/>
    <d v="2023-01-25T00:00:00"/>
    <n v="838"/>
    <d v="2023-02-07T00:00:00"/>
    <x v="1"/>
    <s v="Inspección, vigilancia y control en Rafael Uribe Uribe_x000a_Rafael Uribe Uribe"/>
    <x v="1"/>
    <m/>
    <m/>
    <m/>
    <m/>
    <m/>
    <m/>
    <m/>
    <m/>
    <m/>
    <m/>
    <n v="11"/>
    <n v="330"/>
    <n v="59400000"/>
    <s v="31 31-Servicios Profesionales "/>
    <s v="SHIRLY GOMEZ GARCIA"/>
    <s v="INSPECCIONES "/>
    <s v="Terminado"/>
    <s v="SECOP II "/>
    <s v="michel"/>
    <m/>
    <s v="OK"/>
    <s v="211"/>
    <s v="M"/>
    <n v="3132962357"/>
    <s v="CRA 64 B No.  57 T - 48 SUR"/>
    <s v="DERECHO"/>
    <s v="carlosfrico@hotmail.com"/>
    <s v="1 . Apoyar al profesional especializado 222/24 que desarrolla actividades de IVC, en el proceso de_x000a_clasificación y reparto de las diversas temáticas que se manejan en el área._x000a_2 . Realizar seguimiento y/o monitoreo semanal del estado de los repartos._x000a_3 . Apoyar la depuración de las solicitudes que se encuentran en el aplicativo ORFEO._x000a_4 . Establecer plan de trabajo y medidas estratégicas para la depuración y tramite de las actuaciones asignadas_x000a_a la dependencia._x000a_5 . Verificar y hacer control del registro de los comparendos y quejas que sean radicadas en los aplicativos_x000a_oficiales para tal fin, así como en los casos que el sistema falle, verificar que el apoyo asistencial deje soporte_x000a_o evidencia escrita ante la Dirección de Tecnologías de la Información de la Secretaria de Gobierno._x000a_6 . Apoyar y orientar al ciudadano en los procesos derivados de la aplicación de la Ley 1801 de 2016._x000a_7 . Acompañar las mesas de trabajo y realizar seguimiento a los compromisos adquiridos, según la_x000a_designación del supervisor del contrato._x000a_8 . Apoyar en el desarrollo y el reporte de los planes de gestión y/o planes de mejoramiento establecidos para_x000a_las inspecciones de policía según indicaciones del supervisor del contrato._x000a_9 . Realizar las orientaciones requeridas al personal de Inspección de Policía con relación al uso, mejoras y_x000a_nuevos desarrollos de los sistemas de información de IVC vigentes en la alcaldía._x000a_10 . Participar en las reuniones, capacitaciones etc, que le sean delegadas por el supervisor del contrato._x000a_11 . Las demás que por naturaleza del objeto contractual, sean asignadas por el supervisor"/>
    <d v="2023-02-08T00:00:00"/>
    <s v="I"/>
    <d v="2023-02-07T00:00:00"/>
    <d v="2023-02-10T00:00:00"/>
    <d v="2024-01-09T00:00:00"/>
    <s v="PROFESIONAL"/>
    <s v="SI"/>
    <n v="20236820009073"/>
  </r>
  <r>
    <s v="CPS-212-2023"/>
    <n v="212"/>
    <s v="FDLRUU-CD-212-2023"/>
    <s v="No aplica"/>
    <d v="2023-02-06T00:00:00"/>
    <s v="https://community.secop.gov.co/Public/Tendering/OpportunityDetail/Index?noticeUID=CO1.NTC.3943206&amp;isFromPublicArea=True&amp;isModal=False"/>
    <x v="0"/>
    <x v="0"/>
    <s v="CO1.PCCNTR.4573204"/>
    <n v="86198"/>
    <n v="37265"/>
    <s v="OMAR ALEXANDER SALVADOR ROMERO"/>
    <s v="CC"/>
    <n v="79806948"/>
    <n v="4"/>
    <m/>
    <m/>
    <m/>
    <m/>
    <m/>
    <m/>
    <m/>
    <m/>
    <s v="PRESTAR SERVICIOS DE APOYO ADMINISTRATIVO ASISTENCIAL AL AREA DE GESTION POLICIVA EN TRÁMITES DE COMPARENDOS Y QUERELLAS DE CONFORMIDAD CON EL CODIGO NACIONAL DE POLICIA-LEY 1801 DE 2016 DE LA ALCALDÍA LOCAL DE RAFAEL URIBE URIBE"/>
    <d v="2023-02-06T00:00:00"/>
    <d v="2023-02-08T00:00:00"/>
    <d v="2024-01-07T00:00:00"/>
    <n v="330"/>
    <n v="11"/>
    <n v="29700000"/>
    <n v="2700000"/>
    <x v="0"/>
    <n v="896"/>
    <d v="2023-01-25T00:00:00"/>
    <n v="887"/>
    <d v="2023-02-08T00:00:00"/>
    <x v="1"/>
    <s v="Inspección, vigilancia y control en Rafael Uribe Uribe_x000a_Rafael Uribe Uribe"/>
    <x v="1"/>
    <m/>
    <m/>
    <m/>
    <m/>
    <m/>
    <m/>
    <m/>
    <m/>
    <m/>
    <m/>
    <n v="11"/>
    <n v="330"/>
    <n v="29700000"/>
    <s v="33 33-Servicios Apoyo a la Gestion de la Entidad (servicios administrativos) "/>
    <s v="SHIRLY GOMEZ GARCIA"/>
    <s v="INSPECCIONES "/>
    <s v="Terminado"/>
    <s v="SECOP II "/>
    <s v="Jorge"/>
    <m/>
    <s v="OK"/>
    <s v="212"/>
    <s v="M"/>
    <n v="3004219086"/>
    <s v="KR 11  39 22 SUR"/>
    <s v="BACHILLER "/>
    <s v="omarsalvador1977@gmail.com"/>
    <s v="ESPECIFICAS: 1 . Apoyar a la coordinación en el proceso de radicación de expedientes para reparto a las_x000a_inspecciones de policía en el aplicativo oficial para tal fin 2 . Apoyar la elaboración, radicación, entrega y_x000a_archivo de documentos, memorandos y oficios cuando le sea requerido 3 . Acompañar el proceso de_x000a_alistamiento y entrega de los expedientes relacionados en las actas de reparto 4 . Ingresar la_x000a_información a los aplicativos dispuestos para el manejo de actuaciones administrativas y realizar las_x000a_verificaciones correspondientes. 5 . Apoyar, organizar y custodiar la gestión documental de los archivos_x000a_asignados de conformidad con los procedimientos establecidos en la secretaria de gobierno y las TRD,_x000a_así como llevar el FUID de dicha documentación 6 . Organizar y realizar transferencia de documentos al_x000a_archivo central de conformidad con los Procedimientos establecidos en cada área. 7 . Apoyar al_x000a_Coordinador de Gestión Policiva en la gestión de asuntos relacionados con disponibilidad de espacios,_x000a_equipos, transporte, suministros y demás elementos requeridos para el desarrollo de sus actividades. 8 ._x000a_Apoyar en la realización del reparto en ARCO de expedientes PVI y PVA, de acuerdo con las_x000a_instrucciones del líder del proceso y en la creación de una base de datos que permita realizar el_x000a_seguimiento y control de los documentos asignados. 9 . Proyectar respuesta a la peticiones realizadas_x000a_para el inicio de actuaciones contenidas en la Ley 1801 de 2016, informando el reparto realizado 10 ._x000a__x000a_CONDICIONES GENERALES_x000a_CLÁUSULADO COMPLEMENTARIO CONTRATO DE PRESTACION DE SERVICIOS DE APOYO A LA_x000a_GESTION DE LA ENTIDAD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Proyectar y suministrar información a requerimientos y solicitudes realizadas por entes de control_x000a_(Procuraduría, veeduría, Contraloría, personería entro otros), así como corporaciones publicas. 11 ._x000a_Asistir a las reuniones, capacitaciones, eventos institucionales, entre otros que le sean invitados o_x000a_delegados 12 . Dar correcta atención y orientación a la ciudadanía de manera personal y telefónica en_x000a_los procesos derivados de la aplicación de la Ley 1801 de 2016 13 . Apoyar la atención de visitas de las_x000a_diversas dependencias de nivel central y órganos de control que se requieran 14 Las demás que se le_x000a_asignen y que surjan de la naturaleza del Contrato"/>
    <d v="2023-02-08T00:00:00"/>
    <s v="I"/>
    <d v="2023-02-07T00:00:00"/>
    <d v="2023-02-08T00:00:00"/>
    <d v="2024-01-07T00:00:00"/>
    <s v="BACHILLER"/>
    <s v="SI"/>
    <n v="20236820009073"/>
  </r>
  <r>
    <s v="CPS-213-2023"/>
    <n v="213"/>
    <s v="FDLRUU-CD-213-2023"/>
    <s v="No aplica"/>
    <d v="2023-02-06T00:00:00"/>
    <s v="https://community.secop.gov.co/Public/Tendering/OpportunityDetail/Index?noticeUID=CO1.NTC.3943274&amp;isFromPublicArea=True&amp;isModal=False"/>
    <x v="0"/>
    <x v="0"/>
    <s v="CO1.PCCNTR.4573243"/>
    <n v="86153"/>
    <n v="37275"/>
    <s v="CAMILO ANDRES MARQUEZ GUTIERREZ"/>
    <s v="CC"/>
    <s v="1.013. 632.002"/>
    <n v="5"/>
    <m/>
    <m/>
    <m/>
    <m/>
    <s v="GLADYS CASTRO CASTRO"/>
    <s v="CC"/>
    <n v="51843420"/>
    <d v="2023-03-23T00:00:00"/>
    <s v="PRESTAR LOS SERVICIOS PROFESIONALES PARA APOYAR EN EL ANÁLISIS REVISIÓN, TRAMITE Y SUSCRIPCIÓN DE LOS ACTOS ADMINISTRATIVOS, DESPACHOS COMISORIOS, TUTELAS Y LOS CONCEPTOS JURÍDICOS QUE SE LE SOLICITEN POR PARTE DE LA ALCALDÍA LOCAL DE RAFAEL URIBE URIBE"/>
    <d v="2023-02-06T00:00:00"/>
    <d v="2023-02-09T00:00:00"/>
    <d v="2024-01-08T00:00:00"/>
    <n v="330"/>
    <n v="11"/>
    <n v="64900000"/>
    <n v="5900000"/>
    <x v="0"/>
    <n v="852"/>
    <d v="2023-01-25T00:00:00"/>
    <n v="881"/>
    <d v="2023-02-08T00:00:00"/>
    <x v="1"/>
    <s v="Inspección, vigilancia y control en Rafael Uribe Uribe_x000a_Rafael Uribe Uribe"/>
    <x v="1"/>
    <m/>
    <m/>
    <m/>
    <m/>
    <m/>
    <m/>
    <m/>
    <m/>
    <m/>
    <m/>
    <n v="11"/>
    <n v="330"/>
    <n v="64900000"/>
    <s v="31 31-Servicios Profesionales "/>
    <s v="LEONARDO GUERRA RAMIREZ"/>
    <s v="DESPACHO"/>
    <s v="Terminado"/>
    <s v="SECOP II "/>
    <s v="Luis Alejandro"/>
    <m/>
    <s v="OK"/>
    <s v="213"/>
    <s v="M"/>
    <n v="3133005799"/>
    <s v="CL 28 B 19 33 SUR "/>
    <s v="ABOGADO"/>
    <s v="camilomarquez15@hotmail.com"/>
    <s v=" 1 . Emitir los conceptos jurídicos que le solicite el Alcalde Local, relacionados con el objeto_x000a_del contrato. 2 . Apoyar al Fondo de Desarrollo Local en la recepción, revisión, direccionamiento y consolidación_x000a_de información -insumo- de los profesionales responsables según los temas de su competencia que ingresen a la_x000a_entidad como: Acciones constitucionales -tutelas-, proposiciones, conciliaciones y solicitudes de entes de control_x000a_y proyectar las respuestas a los mismos, dando cumplimiento a los tiempos exigidos por la norma para cada caso._x000a_3 . Llevar registro en línea y hacer entrega en Base de datos de cada uno de los requerimientos que ingresen a la_x000a_entidad y su respectivo trámite al supervisor. 4 . Articular con las diferentes dependencias de la Alcaldía Local de_x000a_RUU, la respuesta oportuna de los requerimientos realizados por parte de los entes de control. 5 . Proyectar las_x000a_respuestas a los derechos de petición que por competencia le sean asignados dando cumplimiento estricto a los_x000a_tiempos que exige la norma. 6 . Atender, documentar y dar respuesta a las visitas administrativas que adelanten_x000a_los entes de control en la entidad. 7 . Apoyar la supervisión de los contratos que le sean designados. 8 . Las demás_x000a_que le sean asignadas o delegadas y que correspondan a la naturaleza del objeto. "/>
    <d v="2023-02-07T00:00:00"/>
    <s v="I"/>
    <d v="2023-02-08T00:00:00"/>
    <d v="2023-02-09T00:00:00"/>
    <d v="2024-01-08T00:00:00"/>
    <s v="PROFESIONAL"/>
    <s v="SI"/>
    <n v="20236820012733"/>
  </r>
  <r>
    <s v="CPS-214-2023"/>
    <n v="214"/>
    <s v="FDLRUU-CD-214-2023"/>
    <s v="No aplica"/>
    <d v="2023-02-07T00:00:00"/>
    <s v="https://community.secop.gov.co/Public/Tendering/OpportunityDetail/Index?noticeUID=CO1.NTC.3947632&amp;isFromPublicArea=True&amp;isModal=False"/>
    <x v="0"/>
    <x v="0"/>
    <s v="CO1.PCCNTR.4576913"/>
    <n v="86208"/>
    <n v="38096"/>
    <s v="NINI JOHANA VALENZUELA ROMERO"/>
    <s v="CC"/>
    <n v="52828741"/>
    <n v="3"/>
    <m/>
    <m/>
    <m/>
    <m/>
    <m/>
    <m/>
    <m/>
    <m/>
    <s v="APOYAR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
    <d v="2023-02-07T00:00:00"/>
    <d v="2023-02-08T00:00:00"/>
    <d v="2024-05-31T00:00:00"/>
    <n v="330"/>
    <n v="11"/>
    <n v="37400000"/>
    <n v="3400000"/>
    <x v="0"/>
    <n v="906"/>
    <d v="2023-01-25T00:00:00"/>
    <n v="891"/>
    <d v="2023-02-08T00:00:00"/>
    <x v="1"/>
    <s v="Inspección, vigilancia y control en Rafael Uribe Uribe_x000a_Rafael Uribe Uribe"/>
    <x v="1"/>
    <n v="98256"/>
    <n v="1"/>
    <d v="2023-12-27T00:00:00"/>
    <n v="1353"/>
    <d v="2023-12-21T00:00:00"/>
    <n v="1279"/>
    <n v="16206667"/>
    <n v="1"/>
    <d v="2023-12-27T00:00:00"/>
    <n v="144"/>
    <n v="16"/>
    <n v="474"/>
    <n v="53606667"/>
    <s v="33 33-Servicios Apoyo a la Gestion de la Entidad (servicios administrativos) "/>
    <s v="MARLENE ALCIRA MELENDEZ PEREZ "/>
    <s v="JURIDICA"/>
    <s v="En ejecución"/>
    <s v="SECOP II "/>
    <s v="Rene"/>
    <s v="PENDIENTE CARGAR CRP ADICION (RENE BUITRAGO) MAYO 16/2024"/>
    <m/>
    <s v="214"/>
    <s v="F"/>
    <n v="3138654480"/>
    <s v="carrera 12 H 48 SUR 24"/>
    <s v="TECNICO en el SERVICIO NACIONAL DE APRENDIZAJE SENA"/>
    <s v="nini52741@hotmail.com"/>
    <s v=": 1. Apoyar técnicamente en la implementación del proceso de verificación documental,_x000a_dentro de las acciones de depuración e impulso procesal adelantadas por la Alcaldía Local, en marco del_x000a_Plan de Desarrollo Distrital. 2. Apoyar técnicamente la verificación de las actividades de intervención_x000a_documental en cuanto al control de calidad de la documentación intervenida, cumpliendo con los_x000a_indicadores establecidos. 3. Apoyar técnicamente el proceso de actualización de datos en el aplicativo_x000a_para el manejo de actuaciones administrativas, ¿SI ACTUA¿ y realizar las verificaciones_x000a_correspondientes. 4. Apoyar técnicamente al personal de apoyo asistencial, en el desarrollo de las_x000a_actividades establecidas den el Plan de Gestión Documental. 5. Asistir a las reuniones a las que sea_x000a_citado o designado, para la atención de los asuntos relacionados con el objeto contractual. 6. Presentar_x000a_informe mensual de las actividades realizadas en cumplimiento de las obligaciones pactadas. 7._x000a_Entregar, mensualmente, el archivo de los documentos suscritos que haya generado en cumplimiento_x000a_del objeto y obligaciones contractuales. 8. Las demás que se le asignen y que surjan de la naturaleza del_x000a_Contrato._x000d_"/>
    <d v="2023-02-08T00:00:00"/>
    <s v="I"/>
    <d v="2023-02-07T00:00:00"/>
    <d v="2023-02-08T00:00:00"/>
    <d v="2024-01-07T00:00:00"/>
    <s v="TECNICO"/>
    <s v="SI"/>
    <n v="20236820008043"/>
  </r>
  <r>
    <s v="CPS-215-2023"/>
    <n v="215"/>
    <s v="FDLRUU-CD-215-2023"/>
    <s v="No aplica"/>
    <d v="2023-02-09T00:00:00"/>
    <s v="https://community.secop.gov.co/Public/Tendering/OpportunityDetail/Index?noticeUID=CO1.NTC.3971884&amp;isFromPublicArea=True&amp;isModal=False"/>
    <x v="0"/>
    <x v="0"/>
    <s v="CO1.PCCNTR.4597967"/>
    <n v="86211"/>
    <n v="38095"/>
    <s v="CRISTHIAN CAMILO GARAVITO MARTINEZ"/>
    <s v="CC"/>
    <n v="1032436573"/>
    <n v="8"/>
    <m/>
    <m/>
    <m/>
    <m/>
    <m/>
    <m/>
    <m/>
    <m/>
    <s v="APOYAR LA GESTIÓN DOCUMENTAL DE LA ALCALDÍA LOCAL, ACOMPAÑANDO AL EQUIPO JURÍDICO DE DEPURACIÓN EN LAS LABORES OPERATIVAS QUE GENERA EL PROCESO DE IMPULSO DE LAS ACTUACIONES ADMINISTRATIVAS EXISTENTES EN LA ALCALDÍA LOCAL DE RAFAEL URIBE URIBE"/>
    <d v="2023-02-09T00:00:00"/>
    <d v="2023-02-15T00:00:00"/>
    <d v="2024-01-14T00:00:00"/>
    <n v="330"/>
    <n v="11"/>
    <n v="29700000"/>
    <n v="2700000"/>
    <x v="0"/>
    <n v="909"/>
    <d v="2023-01-25T00:00:00"/>
    <n v="928"/>
    <d v="2023-02-15T00:00:00"/>
    <x v="1"/>
    <s v="Inspección, vigilancia y control en Rafael Uribe Uribe_x000a_Rafael Uribe Uribe"/>
    <x v="1"/>
    <m/>
    <m/>
    <m/>
    <m/>
    <m/>
    <m/>
    <m/>
    <m/>
    <m/>
    <m/>
    <n v="11"/>
    <n v="330"/>
    <n v="29700000"/>
    <s v="33 33-Servicios Apoyo a la Gestion de la Entidad (servicios administrativos) "/>
    <s v="LEONARDO GUERRA RAMIREZ"/>
    <s v="JURIDICA"/>
    <s v="Terminado"/>
    <s v="SECOP II "/>
    <s v="Nicolas"/>
    <m/>
    <s v="OK"/>
    <s v="215"/>
    <s v="M"/>
    <n v="3212904225"/>
    <s v="KR 13  31 F 23 SUR"/>
    <s v="BACHILLER  ACADEMICO"/>
    <s v="michael58e@hotmail.com"/>
    <s v="1 . Registrar en una base de datos la información de las entregas de expedientes a cargo de la Alcaldía Local, con el fin_x000a_de ser asignados a los abogados del equipo jurídico que efectúa la depuración y el impulso procesal dando_x000a_cumplimiento a la meta Plan de Desarrollo Distrital. 2 . Diseñar las bases de datos y registrar en ellas los datos que_x000a_permitan el control y seguimiento de los autos, resoluciones, visitas técnicas y memorandos generados por los_x000a_abogados del equipo jurídico en materia de actuaciones administrativas, garantizando el trámite oportuno al interior de_x000a_la Alcaldía Local. 3 . Apoyar todos los procesos administrativos y operacionales que se desarrollen en torno al_x000a_proyecto de depuraciones impulso procesal que desarrolla la Dirección, en cumplimiento a la meta contenida en el_x000a_Plan de Desarrollo Distrital. 4 . Apoyar el proceso de actualización y/o cargue en el aplicativo SI ACTUA de los_x000a_documentos, informes, imágenes y anexos relacionados con las actuaciones administrativas existentes en las Alcaldías_x000a_Locales. 5 . Acompañar el proceso de alistamiento de los expedientes que por su trámite deben ser remitidos al_x000a_Consejo de Justicia por parte de la Alcaldía Local. 6 . Asistir a las reuniones a las que sea citado o designado, para la_x000a_atención de los asuntos relacionados con el objeto contractual. 7 . Las demás relacionadas con el objeto del contrato_x000a_que le asignadas por el Supervisor del contrato y/o por el profesional de apoyo que guarden relación con el objeto_x000a_contractual."/>
    <d v="2023-02-13T00:00:00"/>
    <s v="I"/>
    <d v="2023-02-10T00:00:00"/>
    <d v="2023-02-15T00:00:00"/>
    <d v="2024-01-14T00:00:00"/>
    <s v="BACHILLER"/>
    <s v="SI"/>
    <n v="20236820008943"/>
  </r>
  <r>
    <s v="CPS-216-2023"/>
    <n v="216"/>
    <s v="FDLRUU-CD-216-2023"/>
    <s v="No aplica"/>
    <d v="2023-02-08T00:00:00"/>
    <s v="https://community.secop.gov.co/Public/Tendering/OpportunityDetail/Index?noticeUID=CO1.NTC.3958654&amp;isFromPublicArea=True&amp;isModal=False"/>
    <x v="0"/>
    <x v="0"/>
    <s v="CO1.PCCNTR.4586377"/>
    <n v="85978"/>
    <n v="38199"/>
    <s v="NANCY BRIGITTE RUIZ BUITRAGO"/>
    <s v="CC"/>
    <n v="52832043"/>
    <n v="6"/>
    <m/>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
    <d v="2023-02-08T00:00:00"/>
    <d v="2023-02-13T00:00:00"/>
    <d v="2023-06-20T00:00:00"/>
    <n v="330"/>
    <n v="11"/>
    <n v="37400000"/>
    <n v="3400000"/>
    <x v="0"/>
    <n v="861"/>
    <d v="2023-01-24T00:00:00"/>
    <n v="903"/>
    <d v="2023-02-10T00:00:00"/>
    <x v="0"/>
    <s v="Gestión pública transparente y que rinde cuentas a la ciudadanía en Rafael Uribe Uribe"/>
    <x v="0"/>
    <m/>
    <m/>
    <m/>
    <m/>
    <m/>
    <m/>
    <m/>
    <m/>
    <m/>
    <m/>
    <n v="11"/>
    <n v="330"/>
    <n v="37400000"/>
    <s v="33 33-Servicios Apoyo a la Gestion de la Entidad (servicios administrativos) "/>
    <s v="DIMELZA MENDOZA RUEDA "/>
    <s v="ADMINISTRATIVA"/>
    <s v="Terminación anticipada"/>
    <s v="SECOP II "/>
    <s v="Jorge"/>
    <m/>
    <s v="OK"/>
    <s v="216"/>
    <s v="F"/>
    <n v="3136626017"/>
    <s v="Carrera 12 J N° 40d-41 sur"/>
    <s v="TECNICO EN ASISTENCIA ADMINISTRATIVA e"/>
    <s v="nancyru24@gmail.com"/>
    <s v="1 . Apoyar en el monitoreo de publicaciones de edictos, recepción, radicación,_x000a_clasificación, organización y distribución por competencia a través del aplicativo de Gestión_x000a_Documental y en físico de los documentos que ingresan y salen de la Alcaldía Local y apoyar_x000a_operativamente al CDI cuando se presenten retrasos en la gestión diaria, conforme a los lineamientos_x000a_en la materia establecidos por la Secretaría Distrital de Gobierno. 2 . Gestionar el control de los_x000a_documentos asignados a los motorizados y los acuses de recibo devueltos debidamente cargados_x000a_en el aplicativo ORFEO, propendiendo en todo caso porque se recepcionen los acuses en un tiempo_x000a_máximo de 5 días posterior a la entrega al notificador, tomando las acciones necesarias de_x000a_distribución, redistribución, entre otras, para que los mismos se carguen en el aplicativo ORFEO en_x000a_un término máximo de 10 días hábiles. 3 . Apoyar la elaboración de planillas, proyección de oficios,_x000a_memorandos o comunicaciones y demás documentos propios que requiera el CDI o por instrucción_x000a_del Supervisor, conforme a los tiempos establecidos por Ley y que estén relacionados con la_x000a_naturaleza del contrato. 4 . Monitorear los indicadores establecidos por la Alcaldía Local para la_x000a_medición y correcta ejecución de las labores del CDI y dar aviso oportuno al supervisor en caso de_x000a_presentarse desviaciones, incumplimientos u otras situaciones que puedan generar un riesgo para la_x000a_entidad. 5 . Efectuar capacitaciones al personal de la Alcaldía Local referente al manejo debido del_x000a_aplicativo ORFEO y lineamientos institucionales expedidos frente al manejo de la documentación y_x000a_operación del CDI. 6 . Realizar acompañamiento a las áreas que lo requieran, referente a las_x000a_solicitudes de trámites pendientes o radicados que presenten errores en ORFEO, para que puedan_x000a_resolverse dichas inconsistencias. 7 . Apoyar el seguimiento a los requerimientos que se encuentren_x000a_ CONDICIONES GENERALES_x000a_CLÁUSULADO COMPLEMENTARIO CONTRATO DE PRESTACION DE SERVICIOS_x000a_PROFESIONALES Y/O APOYO A LA GESTION – CPS—216-023 SECOP II_x000a_FONDO DE DESARROLLO LOCAL DE RAFAEL URIBE URIBE_x000a_Código: GCO-GCI-F143_x000a_Versión: 08_x000a_Vigencia: 01 de diciembre de 2022_x000a_Caso Hola No. 280117_x000a_en trámite fuera de tiempos, según información suministrada por la Oficina Central de Atención a la_x000a_Ciudadanía. 8 . Las demás que le asigne el supervisor del contrato y que surjan de la naturaleza del_x000a_mismo. "/>
    <d v="2023-02-10T00:00:00"/>
    <s v="I"/>
    <d v="2023-02-08T00:00:00"/>
    <d v="2023-02-13T00:00:00"/>
    <d v="2024-01-12T00:00:00"/>
    <s v="TECNICO"/>
    <s v="SI"/>
    <n v="20236820007053"/>
  </r>
  <r>
    <s v="CPS-217-2023"/>
    <n v="217"/>
    <s v="FDLRUU-CD-217-2023"/>
    <s v="No aplica"/>
    <d v="2023-02-07T00:00:00"/>
    <s v="https://community.secop.gov.co/Public/Tendering/OpportunityDetail/Index?noticeUID=CO1.NTC.3947579&amp;isFromPublicArea=True&amp;isModal=False"/>
    <x v="0"/>
    <x v="0"/>
    <s v="CO1.PCCNTR.4576579"/>
    <n v="86200"/>
    <n v="38381"/>
    <s v="ANDRES DAVID TORRES DIAZ"/>
    <s v="CC"/>
    <n v="1031139001"/>
    <n v="1"/>
    <m/>
    <m/>
    <m/>
    <m/>
    <s v="EDWIN FABIAN UMAÑAN RUEDA"/>
    <s v="CC"/>
    <n v="1032417994"/>
    <d v="2023-10-19T00:00:00"/>
    <s v="PRESTAR LOS SERVICIOS TECNICOS PARA DESARROLLAR ACTIVIDADES TENDIENTES A GARANTIZAR LA SALUD Y LA ATENCIÓN DE LAS EMERGENCIAS Y DESASTRES QUE SE PRESENTEN EN LA LOCALIDAD RAFAEL URIBE URIBE EN MARCO DEL PROYECTO 1665."/>
    <d v="2023-02-07T00:00:00"/>
    <d v="2023-02-07T00:00:00"/>
    <d v="2024-02-29T00:00:00"/>
    <n v="330"/>
    <n v="11"/>
    <n v="30250000"/>
    <n v="2750000"/>
    <x v="0"/>
    <n v="961"/>
    <d v="2023-01-30T00:00:00"/>
    <n v="847"/>
    <d v="2023-02-07T00:00:00"/>
    <x v="4"/>
    <s v="Reducción de riesgos por emergencias y desastres en Rafael Uribe Uribe"/>
    <x v="4"/>
    <n v="98757"/>
    <n v="1"/>
    <d v="2023-12-26T00:00:00"/>
    <n v="1383"/>
    <d v="2023-12-26T00:00:00"/>
    <n v="1244"/>
    <n v="4950000"/>
    <n v="1"/>
    <d v="2023-12-26T00:00:00"/>
    <n v="53"/>
    <n v="13"/>
    <n v="383"/>
    <n v="35200000"/>
    <s v="33 33-Servicios Apoyo a la Gestion de la Entidad (servicios administrativos) "/>
    <s v="ELKIN DE JESUS GUTIERREZ HENAO/BRAYAN ANDRES MORALES CASTIBLANCO_x000a_PROFESIONAL CPS 192 2023 FDLRUU"/>
    <s v="PROYECTO 1665"/>
    <s v="Terminado"/>
    <s v="SECOP II "/>
    <s v="Jorge"/>
    <s v="PENDIENTE CARGAR CRP ADICION (LUIS ALEJANDRO )  MAYO 16/2024"/>
    <m/>
    <s v="217"/>
    <s v="M"/>
    <n v="3202013474"/>
    <s v="cra 29 41-64"/>
    <m/>
    <s v="cigarreriatorres2424@gmail.com"/>
    <s v=": 1 . Atender todas las actividades relacionadas con el funcionamiento del Consejo Local de_x000a_Gestión del Riesgo: Citaciones, reuniones, actas, emergencias, etc.&quot; 2 . Apoyar el fortalecimiento de los planes_x000a_familiares y comunitarios de emergencia. 3 . Acompañar el desarrollo de los procedimientos operativos y/o el_x000a_adiestramiento institucional para la gestión integral del riesgo. 4 . Atender las comunicaciones y la coordinación_x000a_entre los organismos de respuesta en casos de emergencia. 5 . Realizar las visitas técnicas de campo_x000a_necesarias en el marco de las actividades de los proyectos que se coordinan dentro del componente de gestión_x000a_de riesgo. 6 . Apoyar la elaboración de un documento publicable en PDF de las memorias e impacto de los_x000a_procesos de capacitación e implementación de gestión de riesgo con su respectiva georreferenciación. 7._x000a_Apoyar las demás actividades que se generen en el desarrollo del contrato y que le sean asignadas por el_x000a_Alcalde Local y/o el supervisor (a) del contrato y que surjan de la Naturaleza del Contrato. "/>
    <d v="2023-02-08T00:00:00"/>
    <s v="I"/>
    <d v="2023-02-07T00:00:00"/>
    <d v="2023-02-07T00:00:00"/>
    <d v="2024-01-06T00:00:00"/>
    <s v="TECNICO"/>
    <s v="SI"/>
    <s v="20206820024493/20246820000353"/>
  </r>
  <r>
    <s v="CPS-218-2023"/>
    <n v="218"/>
    <s v="FDLRUU-CD-218-2023"/>
    <s v="No aplica"/>
    <d v="2023-02-08T00:00:00"/>
    <s v="https://community.secop.gov.co/Public/Tendering/OpportunityDetail/Index?noticeUID=CO1.NTC.3958988&amp;isFromPublicArea=True&amp;isModal=False"/>
    <x v="0"/>
    <x v="0"/>
    <s v="CO1.PCCNTR.4586492"/>
    <n v="85706"/>
    <n v="38171"/>
    <s v="JOSE LUIS GOMEZ GONZALEZ"/>
    <s v="CC"/>
    <n v="87941057"/>
    <n v="3"/>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08T00:00:00"/>
    <d v="2023-02-09T00:00:00"/>
    <d v="2024-02-08T00:00:00"/>
    <n v="330"/>
    <n v="11"/>
    <n v="61600000"/>
    <n v="5600000"/>
    <x v="0"/>
    <n v="946"/>
    <d v="2023-01-30T00:00:00"/>
    <n v="894"/>
    <d v="2023-02-09T00:00:00"/>
    <x v="0"/>
    <s v="Gestión pública transparente y que rinde cuentas a la ciudadanía en Rafael Uribe Uribe"/>
    <x v="0"/>
    <m/>
    <n v="1"/>
    <d v="2023-12-29T00:00:00"/>
    <n v="1397"/>
    <d v="2023-12-29T00:00:00"/>
    <n v="1315"/>
    <n v="5600000"/>
    <n v="1"/>
    <d v="2023-12-29T00:00:00"/>
    <n v="30"/>
    <n v="12"/>
    <n v="360"/>
    <n v="67200000"/>
    <s v="31 31-Servicios Profesionales "/>
    <s v="JAVIER ALEJANDRO ZUÑIGA ROJAS"/>
    <s v="OBLIGACIONES POR PAGAR"/>
    <s v="Terminado"/>
    <s v="SECOP II "/>
    <s v="Michel "/>
    <s v="PENDIENTE CARGAR CRP ADICION (LUIS ALEJANDRO ) MAYO 16/2024"/>
    <m/>
    <s v="218"/>
    <s v="M"/>
    <n v="3183960037"/>
    <s v="KR 95 A  26 28 SUR AP 104 TO 1"/>
    <s v="CONTADOR PUBLICO "/>
    <s v="joseluisgomezgonz149@gmail.com"/>
    <s v="1 . Realizar revisión, verificación y seguimiento a las cuentas que por la naturaleza de su contrato le sean_x000a_asignadas para la verificación y tramite de pago correspondiente._x000a_2 . Prestar asesoría profesional como administrador a los contratos y/o convenios que se encuentren en_x000a_proceso de pagos y/o liquidación dentro del Fondo de Desarrollo Local_x000a_3 . Emitir los conceptos técnicos que por la naturaleza de su contrato le sean asignados y de asi requerirse_x000a_para dar continuidad a los procesos propios de la entidad._x000a_4 . Realizar informe de verificación de los contratos que se encuentran en proceso de liquidación, para_x000a_proceder con el tramite correspondiente a cada uno de los procesos, que se le hayan designado para dicho_x000a_procedimiento._x000a_5 . Proyectar y/o revisar y tramitar las actas de liquidación requeridas, para finalizar los procesos de_x000a_contratación que se tienen en la entidad, para la respectiva firma del Alcalde Local._x000a_6 . Realizar seguimiento completo a los contratos que se encuentran en tramite de pago y/o liquidación, para_x000a_que la información se encuentre cargada en el aplicativo SECOP y ORFEO, de cuerdo a los procesos_x000a_estipulados para tramite de pago._x000a_7 . Dar respuesta oportuna a los requerimientos que por la naturaleza de su contrato se remitan por el_x000a_aplicativo ORFEO y/o correo electrónico, con el fin de brindar información completa a quien la requiera._x000a_8 . Prestar atención a la ciudadanía, cuando sea requerida, de acuerdo a la naturaleza de su contrato, sobre_x000a_temas propios correspondientes que sean de su designación y conocimiento_x000a_9 . Apoyar en los temas propios correspondientes al objeto de su contrato con el fin de esclarecer dudas y_x000a_continuar tramites de pago._x000a_ CONDICIONES GENERALES_x000a_CLÁUSULADO COMPLEMENTARIO CONTRATO DE PRESTACION DE SERVICIOS_x000a_PROFESIONALES Y/O APOYO A LA GESTION – CPS-218-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10 . Asistir a las mesas técnicas de seguimiento de las obligaciones por pagar que se generen en el transcurso_x000a_de la ejecución de su contrato._x000a_11 . Realizar la revisión de los documentos correspondientes que deban ser publicados por la entidad, en los_x000a_portales de información y consulta, para tramites de pago y/ liquidación de los procesos que se encuentren a_x000a_su cargo._x000a_12 . Brindar apoyo en las demás actividades que surjan en materia de obligaciones por pagar y seguimiento_x000a_de pagos, de acuerdo a solicitud del supervisión y/o apoyo a la supervisión, que se generen en el marco de su_x000a_objeto contractual"/>
    <d v="2023-02-08T00:00:00"/>
    <s v="I"/>
    <d v="2023-02-08T00:00:00"/>
    <d v="2023-02-09T00:00:00"/>
    <d v="2024-01-08T00:00:00"/>
    <s v="PROFESIONAL"/>
    <s v="SI"/>
    <n v="20236820007573"/>
  </r>
  <r>
    <s v="CPS-219-2023"/>
    <n v="219"/>
    <s v="FDLRUU-CD-219-2023"/>
    <s v="No aplica"/>
    <d v="2023-02-08T00:00:00"/>
    <s v="https://community.secop.gov.co/Public/Tendering/OpportunityDetail/Index?noticeUID=CO1.NTC.3959268&amp;isFromPublicArea=True&amp;isModal=False_x000a_"/>
    <x v="0"/>
    <x v="0"/>
    <s v="CO1.PCCNTR.4587105"/>
    <n v="86214"/>
    <n v="38094"/>
    <s v="LEIDYJURANY PINILLA REYES"/>
    <s v="CC"/>
    <n v="53911675"/>
    <n v="3"/>
    <m/>
    <m/>
    <m/>
    <m/>
    <m/>
    <m/>
    <m/>
    <m/>
    <s v="APOYAR JURÍDICAMENTE EN EL ACOMPAÑAMIENTO A LOS OPERATIVOS Y JORNADAS RELACIONADAS CON ASUNTOS DE SEGURIDAD CIUDADANA, CONVIVENCIA Y PREVENCIÓN DE CONFLICTIVIDADES PARA EL AREA DE GESTION POLICIVA DE LA ALCALDIA LOCAL DE RAFAEL URIBE URIBE"/>
    <d v="2023-02-08T00:00:00"/>
    <d v="2023-02-10T00:00:00"/>
    <d v="2024-01-09T00:00:00"/>
    <n v="330"/>
    <n v="11"/>
    <n v="59400000"/>
    <n v="5400000"/>
    <x v="0"/>
    <n v="890"/>
    <d v="2023-01-25T00:00:00"/>
    <n v="895"/>
    <d v="2023-02-09T00:00:00"/>
    <x v="1"/>
    <s v="Inspección, vigilancia y control en Rafael Uribe Uribe_x000a_Rafael Uribe Uribe"/>
    <x v="1"/>
    <m/>
    <m/>
    <m/>
    <m/>
    <m/>
    <m/>
    <m/>
    <m/>
    <m/>
    <m/>
    <n v="11"/>
    <n v="330"/>
    <n v="59400000"/>
    <s v="31 31-Servicios Profesionales "/>
    <s v="MARLENE ALCIRA MELENDEZ PEREZ "/>
    <s v="JURIDICA"/>
    <s v="Terminado"/>
    <s v="SECOP II "/>
    <s v="Michel "/>
    <m/>
    <s v="OK"/>
    <s v="219"/>
    <s v="F"/>
    <n v="3115707847"/>
    <s v="CL 5 SUR 71D 09"/>
    <s v="ABOGADA"/>
    <s v="leidyjurany@hotmail.com"/>
    <s v="1 . Apoyar la elaboración, proyección, radicación, entrega y archivo de documentos, memorandos y oficios cuando le_x000a_sea requerido por el profesional de apoyo a la supervisión o el Alcalde Local._x000a_2 . Apoyar las actividades operativas relacionadas con la promoción de la Seguridad y Convivencia._x000a_3 . Dar correcta atención y orientación a la ciudadanía de manera personal y telefónica en temas relacionados a mejor_x000a_para la seguridad y convivencia en el marco de derechos humanos.._x000a_4 . Asistir a las reuniones a las que sea citado o designado, para la atención de los asuntos relacionados con el objeto_x000a_contractual._x000a_5 . Entregar, mensualmente, el archivo de los documentos suscritos que haya generado en cumplimiento del objeto y_x000a_obligaciones contractuales._x000a_6 . Realizar acompañamiento a operativos de alto impacto como: operativos de movilidad para la recuperación del_x000a_espacio público, operativos de inspección, vigilancia y control a establecimientos de comercio._x000a_7 . Acompañamiento territorial a los gestores de la Secretaría de Seguridad, Justicia y Convivencia, acorde a crear_x000a_escenarios de seguridad y convivencia fortalecimiento de frentes de seguridad plan mochila en los entornos escolares,_x000a_plan baliza, plan guitarra._x000a_8 . Acompañamiento a movilizaciones ciudadanas presentes dentro de la localidad en pro de garantizar la seguridad y_x000a_la convivencia de la comunidad._x000a_9 . Brindar acompañamiento en los procesos de movilización ciudadana, monitoreo a disturbios, operativos de_x000a_seguridad, actividades interinstitucionales, atención de emergencias, eventos masivos o de alta complejidad que_x000a_constituyan un riesgo para la seguridad y convivencia ciudadana en la localidad._x000a_10 . Generar espacios de interlocución que promuevan la convivencia ciudadana en la localidad, con los representantes_x000a_de diferentes Instancias de Participación (entiéndase juntas de acción comunal, frentes de seguridad local, comités de_x000a_ CONDICIONES GENERALES_x000a_CLÁUSULADO COMPLEMENTARIO CONTRATO DE PRESTACION DE SERVICIOS_x000a_PROFESIONALES Y/O APOYO A LA GESTION – CPS- 219 -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convivencia de propiedad horizontal, entre otros), así como con diferentes colectivos urbanos y/o agrupaciones de_x000a_comunidades de la localidad._x000a_11 . Las demás que se le asignen y que surjan de la naturaleza del Contrato"/>
    <d v="2023-02-16T00:00:00"/>
    <s v="I"/>
    <d v="2023-02-09T00:00:00"/>
    <d v="2023-02-10T00:00:00"/>
    <d v="2024-01-09T00:00:00"/>
    <s v="PROFESIONAL"/>
    <s v="SI"/>
    <n v="20236820008043"/>
  </r>
  <r>
    <s v="CPS-220-2023"/>
    <n v="220"/>
    <s v="FDLRUU-CD-220-2023"/>
    <s v="No aplica"/>
    <d v="2023-02-08T00:00:00"/>
    <s v="https://community.secop.gov.co/Public/Tendering/OpportunityDetail/Index?noticeUID=CO1.NTC.3954820&amp;isFromPublicArea=True&amp;isModal=False"/>
    <x v="0"/>
    <x v="0"/>
    <s v="CO1.PCCNTR.4583213"/>
    <n v="86078"/>
    <n v="37951"/>
    <s v="MAIRA ALEJANDRA MORENO LOZANO"/>
    <s v="CC"/>
    <n v="1018475446"/>
    <n v="6"/>
    <m/>
    <m/>
    <m/>
    <m/>
    <m/>
    <m/>
    <m/>
    <m/>
    <s v="PRESTAR LOS SERVICIOS PROFESIONALES PARA APOYAR LA FORMULACION, EJECUCIÓN Y SEGUIMIENTO DE LOS PROYECTOS DE INVERSIÓN DEL SECTOR AMBIENTE EN EL MARCO DEL CUMPLIMIENTO DEL PLAN DE DESARROLLO LOCAL DE LA ALCALDÍA LOCAL DE RAFAEL URIBE URIBE 2021-2024"/>
    <d v="2023-02-08T00:00:00"/>
    <d v="2023-02-13T00:00:00"/>
    <d v="2024-01-12T00:00:00"/>
    <n v="330"/>
    <n v="11"/>
    <n v="59400000"/>
    <n v="5400000"/>
    <x v="0"/>
    <n v="957"/>
    <d v="2023-01-30T00:00:00"/>
    <n v="916"/>
    <d v="2023-02-13T00:00:00"/>
    <x v="0"/>
    <s v="Gestión pública transparente y que rinde cuentas a la ciudadanía en Rafael Uribe Uribe"/>
    <x v="0"/>
    <m/>
    <m/>
    <m/>
    <m/>
    <m/>
    <m/>
    <m/>
    <m/>
    <m/>
    <m/>
    <n v="11"/>
    <n v="330"/>
    <n v="59400000"/>
    <s v="31 31-Servicios Profesionales "/>
    <s v="JESUS BAYRO MUÑOZ FELIX"/>
    <s v="PLANEACION"/>
    <s v="Terminado"/>
    <s v="SECOP II "/>
    <s v="Luis Alejandro"/>
    <m/>
    <s v="OK"/>
    <s v="220"/>
    <s v="F"/>
    <n v="3143692208"/>
    <s v="CL 150A  92 20_x000d_"/>
    <s v="Profesional en Ingeniería Ambiental"/>
    <s v="alejandramorenol@hotmail.com"/>
    <s v="1 . Elaborar diagnósticos/ documentos y/o informes entre otros relacionados con los_x000a_Proyectos de Inversión y temas que se relaciones con el Plan de Desarrollo Local de Rafael Uribe Uribe requeridos_x000a_por el Alcalde local de Rafael Urie Uribe dando estricto cumplimiento al plazo requerido 2 . Realizar el_x000a_seguimiento a la ejecución de los recursos y metas del Plan de Desarrollo Local y/o Proyectos de inversión_x000a_asignados por el supervisor (a) del Fondo de Desarrollo Rafael Uribe Uribe para lo cual deberá presentar_x000a_mensualmente informes de gestión. 3 . Elaborar los estudios previos, anexos té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 contratación_x000a_que le sean asignados por el supervisor (a) del contrato 5 . Participar en las reuniones, citaciones de la junta de_x000a_administración Local, comités de contratación, comités técnicos de seguimiento, reuniones, actividades de la_x000a_administración local, distrital, capacitaciones, entre otros donde sea designado (a) por el supervisor del contrato;_x000a_así como apoyar en la organización y realización de eventos y/o actividades a cargo del área de planeación 6 ._x000a_Elaborar las respuestas a las solicitudes y/o requerimientos de diferentes índole que por competencia le sean_x000a_asignados por el supervisor (a) del contrato dando cumplimiento estricto a los tiempos que exige la norma. 7 ._x000a_Realizar el seguimiento técnico, administrativo, financiero y contable de los procesos contractuales donde sea_x000a_designado como apoyo a la supervisión en el marco de lo previsto en el manual de supervisión de la Secretaría_x000a_Distrital de Gobierno. 8 . &quot;Apoyar las demás actividades que se generen en la ejecución del contrato y que le sean_x000a_asignadas por el Alcalde Local y/o el supervisor (a) del contrato y que surjan de la Naturaleza del Contrato&quot; "/>
    <d v="2023-02-13T00:00:00"/>
    <s v="I"/>
    <d v="2023-02-09T00:00:00"/>
    <d v="2023-02-13T00:00:00"/>
    <d v="2024-01-12T00:00:00"/>
    <s v="PROFESIONAL"/>
    <s v="SI"/>
    <n v="20236820007003"/>
  </r>
  <r>
    <s v="CPS-221-2023"/>
    <n v="221"/>
    <s v="FDLRUU-CD-221-2023"/>
    <s v="No aplica"/>
    <d v="2023-02-08T00:00:00"/>
    <s v="https://community.secop.gov.co/Public/Tendering/OpportunityDetail/Index?noticeUID=CO1.NTC.3955989&amp;isFromPublicArea=True&amp;isModal=Fals"/>
    <x v="0"/>
    <x v="0"/>
    <s v="CO1.PCCNTR.4583870"/>
    <n v="86001"/>
    <n v="38197"/>
    <s v="LUIS FERNANDO BARRETO GONZALEZ"/>
    <s v="CC"/>
    <n v="79443062"/>
    <n v="5"/>
    <m/>
    <m/>
    <m/>
    <m/>
    <m/>
    <m/>
    <m/>
    <m/>
    <s v="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d v="2023-02-09T00:00:00"/>
    <d v="2023-02-10T00:00:00"/>
    <d v="2024-01-09T00:00:00"/>
    <n v="330"/>
    <n v="11"/>
    <n v="59400000"/>
    <n v="5400000"/>
    <x v="0"/>
    <n v="941"/>
    <d v="2023-01-30T00:00:00"/>
    <n v="900"/>
    <d v="2023-02-10T00:00:00"/>
    <x v="0"/>
    <s v="Gestión pública transparente y que rinde cuentas a la ciudadanía en Rafael Uribe Uribe"/>
    <x v="0"/>
    <m/>
    <m/>
    <m/>
    <m/>
    <m/>
    <m/>
    <m/>
    <m/>
    <m/>
    <m/>
    <n v="11"/>
    <n v="330"/>
    <n v="59400000"/>
    <s v="31 31-Servicios Profesionales "/>
    <s v="CARLOS ALEXANDER CASTILLO MUÑOZ "/>
    <s v="PARTICIPACION"/>
    <s v="Terminado"/>
    <s v="SECOP II "/>
    <s v="Luisa "/>
    <s v="PENDIENTE CARGAR DELEGACION SUPERVISON .(LUISA MARTINEZ ) MAYO 16/2024"/>
    <m/>
    <s v="221"/>
    <s v="M"/>
    <n v="3046010799"/>
    <s v="CL 32 SUR  26 15"/>
    <s v="COMUNICADOR SOCIAL"/>
    <s v="lufeba68@gmail.com"/>
    <s v="1. Apoyar la articulación, orientación y coordinación de los espacios de participación ciudadana y_x000a_comunitaria y las instancias de participación local_x000a_2. Desarrollar procesos de promoción, difusión de las actividades de participación y organización_x000a_comunitaria en la localidad en el marco de las instancias de participación con los diferentes_x000a_grupos poblacionales, territoriales y temáticos.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Realizar las actividades de gestión, acompañamiento y apoyo derivadas de los planes de acción,_x000a_procesos y actividades definidas en el marco de las instancias y procesos de participación en la_x000a_localidad._x000a_4. Apoyar la elaboración de los documentos técnicos relacionados con el plan de desarrollo local y_x000a_sus programas, proyectos e iniciativas de participación ciudadana._x000a_5. Desarrollar procesos de construcción, consolidación de información para la formulación de_x000a_documentos contractuales, así como apoyar en dar respuesta a las solicitudes que se deriven para_x000a_el desarrollo de la inversión del PDL en temas de participación._x000a_6. Asistir a la administración local en las diferentes reuniones, mesas de trabajo y jornadas_x000a_convocadas por las entidades y comunidades que participan en el proceso de planeación_x000a_participativo._x000a_7. Desarrollar y apoyar procesos de rendición de cuentas, mediante la difusión y consolidación de la_x000a_información diferencial para los organismos de control, instancias, grupos poblacionales y_x000a_territoriales según se solicite._x000a_8. Realizar y apoyar acciones que surjan en el marco de los temas de Participación._x000a_9. Fortalecer los procesos interinstitucionales y de participación distritales y locales para la gestión_x000a_del desarrollo local, cuando se le solicte_x000a_10.Asistir a reuniones de seguimiento de los asuntos designados, invitaciones a sesiones de la Junta_x000a_Administradora Local y las demás que requieran apoyo de los profesionales del grupo de_x000a_Participación y Asuntos Poblacionales de la Alcaldía Local de Rafael Uribe Uribe._x000a_11.Apoyar las demás actividades que se generen en el área de gestión de desarrollo local y que le_x000a_sean asignadas."/>
    <d v="2023-02-10T00:00:00"/>
    <s v="I"/>
    <d v="2023-02-09T00:00:00"/>
    <d v="2023-02-10T00:00:00"/>
    <d v="2024-01-09T00:00:00"/>
    <s v="PROFESIONAL"/>
    <s v="SI"/>
    <n v="20236820008113"/>
  </r>
  <r>
    <s v="CPS-222-2023"/>
    <n v="222"/>
    <s v="FDLRUU-CD-222-2023"/>
    <s v="No aplica"/>
    <d v="2023-02-08T00:00:00"/>
    <s v="https://community.secop.gov.co/Public/Tendering/OpportunityDetail/Index?noticeUID=CO1.NTC.3963670&amp;isFromPublicArea=True&amp;isModal=False"/>
    <x v="0"/>
    <x v="0"/>
    <s v="CO1.PCCNTR.4590738"/>
    <n v="86743"/>
    <n v="38559"/>
    <s v="ALEJANDRA RODRIGUEZ BERNAL"/>
    <s v="CC"/>
    <n v="1014266791"/>
    <n v="1"/>
    <m/>
    <m/>
    <m/>
    <m/>
    <m/>
    <m/>
    <m/>
    <m/>
    <s v="PRESTAR LOS SERVICIOS PROFESIONALES EN EL DESARROLLO DE LABORES DE ORDEN ADMINISTRATIVO QUE SE REQUIERAN EN DESPACHO DE LA ALCALDÍA LOCAL DE RAFAEL URIBE URIBE"/>
    <d v="2023-02-08T00:00:00"/>
    <d v="2023-02-13T00:00:00"/>
    <d v="2024-05-31T00:00:00"/>
    <n v="330"/>
    <n v="11"/>
    <n v="50600000"/>
    <n v="4600000"/>
    <x v="0"/>
    <n v="914"/>
    <d v="2023-01-25T00:00:00"/>
    <n v="901"/>
    <d v="2023-02-10T00:00:00"/>
    <x v="0"/>
    <s v="Gestión pública transparente y que rinde cuentas a la ciudadanía en Rafael Uribe Uribe"/>
    <x v="0"/>
    <n v="97990"/>
    <n v="1"/>
    <d v="2023-12-05T00:00:00"/>
    <n v="1236"/>
    <d v="2023-11-30T00:00:00"/>
    <n v="1132"/>
    <n v="21160000"/>
    <n v="1"/>
    <d v="2023-12-05T00:00:00"/>
    <n v="139"/>
    <n v="16"/>
    <n v="469"/>
    <n v="71760000"/>
    <s v="31 31-Servicios Profesionales "/>
    <s v="DIMELZA MENDOZA RUEDA "/>
    <s v="DESPACHO"/>
    <s v="En ejecución"/>
    <s v="SECOP II "/>
    <s v="Luisa"/>
    <m/>
    <m/>
    <s v="222"/>
    <s v="F"/>
    <n v="3057513476"/>
    <s v="CL 128 D 86 B 14 TO 23 AP 401"/>
    <s v="DERECHO"/>
    <s v="aleja.rodriguez.bernal@gmail.com"/>
    <s v="1. Proyectar las respuestas de los requerimientos que efectúen los diferentes entes de control,_x000a_corporaciones públicas y ciudadanía en general, que hayan sido designadas por el alcalde local o_x000a_que sean remitidas por medio del aplicativo de gestión documental._x000a_2. Proyectar respuesta en forma oportuna la correspondencia que le sea asignada a través del_x000a_aplicativo que establezca la SDG y consultas de los entes de control relacionadas con el objeto_x000a_del contrato._x000a_3. Apoyar al despacho en la proyección los actos administrativos de competencia de la_x000a_dependencia, de acuerdo con la normatividad vigente y los procedimientos establecidos en la_x000a_materia.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Apoyar al FDL en la recepción, revisión, direccionamiento y consolidación insumo, de los_x000a_profesionales responsables según los temas de su competencia que ingresen a la entidad._x000a_5. Articular con las diferentes dependencias de la Alcaldía de Rafael Uribe Uribe la respuesta_x000a_oportuna de los requerimientos realizados por parte de los entes de control._x000a_6. Proyectar las respuestas de los derechos de petición que por competencia le sean asignadas_x000a_dando cumplimiento estricto a los tiempos que exige la norma._x000a_7. Asistir a las reuniones a las que sea citado o designado, para la atención de los asuntos_x000a_relacionados con el objeto contractual._x000a_8. Atender, documentar y dar respuesta a las visitas administrativas que adelanten los entes de_x000a_control en la entidad._x000a_9. Las demás que le sean asignadas o delegadas y que correspondan a la naturaleza del objeto."/>
    <d v="2023-02-10T00:00:00"/>
    <s v="I"/>
    <d v="2023-02-13T00:00:00"/>
    <d v="2023-02-13T00:00:00"/>
    <d v="2024-01-12T00:00:00"/>
    <s v="PROFESIONAL"/>
    <s v="No requiere"/>
    <s v="No requiere"/>
  </r>
  <r>
    <s v="CPS-223-2023"/>
    <n v="223"/>
    <s v="FDLRUU-CD-223-2023"/>
    <s v="No aplica"/>
    <d v="2023-02-08T00:00:00"/>
    <s v="https://community.secop.gov.co/Public/Tendering/OpportunityDetail/Index?noticeUID=CO1.NTC.3962977&amp;isFromPublicArea=True&amp;isModal=False"/>
    <x v="0"/>
    <x v="0"/>
    <s v="CO1.PCCNTR.4590015"/>
    <n v="86195"/>
    <n v="38097"/>
    <s v="YENNY YOLANDA SEPULVEDA SALAZAR"/>
    <s v="CC"/>
    <n v="52161937"/>
    <n v="5"/>
    <m/>
    <m/>
    <m/>
    <m/>
    <m/>
    <m/>
    <m/>
    <m/>
    <s v="APOYAR ADMINISTRATIVA Y ASISTENCIALMENTE A LAS INSPECCIONES DE POLICÍA DE LA LOCALIDAD DE RAFAEL URIBE URIBE"/>
    <d v="2023-02-08T00:00:00"/>
    <d v="2023-02-15T00:00:00"/>
    <d v="2024-01-14T00:00:00"/>
    <n v="330"/>
    <n v="11"/>
    <n v="20680000"/>
    <n v="1880000"/>
    <x v="0"/>
    <n v="919"/>
    <d v="2023-01-24T00:00:00"/>
    <n v="932"/>
    <d v="2023-02-15T00:00:00"/>
    <x v="1"/>
    <s v="Inspección, vigilancia y control en Rafael Uribe Uribe_x000a_Rafael Uribe Uribe"/>
    <x v="1"/>
    <m/>
    <m/>
    <m/>
    <m/>
    <m/>
    <m/>
    <m/>
    <m/>
    <m/>
    <m/>
    <n v="11"/>
    <n v="330"/>
    <n v="20680000"/>
    <s v="33 33-Servicios Apoyo a la Gestion de la Entidad (servicios administrativos) "/>
    <s v="MONICA JULIANA PACHECO ORJUELA "/>
    <s v="INSPECCIONES "/>
    <s v="Terminado"/>
    <s v="SECOP II "/>
    <s v="miller"/>
    <s v="PENDIENTE CARGAR DELEGACION SUPERVISION ( MILLER) MAY 16/2024"/>
    <m/>
    <s v="223"/>
    <s v="F"/>
    <n v="3022986593"/>
    <s v="CL 17 A SUR  5 55"/>
    <s v="BACHILLER ACADEMICO"/>
    <s v="jysepulveda22@g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2-15T00:00:00"/>
    <s v="I"/>
    <d v="2023-02-09T00:00:00"/>
    <d v="2023-02-15T00:00:00"/>
    <d v="2024-01-14T00:00:00"/>
    <s v="BACHILLER"/>
    <s v="SI"/>
    <n v="20236820009613"/>
  </r>
  <r>
    <s v="CPS-224-2023"/>
    <n v="224"/>
    <s v="FDLRUU-CD-224-2023"/>
    <s v="No aplica"/>
    <d v="2023-02-08T00:00:00"/>
    <s v="https://community.secop.gov.co/Public/Tendering/OpportunityDetail/Index?noticeUID=CO1.NTC.3963404&amp;isFromPublicArea=True&amp;isModal=False"/>
    <x v="0"/>
    <x v="0"/>
    <s v="CO1.PCCNTR.4590046"/>
    <n v="86195"/>
    <n v="38097"/>
    <s v="CLAUDIA LILIANA MONTOYA MAULEDOUX"/>
    <s v="CC"/>
    <n v="30309117"/>
    <n v="0"/>
    <m/>
    <m/>
    <m/>
    <m/>
    <m/>
    <m/>
    <m/>
    <m/>
    <s v="APOYAR ADMINISTRATIVA Y ASISTENCIALMENTE A LAS INSPECCIONES DE POLICÍA DE LA LOCALIDAD DE RAFAEL URIBE URIBE"/>
    <d v="2023-02-09T00:00:00"/>
    <d v="2023-02-15T00:00:00"/>
    <d v="2024-05-31T00:00:00"/>
    <n v="330"/>
    <n v="11"/>
    <n v="20680000"/>
    <n v="1880000"/>
    <x v="0"/>
    <n v="921"/>
    <d v="2023-01-24T00:00:00"/>
    <n v="933"/>
    <d v="2023-02-15T00:00:00"/>
    <x v="1"/>
    <s v="Inspección, vigilancia y control en Rafael Uribe Uribe_x000a_Rafael Uribe Uribe"/>
    <x v="1"/>
    <n v="98026"/>
    <n v="1"/>
    <d v="2023-12-27T00:00:00"/>
    <n v="1380"/>
    <d v="2023-12-26T00:00:00"/>
    <n v="1260"/>
    <n v="8522667"/>
    <n v="1"/>
    <d v="2023-12-27T00:00:00"/>
    <n v="137"/>
    <n v="16"/>
    <n v="467"/>
    <n v="29202667"/>
    <s v="33 33-Servicios Apoyo a la Gestion de la Entidad (servicios administrativos) "/>
    <s v=" BETHY CASTAÑEDA HERNANDEZ"/>
    <s v="INSPECCIONES "/>
    <s v="En ejecución"/>
    <s v="SECOP II "/>
    <s v="miller"/>
    <s v="PENDIENTE CARGAR CRP ADICION (LUISA MARTINEZ ) mayo 16/2024"/>
    <m/>
    <s v="224"/>
    <s v="F"/>
    <n v="3144410036"/>
    <s v="CRA 10C  27 24 SUR"/>
    <s v="TECNICO LABORAL POR COMPETENCIAS EN ORGANIZACION DE ARCHIVO"/>
    <s v="mauledoux.90@hot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2-15T00:00:00"/>
    <s v="I"/>
    <d v="2023-02-10T00:00:00"/>
    <d v="2023-02-15T00:00:00"/>
    <d v="2024-01-14T00:00:00"/>
    <s v="BACHILLER"/>
    <s v="SI"/>
    <s v="20236820009053- 20246820006343"/>
  </r>
  <r>
    <s v="CPS-225-2023"/>
    <n v="225"/>
    <s v="FDLRUU-CD-225-2023"/>
    <s v="No aplica"/>
    <d v="2023-02-08T00:00:00"/>
    <s v="https://community.secop.gov.co/Public/Tendering/OpportunityDetail/Index?noticeUID=CO1.NTC.3958152&amp;isFromPublicArea=True&amp;isModal=False"/>
    <x v="0"/>
    <x v="0"/>
    <s v="CO1.PCCNTR.4586305"/>
    <n v="86195"/>
    <n v="38097"/>
    <s v="JOSE MILLER HERRERA CERON "/>
    <s v="CC"/>
    <n v="19332294"/>
    <n v="2"/>
    <m/>
    <m/>
    <m/>
    <m/>
    <m/>
    <m/>
    <m/>
    <m/>
    <s v="APOYAR ADMINISTRATIVA Y ASISTENCIALMENTE A LAS INSPECCIONES DE POLICÍA DE LA LOCALIDAD DE RAFAEL URIBE URIBE"/>
    <d v="2023-02-08T00:00:00"/>
    <d v="2023-02-10T00:00:00"/>
    <d v="2024-05-31T00:00:00"/>
    <n v="330"/>
    <n v="11"/>
    <n v="20680000"/>
    <n v="1880000"/>
    <x v="0"/>
    <n v="920"/>
    <d v="2023-01-24T00:00:00"/>
    <n v="898"/>
    <d v="2023-02-10T00:00:00"/>
    <x v="1"/>
    <s v="Inspección, vigilancia y control en Rafael Uribe Uribe_x000a_Rafael Uribe Uribe"/>
    <x v="1"/>
    <n v="98027"/>
    <n v="1"/>
    <d v="2023-12-22T00:00:00"/>
    <n v="1312"/>
    <d v="2023-12-18T00:00:00"/>
    <n v="1242"/>
    <n v="8836000"/>
    <n v="1"/>
    <d v="2023-12-22T00:00:00"/>
    <n v="142"/>
    <n v="16"/>
    <n v="472"/>
    <n v="29516000"/>
    <s v="33 33-Servicios Apoyo a la Gestion de la Entidad (servicios administrativos) "/>
    <s v="SHIRLY GOMEZ GARCIA"/>
    <s v="INSPECCIONES "/>
    <s v="En ejecución"/>
    <s v="SECOP II "/>
    <s v="Jhon"/>
    <s v="PENDIENTE CARGAR DLEGACION SUPERVISION.(jhon )  CARGAR CRP ADICION (JHON ) mayo 16/2024"/>
    <m/>
    <s v="225"/>
    <s v="M"/>
    <n v="3145531781"/>
    <s v="DG 61D 26 34"/>
    <s v="BACHILLER"/>
    <s v="corpadecgestion@hotmail.com"/>
    <s v="1. Apoyar la elaboración, radicación, entrega y archivo de documentos, memorandos_x000a_y oficios cuando le sea requerido por el Inspector de Policía. 2. Ingresar la información a los aplicativos_x000a_dispuestos para el manejo de actuaciones administrativas y 3. Apoyar en la organización del archivo_x000a_de gestión y la verificación y depuración documental. 4. Dar correcta atención y orientación a la_x000a_ciudadanía de manera personal y telefónica. 5. Apoyar al Inspector de Policía en la gestión de asuntos_x000a_relacionados con disponibilidad de espacios, equipos, transporte, suministros y demás elementos_x000a_requeridos para el desarrollo de sus actividades 6. Asistir a las reuniones a las que sea citado o_x000a_designado, para la atención de los asuntos relacionados con el objeto contractual.7. Presentar_x000a_informe mensual de las actividades realizadas en cumplimiento de las obligaciones pactadas. 8._x000a_Entregar, mensualmente, el archivo de los documentos suscritos que haya generado en cumplimiento_x000a_del objeto y obligaciones contractuales. Las demás que se le asignen y que surjan de la naturaleza_x000a_del Contrato"/>
    <d v="2023-03-08T00:00:00"/>
    <s v="I"/>
    <d v="2023-02-09T00:00:00"/>
    <d v="2023-02-10T00:00:00"/>
    <d v="2024-01-09T00:00:00"/>
    <s v="BACHILLER"/>
    <s v="SI"/>
    <n v="20236820009073"/>
  </r>
  <r>
    <s v="CPS-226-2023"/>
    <n v="226"/>
    <s v="FDLRUU-CD-226-2023"/>
    <s v="No aplica"/>
    <d v="2023-02-08T00:00:00"/>
    <s v="https://community.secop.gov.co/Public/Tendering/OpportunityDetail/Index?noticeUID=CO1.NTC.3958519&amp;isFromPublicArea=True&amp;isModal=False_x000a_"/>
    <x v="0"/>
    <x v="0"/>
    <s v="CO1.PCCNTR.4586246"/>
    <n v="86127"/>
    <n v="37946"/>
    <s v="ERIKA LIZETH ROJAS RONDON"/>
    <s v="CC"/>
    <n v="1026276229"/>
    <n v="1"/>
    <m/>
    <m/>
    <m/>
    <m/>
    <m/>
    <m/>
    <m/>
    <m/>
    <s v="PRESTAR LOS SERVICIOS PROFESIONALES EN EL ÁREA DE GESTIÓN DE DESARROLLO LOCAL APOYANDO LA GESTION, ANALISIS Y SEGUIMIENTO DE LA INFORMACIÓN FINANCIERA Y PRESUPUESTAL EN CUMPLIMIENTO AL MARCO NORMATIVO"/>
    <d v="2023-02-08T00:00:00"/>
    <d v="2023-02-10T00:00:00"/>
    <d v="2024-02-29T00:00:00"/>
    <n v="330"/>
    <n v="11"/>
    <n v="55000000"/>
    <n v="5000000"/>
    <x v="0"/>
    <n v="887"/>
    <d v="2023-01-25T00:00:00"/>
    <n v="899"/>
    <d v="2023-02-10T00:00:00"/>
    <x v="0"/>
    <s v="Gestión pública transparente y que rinde cuentas a la ciudadanía en Rafael Uribe Uribe"/>
    <x v="0"/>
    <n v="97995"/>
    <n v="1"/>
    <d v="2023-12-22T00:00:00"/>
    <n v="1288"/>
    <d v="2023-12-15T00:00:00"/>
    <n v="1251"/>
    <n v="8500000"/>
    <n v="1"/>
    <d v="2023-12-22T00:00:00"/>
    <n v="50"/>
    <n v="13"/>
    <n v="380"/>
    <n v="63500000"/>
    <s v="31 31-Servicios Profesionales "/>
    <s v="JAVIER ALEJANDRO ZUÑIGA ROJAS"/>
    <s v="FINANCIERA"/>
    <s v="Terminado"/>
    <s v="SECOP II "/>
    <s v="Jhon"/>
    <s v="PENDIENTE CARGAR CRP-(JHON  bohorquez ) MAYO 16/2024"/>
    <m/>
    <s v="226"/>
    <s v="F"/>
    <n v="3208349419"/>
    <s v="TV  13 A  45 F  51 SUR"/>
    <s v="ECONOMIA"/>
    <s v="erirondon16@hotmail.com"/>
    <s v=" 1. Apoyar al analista económico del Fondo en la revisión de los requisitos y documentos para_x000a_el trámite de pagos, revisión de planillas y atención a los contratistas. 2 . Apoyar en la revisión de las solicitudes de_x000a_Certificados de disponibilidad y de registros presupuestales, que amparan los compromisos del Fondo de Desarrollo_x000a_Local de conformidad con el marco normativo vigente. 3 . Apoyar en la actualización de las obligaciones por pagar, así_x000a_como dar respuesta a las peticiones que sean asignadas al área. 4 . Apoyar en la elaboración de los informes que se_x000a_presentan en el programa SIVICOF. 5 . Proyectar los documentos u oficios y dar respuesta oportuna a los derechos de_x000a_petición que por competencia le sean asignados en los términos establecidos en la legislación vigente y a la_x000a_correspondencia que le sea asignada a través del aplicativo ORFEO. 6 . Las demás que le asigne el supervisor y/o apoyo_x000a_a la supervisión que se generen en el marco del objeto contractual._x000d_"/>
    <d v="2023-02-15T00:00:00"/>
    <s v="I"/>
    <d v="2023-02-09T00:00:00"/>
    <d v="2023-02-10T00:00:00"/>
    <d v="2024-01-09T00:00:00"/>
    <s v="PROFESIONAL"/>
    <s v="SI"/>
    <n v="20236820008023"/>
  </r>
  <r>
    <s v="CPS-227-2023"/>
    <n v="227"/>
    <s v="FDLRUU-CD-227-2023"/>
    <s v="No aplica"/>
    <d v="2023-02-08T00:00:00"/>
    <s v="https://community.secop.gov.co/Public/Tendering/OpportunityDetail/Index?noticeUID=CO1.NTC.3958283&amp;isFromPublicArea=True&amp;isModal=False"/>
    <x v="0"/>
    <x v="0"/>
    <s v="CO1.PCCNTR.4586001"/>
    <n v="85618"/>
    <n v="38176"/>
    <s v="LUIS ALBERTO ESPINOSA PRIETO"/>
    <s v="CC"/>
    <n v="19397700"/>
    <n v="0"/>
    <m/>
    <m/>
    <m/>
    <m/>
    <m/>
    <m/>
    <m/>
    <m/>
    <s v="&quot;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quot;"/>
    <d v="2023-02-08T00:00:00"/>
    <d v="2023-02-09T00:00:00"/>
    <d v="2024-01-08T00:00:00"/>
    <n v="330"/>
    <n v="11"/>
    <n v="29700000"/>
    <n v="2700000"/>
    <x v="0"/>
    <n v="881"/>
    <d v="2023-01-25T00:00:00"/>
    <n v="897"/>
    <d v="2023-02-09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Johanna"/>
    <m/>
    <s v="OK"/>
    <s v="227"/>
    <s v="M"/>
    <n v="31184781891"/>
    <s v="CL 49B SUR 989 BL 2_x000d_"/>
    <s v="BACHILLER"/>
    <s v="albertespecial@hotmail.com"/>
    <s v="1. Operar la maquinaria amarilla que integran el parque automotor de la Alcaldía Local de_x000a_Rafael Uribe Uribe de acuerdo con las instrucciones impartidas por el Alcalde Local o el supervisor designado_x000a_pare verificar la ejecución del contrato. 2. Cumplir con las actividades programadas de acuerdo con el cronograma_x000a_establecido por el alcalde y/o supervisor del contrato. 3. Retirar y guardar los vehículos y/o equipos en el lugar_x000a_asignado para tal fin por el supervisor del contrato 4. Velar por el mantenimiento, aseo, buen funcionamiento y_x000a_conservación de los vehículos y/o equipos a cargo 5. Realizar las reparaciones mecánicas menores que sean_x000a_necesarias 6. Hacer seguimiento a los cambios de aceite y llevar una hoja de control, donde se haga seguimiento_x000a_detallado del consumo de combustible, kilometraje, vencimiento de seguros, y demás aspectos relacionados con_x000a_los vehículos y/o equipos. 7. Solicitar oportunamente el combustible, los lubricantes y colaborar en la supervisión_x000a_de las reparaciones de los vehículos y/o equipos. 8. Responder por la seguridad del vehículo y/o equipo,_x000a_herramientas y demás elementos que se le asignen. 9. Cumplir con las demás labores que le sean asignadas y que_x000a_correspondan a la naturaleza de las actividades objeto del contrato._x000d_"/>
    <d v="2023-02-15T00:00:00"/>
    <s v="V"/>
    <d v="2023-02-09T00:00:00"/>
    <d v="2023-02-09T00:00:00"/>
    <d v="2024-01-08T00:00:00"/>
    <s v="BACHILLER"/>
    <s v="SI"/>
    <n v="20236820008923"/>
  </r>
  <r>
    <s v="CPS-228-2023"/>
    <n v="228"/>
    <s v="FDLRUU-CD-228-2023"/>
    <s v="No aplica"/>
    <d v="2023-02-08T00:00:00"/>
    <s v="https://community.secop.gov.co/Public/Tendering/OpportunityDetail/Index?noticeUID=CO1.NTC.3963835&amp;isFromPublicArea=True&amp;isModal=False"/>
    <x v="0"/>
    <x v="0"/>
    <s v="CO1.PCCNTR.4590735"/>
    <n v="86195"/>
    <n v="38097"/>
    <s v="CARLOS ANDRES TORRES ROMERO"/>
    <s v="CC"/>
    <n v="80124179"/>
    <n v="3"/>
    <m/>
    <m/>
    <m/>
    <m/>
    <m/>
    <m/>
    <m/>
    <m/>
    <s v="APOYAR ADMINISTRATIVA Y ASISTENCIALMENTE A LAS INSPECCIONES DE POLICÍA DE LA LOCALIDAD DE RAFAEL URIBE URIBE"/>
    <d v="2023-02-09T00:00:00"/>
    <d v="2023-02-13T00:00:00"/>
    <d v="2024-02-29T00:00:00"/>
    <n v="330"/>
    <n v="11"/>
    <n v="20680000"/>
    <n v="1880000"/>
    <x v="0"/>
    <n v="918"/>
    <d v="2023-01-26T00:00:00"/>
    <n v="913"/>
    <d v="2023-02-13T00:00:00"/>
    <x v="1"/>
    <s v="Inspección, vigilancia y control en Rafael Uribe Uribe_x000a_Rafael Uribe Uribe"/>
    <x v="1"/>
    <n v="98028"/>
    <n v="1"/>
    <d v="2023-12-26T00:00:00"/>
    <n v="1347"/>
    <d v="2023-12-21T00:00:00"/>
    <n v="1266"/>
    <n v="3008000"/>
    <n v="1"/>
    <d v="2023-12-26T00:00:00"/>
    <n v="57"/>
    <n v="13"/>
    <n v="387"/>
    <n v="23688000"/>
    <s v="33 33-Servicios Apoyo a la Gestion de la Entidad (servicios administrativos) "/>
    <s v="LIGIA JANETH LOZANO VASQUEZ "/>
    <s v="INSPECCIONES "/>
    <s v="Terminado"/>
    <s v="SECOP II "/>
    <s v="Johanna"/>
    <s v="PENDIENTE  CARGAR CRP (JOHANA) MAYO 16/2024"/>
    <m/>
    <s v="228"/>
    <s v="M"/>
    <n v="31026111762"/>
    <s v="KR 21  28B 31 SUR"/>
    <s v="INGENIERO AMBIENTAL"/>
    <s v="andrestgs@hotmail.com"/>
    <s v="1. Apoyar la elaboración, radicación, entrega y archivo de documentos, memorandos_x000a_y oficios cuando le sea requerido por el Inspector de Policía. 2. Ingresar la información a los_x000a_aplicativos dispuestos para el manejo de actuaciones administrativas y 3. Apoyar en la organización_x000a_del archivo de gestión y la verificación y depuración documental. 4. Dar correcta atención y_x000a_orientación a la ciudadanía de manera personal y telefónica. 5. Apoyar al Inspector de Policía en la_x000a_gestión de asuntos relacionados con disponibilidad de espacios, equipos, transporte, suministros y_x000a_demás elementos requeridos para el desarrollo de sus actividades 6. Asistir a las reuniones a las que_x000a_sea citado o designado, para la atención de los asuntos relacionados con el objeto contractual. 7._x000a_Presentar informe mensual de las actividades realizadas en cumplimiento de las obligaciones_x000a_pactadas. 8. Entregar, mensualmente, el archivo de los documentos suscritos que haya generado en_x000a_cumplimiento del objeto y obligaciones contractuales. Las demás que se le asignen y que surjan de_x000a_la naturaleza del Contrato._x000d_"/>
    <d v="2023-02-15T00:00:00"/>
    <s v="I"/>
    <d v="2023-02-10T00:00:00"/>
    <d v="2023-02-13T00:00:00"/>
    <d v="2024-01-12T00:00:00"/>
    <s v="BACHILLER"/>
    <s v="SI"/>
    <n v="20236820009063"/>
  </r>
  <r>
    <s v="CPS-229-2023"/>
    <n v="229"/>
    <s v="FDLRUU-CD-229-2023"/>
    <s v="No aplica"/>
    <d v="2023-02-09T00:00:00"/>
    <s v="https://community.secop.gov.co/Public/Tendering/OpportunityDetail/Index?noticeUID=CO1.NTC.3968114&amp;isFromPublicArea=True&amp;isModal=False"/>
    <x v="0"/>
    <x v="0"/>
    <s v="CO1.PCCNTR.4594052"/>
    <n v="86211"/>
    <n v="38095"/>
    <s v="NICOLAS MORA RODRIGUEZ"/>
    <s v="CC"/>
    <n v="1031177773"/>
    <n v="9"/>
    <m/>
    <m/>
    <m/>
    <m/>
    <m/>
    <m/>
    <m/>
    <m/>
    <s v="APOYAR LA GESTIÓN DOCUMENTAL DE LA ALCALDÍA LOCAL, ACOMPAÑANDO AL EQUIPO JURÍDICO DE DEPURACIÓN EN LAS LABORES_x000a_OPERATIVAS QUE GENERA EL PROCESO DE IMPULSO DE LAS ACTUACIONES ADMINISTRATIVAS EXISTENTES EN LA ALCALDÍA LOCAL DE_x000a_RAFAEL URIBE URIBE"/>
    <s v="10/02/2023_x0009_"/>
    <d v="2023-02-17T00:00:00"/>
    <d v="2024-02-29T00:00:00"/>
    <n v="330"/>
    <n v="11"/>
    <n v="29700000"/>
    <n v="2700000"/>
    <x v="0"/>
    <n v="908"/>
    <d v="2023-01-25T00:00:00"/>
    <n v="939"/>
    <d v="2023-02-17T00:00:00"/>
    <x v="1"/>
    <s v="Inspección, vigilancia y control en Rafael Uribe Uribe_x000a_Rafael Uribe Uribe"/>
    <x v="1"/>
    <n v="98258"/>
    <n v="1"/>
    <d v="2023-12-28T00:00:00"/>
    <n v="1365"/>
    <d v="2023-12-22T00:00:00"/>
    <n v="1294"/>
    <n v="3960000"/>
    <n v="1"/>
    <d v="2023-12-28T00:00:00"/>
    <n v="43"/>
    <n v="12"/>
    <n v="373"/>
    <n v="33660000"/>
    <s v="33 33-Servicios Apoyo a la Gestion de la Entidad (servicios administrativos) "/>
    <s v="MARLENE ALCIRA MELENDEZ PEREZ "/>
    <s v="JURIDICA"/>
    <s v="Terminado"/>
    <s v="SECOP II "/>
    <s v="Carlos Tamin"/>
    <s v="PENDIENTE CARGAR CRP ADICION (RENEBUITRAGO) MAYO 16/2024"/>
    <m/>
    <s v="229"/>
    <s v="M"/>
    <n v="3108871222"/>
    <s v="KR 21  37 67 SUR"/>
    <s v="BACHILLER  ACADEMICO"/>
    <s v="nicolasmora27@yahoo.com"/>
    <s v="1. Registrar en una base de datos la información de las entregas de expedientes a cargo de_x000a_la Alcaldía Local, con el fin de ser asignados a los abogados del equipo jurídico que efectúa la depuración_x000a_y el impulso procesal dando cumplimiento a la meta Plan de Desarrollo Distrital. 2. Diseñar las bases de_x000a_datos y registrar en ellas los datos que permitan el control y seguimiento de los autos, resoluciones,_x000a_visitas técnicas y memorandos generados por los abogados del equipo jurídico en materia de actuaciones_x000a_administrativas, garantizando el trámite oportuno al interior de la Alcaldía Local. 3. Apoyar todos los_x000a_procesos administrativos y operacionales que se desarrollen en torno al proyecto de depuraciones_x000a_impulso procesal que desarrolla la Dirección, en cumplimiento a la meta contenida en el Plan de_x000a_Desarrollo Distrital. 4. Apoyar el proceso de actualización y/o cargue en el aplicativo SI ACTUA de los_x000a_documentos, informes, imágenes y anexos relacionados con las actuaciones administrativas existentes en_x000a_las Alcaldías Locales. 5. Acompañar el proceso de alistamiento de los expedientes que por su trámite_x000a_deben ser remitidos al Consejo de Justicia por parte de la Alcaldía Local. 6. Asistir a las reuniones a las_x000a_que sea citado o designado, para la atención de los asuntos relacionados con el objeto contractual. 7. Las_x000a_demás relacionadas con el objeto del contrato que le asignadas por el Supervisor del contrato y/o por el_x000a_profesional de apoyo que guarden relación con el objeto contractual. "/>
    <d v="2023-02-14T00:00:00"/>
    <s v="I"/>
    <d v="2023-02-10T00:00:00"/>
    <d v="2023-02-17T00:00:00"/>
    <d v="2024-01-16T00:00:00"/>
    <s v="BACHILLER"/>
    <s v="SI"/>
    <n v="20236820008043"/>
  </r>
  <r>
    <s v="CPS-230-2023"/>
    <n v="230"/>
    <s v="FDLRUU-CD-230-2023"/>
    <s v="No aplica"/>
    <d v="2023-02-09T00:00:00"/>
    <s v="https://community.secop.gov.co/Public/Tendering/OpportunityDetail/Index?noticeUID=CO1.NTC.3969433&amp;isFromPublicArea=True&amp;isModal=False_x000a_"/>
    <x v="0"/>
    <x v="0"/>
    <s v="CO1.PCCNTR.4595298"/>
    <n v="86195"/>
    <n v="38097"/>
    <s v="ALLISON KATHERINE PEREZ MENDEZ"/>
    <s v="CC"/>
    <n v="1023955863"/>
    <n v="2"/>
    <m/>
    <m/>
    <m/>
    <m/>
    <m/>
    <m/>
    <m/>
    <m/>
    <s v="APOYAR ADMINISTRATIVA Y ASISTENCIALMENTE A LAS INSPECCIONES DE POLICÍA DE LA LOCALIDAD DE RAFAEL URIBE URIBE"/>
    <d v="2023-02-10T00:00:00"/>
    <d v="2023-02-13T00:00:00"/>
    <d v="2024-01-12T00:00:00"/>
    <n v="330"/>
    <n v="11"/>
    <n v="20680000"/>
    <n v="1880000"/>
    <x v="0"/>
    <n v="917"/>
    <d v="2023-01-26T00:00:00"/>
    <n v="911"/>
    <d v="2023-02-13T00:00:00"/>
    <x v="1"/>
    <s v="Inspección, vigilancia y control en Rafael Uribe Uribe_x000a_Rafael Uribe Uribe"/>
    <x v="1"/>
    <m/>
    <m/>
    <m/>
    <m/>
    <m/>
    <m/>
    <m/>
    <m/>
    <m/>
    <m/>
    <n v="11"/>
    <n v="330"/>
    <n v="20680000"/>
    <s v="33 33-Servicios Apoyo a la Gestion de la Entidad (servicios administrativos) "/>
    <s v="BETHY CASTAÑEDA HERNANDEZ "/>
    <s v="INSPECCIONES"/>
    <s v="Terminado"/>
    <s v="SECOP II "/>
    <s v="Adriana"/>
    <s v="PENDIENTE -DELEGACION SUPERVISION- (ADRIANA) MAYO 16/2024"/>
    <m/>
    <s v="230"/>
    <s v="F"/>
    <n v="3204329332"/>
    <s v="Kr 4  48T 16 SUR"/>
    <s v="COMUNICADOR SOCIAL"/>
    <s v="allisonperez.1911@gmail.com"/>
    <s v="1. Apoyar la elaboración, radicación, entrega y archivo de documentos, memorandos y_x000a_oficios cuando le sea requerido por el Inspector de Policía. 2. Ingresar la información a los aplicativos_x000a_dispuestos para el manejo de actuaciones administrativas y 3. Apoyar en la organización del archivo de gestión_x000a_y la verificación y depuración documental. FORMATO ESTUDIOS PREVIOS PRESTACIÓN DE_x000a_SERVICIOS PROFESIONALES / DE APOYO A LA ALCALDÍA DE RAFAEL URIBE 4. Dar correcta_x000a_atención y orientación a la ciudadanía de manera personal y telefónica. 5. Apoyar al Inspector de Policía en la_x000a_gestión de asuntos relacionados con disponibilidad de espacios, equipos, transporte, suministros y demás_x000a_elementos requeridos para el desarrollo de sus actividades 6. Asistir a las reuniones a las que sea citado o_x000a_designado, para la atención de los asuntos relacionados con el objeto contractual. 7. Presentar informe mensual_x000a_de las actividades realizadas en cumplimiento de las obligaciones pactadas. 8. Entregar, mensualmente, el_x000a_archivo de los documentos suscritos que haya generado en cumplimiento del objeto y obligaciones_x000a_contractuales. Las demás que se le asignen y que surjan de la naturaleza del Contrato."/>
    <d v="2023-02-14T00:00:00"/>
    <s v="I"/>
    <d v="2023-02-10T00:00:00"/>
    <d v="2023-02-13T00:00:00"/>
    <d v="2024-01-13T00:00:00"/>
    <s v="BACHILLER"/>
    <s v="SI"/>
    <n v="20236820009043"/>
  </r>
  <r>
    <s v="CPS-231-2023"/>
    <n v="231"/>
    <s v="FDLRUU-CD-231-2023"/>
    <s v="No aplica"/>
    <d v="2023-02-10T00:00:00"/>
    <s v="https://community.secop.gov.co/Public/Tendering/OpportunityDetail/Index?noticeUID=CO1.NTC.3977686&amp;isFromPublicArea=True&amp;isModal=False"/>
    <x v="0"/>
    <x v="0"/>
    <s v="CO1.PCCNTR.4603134"/>
    <n v="85618"/>
    <n v="38176"/>
    <s v="LUIS EDUARDO PEREZ PATARROYO"/>
    <s v="CC"/>
    <n v="1022955000"/>
    <n v="1"/>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s v="10/02/2023_x0009_"/>
    <d v="2023-02-17T00:00:00"/>
    <d v="2024-01-16T00:00:00"/>
    <n v="330"/>
    <n v="11"/>
    <n v="29700000"/>
    <n v="2700000"/>
    <x v="0"/>
    <n v="880"/>
    <d v="2023-01-25T00:00:00"/>
    <n v="938"/>
    <d v="2023-02-17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Carlos Tamin"/>
    <s v="PENDIENTE CARGAR DELEGACION SUPERVISION- (carlos tamain ) MAYO 16/2024"/>
    <m/>
    <s v="231"/>
    <s v="M"/>
    <n v="3138787101"/>
    <s v="DG 45 BIS  B  13 F  07 "/>
    <s v="BACHILLER "/>
    <s v="leperez25@hotmail.com"/>
    <s v="1. Operar la maquinaria amarilla que integran el parque automotor de la Alcaldía Local de_x000a_Rafael Uribe. Uribe de acuerdo con las instrucciones impartidas por el Alcalde Local o el supervisor_x000a_designado pare verificar la ejecución del contrato. 2. Cumplir con las actividades programadas de_x000a_acuerdo con el cronograma establecido por el alcalde y/o supervisor del contrato. 3. Retirar y guardar los_x000a_vehículos y/o equipos en el lugar asignado para tal fin por el supervisor del contrato 4. Velar por el_x000a_mantenimiento, aseo, buen funcionamiento y conservación de los vehículos y/o equipos a cargo. 5._x000a_Realizar las reparaciones mecánicas menores que sean necesarias 6. Hacer seguimiento a los cambios de_x000a_aceite y llevar una hoja de control, donde se haga seguimiento detallado del consumo de combustible,_x000a_kilometraje, vencimiento de seguros, y demás aspectos relacionados con los vehículos y/o equipos. 7._x000a_Solicitar oportunamente el combustible, los lubricantes y colaborar en la supervisión de las reparaciones_x000a_De los vehículos y/o equipos.8. Responder por la seguridad del vehículo y/o equipo, herramientas y_x000a_demás elementos que se le asignen. 9. Cumplir con las demás labores que le sean asignadas y que_x000a_correspondan a la naturaleza de las actividades objeto del contrato"/>
    <d v="2023-02-14T00:00:00"/>
    <s v="V"/>
    <s v="11/02/2023_x0009_"/>
    <d v="2023-02-17T00:00:00"/>
    <d v="2024-01-16T00:00:00"/>
    <s v="BACHILLER"/>
    <s v="SI"/>
    <n v="20236820008923"/>
  </r>
  <r>
    <s v="CPS-232-2023"/>
    <n v="232"/>
    <s v="FDLRUU-CD-232-2023"/>
    <s v="No aplica"/>
    <d v="2023-02-09T00:00:00"/>
    <s v="https://community.secop.gov.co/Public/Tendering/OpportunityDetail/Index?noticeUID=CO1.NTC.3972493&amp;isFromPublicArea=True&amp;isModal=False"/>
    <x v="0"/>
    <x v="0"/>
    <s v="CO1.PCCNTR.4598927"/>
    <n v="85618"/>
    <n v="38176"/>
    <s v="JAIME ALEJANDRO QUINTERO MARTINEZ"/>
    <s v="CC"/>
    <n v="1031154746"/>
    <n v="0"/>
    <m/>
    <m/>
    <m/>
    <m/>
    <m/>
    <m/>
    <m/>
    <m/>
    <s v="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d v="2023-02-09T00:00:00"/>
    <d v="2023-02-15T00:00:00"/>
    <d v="2024-01-14T00:00:00"/>
    <n v="330"/>
    <n v="11"/>
    <n v="29700000"/>
    <n v="2700000"/>
    <x v="0"/>
    <n v="882"/>
    <d v="2023-01-25T00:00:00"/>
    <n v="930"/>
    <d v="2023-02-15T00:00:00"/>
    <x v="0"/>
    <s v="Gestión pública transparente y que rinde cuentas a la ciudadanía en Rafael Uribe Uribe"/>
    <x v="0"/>
    <m/>
    <m/>
    <m/>
    <m/>
    <m/>
    <m/>
    <m/>
    <m/>
    <m/>
    <m/>
    <n v="11"/>
    <n v="330"/>
    <n v="29700000"/>
    <s v="33 33-Servicios Apoyo a la Gestion de la Entidad (servicios administrativos) "/>
    <s v="HECTOR ENRIQUE ERIRA MORENO"/>
    <s v="INFRAESTRUCTURA"/>
    <s v="Terminado"/>
    <s v="SECOP II "/>
    <s v="Nicolas"/>
    <m/>
    <s v="OK "/>
    <s v="232"/>
    <s v="M"/>
    <n v="3022871549"/>
    <s v="DG 58 SUR  28 72 int 8 AP 203."/>
    <s v="BACHILLER"/>
    <s v="jaimequin_94@hotmail.com"/>
    <s v="1 . Operar la maquinaria amarilla que integran el parque automotor de la Alcaldía Local_x000a_de Rafael Uribe Uribe de acuerdo con las instrucciones impartidas por el Alcalde Local o el supervisor_x000a_designado pare verificar la ejecución del contrato. 2 . Cumplir con las actividades programadas de acuerdo_x000a_con el cronograma establecido por el alcalde y/o supervisor del contrato. 3 . Retirar y guardar los vehículos_x000a_y/o equipos en el lugar asignado para tal fin por el supervisor del contrato4 . Velar por el mantenimiento,_x000a_aseo, buen funcionamiento y conservación de los vehículos y/o equipos a cargo 5 . Realizar las reparaciones_x000a_mecánicas menores que sean necesarias 6 . Hacer seguimiento a los cambios de aceite y llevar una hoja de_x000a_control, donde se haga seguimiento detallado del consumo de combustible, kilometraje, vencimiento de_x000a_seguros, y demás aspectos relacionados con los vehículos y/o equipos. 7 . Solicitar oportunamente el_x000a_combustible, los lubricantes y colaborar en la supervisión de las reparaciones de los vehículos y/o equipos. 8 ._x000a_Responder por la seguridad del vehículo y/o equipo, herramientas y demás elementos que se le asignen. 9 ._x000a_Cumplir con las demás labores que le sean asignadas y que correspondan a la naturaleza de las actividades_x000a_objeto del contrato"/>
    <d v="2023-02-13T00:00:00"/>
    <s v="V"/>
    <d v="2023-02-11T00:00:00"/>
    <d v="2023-02-15T00:00:00"/>
    <d v="2024-01-14T00:00:00"/>
    <s v="BACHILLER"/>
    <s v="SI"/>
    <n v="20236820008923"/>
  </r>
  <r>
    <s v="CPS-233-2023"/>
    <n v="233"/>
    <s v="FDLRUU-CD-233-2023"/>
    <s v="No aplica"/>
    <d v="2023-02-09T00:00:00"/>
    <s v="https://community.secop.gov.co/Public/Tendering/OpportunityDetail/Index?noticeUID=CO1.NTC.3972740&amp;isFromPublicArea=True&amp;isModal=False"/>
    <x v="0"/>
    <x v="0"/>
    <s v="CO1.PCCNTR.4598905"/>
    <n v="86074"/>
    <n v="37952"/>
    <s v="EDWARD YESID ROA LOZANO"/>
    <s v="CC"/>
    <n v="80762005"/>
    <n v="7"/>
    <m/>
    <m/>
    <m/>
    <m/>
    <m/>
    <m/>
    <m/>
    <m/>
    <s v="PRESTAR LOS SERVICIOS PROFESIONALES EN EL AREA DE GESTION DEL DESARROLLO LOCAL DE LA ALCALDIA RAFAEL URIBE URIBE EN TEMAS DE PLANEACION PARA LOGRAR EL CUMPLIMIENTO DE LA EJECUCION Y METAS DEL PLAN DE DESARROLLO LOCAL DE LA LOCALIDAD DE RAFAEL URIBE URIBE 2021 - 2024"/>
    <d v="2023-02-09T00:00:00"/>
    <d v="2023-02-10T00:00:00"/>
    <d v="2024-01-09T00:00:00"/>
    <n v="330"/>
    <n v="11"/>
    <n v="71500000"/>
    <n v="6500000"/>
    <x v="0"/>
    <n v="956"/>
    <d v="2023-01-30T00:00:00"/>
    <n v="902"/>
    <d v="2023-02-10T00:00:00"/>
    <x v="0"/>
    <s v="Gestión pública transparente y que rinde cuentas a la ciudadanía en Rafael Uribe Uribe"/>
    <x v="0"/>
    <m/>
    <m/>
    <m/>
    <m/>
    <m/>
    <m/>
    <m/>
    <m/>
    <m/>
    <m/>
    <n v="11"/>
    <n v="330"/>
    <n v="71500000"/>
    <s v="31 31-Servicios Profesionales "/>
    <s v="JESUS BAYRO MUÑOZ FELIX"/>
    <s v="PLANEACION"/>
    <s v="Terminado"/>
    <s v="SECOP II "/>
    <s v="Jorge"/>
    <s v="PENDIENTE CARGAR DELEGACION SUPERVISION- (JORGE MUÑOZ) MAYO 16/2024"/>
    <m/>
    <s v="233"/>
    <s v="M"/>
    <n v="3123642143"/>
    <s v="DG 45F SUR NO. 13J-20 AP 202"/>
    <s v="administrador de empresas"/>
    <s v="eroaseti@gmail.com"/>
    <s v="1 . Realizar el control, monitoreo y seguimiento a la ejecución de las metas del_x000a_Plan de Desarrollo Local y/o Proyectos de inversión del Fondo de Desarrollo Local de Rafael Uribe_x000a_Uribe contando con las herramientas de la Secretaria Distrital de Gobierno, Secretaria Distrital de_x000a_Planeacion, Secretaria Distrital de Hacienda y/o las formuladas en la alcaldia local. 2 . Formular los_x000a_estudios previos, pre-pliegos y pliegos en su parte técnica durante la fase precontractual de los_x000a_procesos derivados de (los) Proyectos de Inversión donde sea designado por el Acalde Local Rafael_x000a_Uribe Uribe. 3 . Realizar seguimiento y control al desarrollo de las iniciativas ciudadanas prioriazadas_x000a_en las Fases que contemplan los presupuestos participativos adelantadas en la vigencia anterior para_x000a_que sean ejecutadas en debida forma. 4 . Apoyar la organización e implementación de las_x000a_metodologías de proyectos derivados de iniciativas ciudadanas que contempla participación_x000a_ciudadana en cada una de las las Fases de los presupuestos participativos. 5 . Participar en los_x000a_diferentes espacios, comites de contratacion, comites de seguimiento, instancias, invitaciones a_x000a_sesiones de la Junta Administradora Local, administracion, local, administracion distrital y las demás_x000a_que sean requeridas por el supervisor del contrato 6 . Realizar el seguimiento técnico, administrativo,_x000a_financiero y contable de los procesos contractuales donde sea designado como apoyo a la_x000a_supervisión en el marco de lo pre-visto en el manual de supervisión de la Secretaría Distrital de_x000a_Gobierno&quot; 7. Apoyar la formulacion, parametrizacion y analisa de la informacion financiera y_x000a_organizacional, con el fin de los mejores requisitos de capacidad financiera y organizacional para los_x000a_proceoss que se pretendan adelantar po el FDLRUU 8. Apoyar las demás actividades que se generen_x000a_ CONDICIONES GENERALES_x000a_CLÁUSULADO COMPLEMENTARIO CONTRATO DE PRESTACION DE SERVICIOS_x000a_PROFESIONALES Y/O APOYO A LA GESTION SECOP II_x000a_FONDO DE DESARROLLO LOCAL DE RAFAEL URIBE URIBE_x000a_Código: GCO-GCI-F143_x000a_Versión: 08_x000a_Vigencia: 01 de diciembre de 2022_x000a_Caso Hola No. 280117_x000a_y que le sean asignadas por el Alcalde Local y/o elsupervisor (a) del contrato y que surjan de la_x000a_Naturaleza del Contrato. "/>
    <d v="2023-02-10T00:00:00"/>
    <s v="I"/>
    <d v="2023-02-09T00:00:00"/>
    <d v="2023-02-10T00:00:00"/>
    <d v="2024-01-09T00:00:00"/>
    <s v="PROFESIONAL"/>
    <s v="SI"/>
    <n v="20236820007003"/>
  </r>
  <r>
    <s v="CPS-234-2023"/>
    <n v="234"/>
    <s v="FDLRUU-CD-234-2023"/>
    <s v="No aplica"/>
    <d v="2023-02-09T00:00:00"/>
    <s v="https://community.secop.gov.co/Public/Tendering/OpportunityDetail/Index?noticeUID=CO1.NTC.3972725&amp;isFromPublicArea=True&amp;isModal=False"/>
    <x v="0"/>
    <x v="0"/>
    <s v="CO1.PCCNTR.4598709"/>
    <n v="86200"/>
    <n v="38381"/>
    <s v="DAYYANA CAROLINA RODRIGUEZ SANCHEZ"/>
    <s v="CC"/>
    <n v="1013656569"/>
    <n v="2"/>
    <m/>
    <m/>
    <m/>
    <m/>
    <m/>
    <m/>
    <m/>
    <m/>
    <s v="PRESTAR LOS SERVICIOS TECNICOS PARA DESARROLLAR ACTIVIDADES TENDIENTES A GARANTIZAR LA SALUD Y LA ATENCIÓN DE LAS EMERGENCIAS Y DESASTRES QUE SE PRESENTEN EN LA LOCALIDAD RAFAEL URIBE URIBE EN MARCO DEL PROYECTO 1665."/>
    <s v="10/02/2023_x0009_"/>
    <d v="2023-02-10T00:00:00"/>
    <d v="2024-01-09T00:00:00"/>
    <n v="330"/>
    <n v="11"/>
    <n v="30250000"/>
    <n v="2750000"/>
    <x v="0"/>
    <n v="962"/>
    <d v="2023-01-30T00:00:00"/>
    <n v="904"/>
    <d v="2023-02-10T00:00:00"/>
    <x v="4"/>
    <s v="Reducción de riesgos por emergencias y desastres en Rafael Uribe Uribe"/>
    <x v="4"/>
    <m/>
    <m/>
    <m/>
    <m/>
    <m/>
    <m/>
    <m/>
    <m/>
    <m/>
    <m/>
    <n v="11"/>
    <n v="330"/>
    <n v="30250000"/>
    <s v="33 33-Servicios Apoyo a la Gestion de la Entidad (servicios administrativos) "/>
    <s v="ELKIN DE JESUS GUTIERREZ HENAO "/>
    <s v="PROYECTO 1665"/>
    <s v="Terminado"/>
    <s v="SECOP II "/>
    <s v="Jorge"/>
    <s v="PENDIENTE CASRGAR DELEGACION SUPERVISION (JORGE MUÑOZ ) MAYO 16/2024"/>
    <m/>
    <s v="234"/>
    <s v="F"/>
    <n v="3138219239"/>
    <s v="CL 32 A SUR 23 47"/>
    <s v="TECNOLOGO EN GESTION DE PROCESOS ADMINISTRATIVOS DE SALUD "/>
    <s v="dcrodriguez551@gmail.com"/>
    <s v=": 1 . Atender todas las actividades relacionadas con el funcionamiento del Consejo Local de_x000a_Gestión del Riesgo: Citaciones, reuniones, actas, emergencias, etc.&quot; 2 . Apoyar el fortalecimiento de los planes_x000a_familiares y comunitarios de emergencia. 3 . Acompañar el desarrollo de los procedimientos operativos y/o el_x000a_adiestramiento institucional para la gestión integral del riesgo. 4 . Atender las comunicaciones y la coordinación_x000a_entre los organismos de respuesta en casos de emergencia. 5 . Realizar las visitas técnicas de campo_x000a_necesarias en el marco de las actividades de los proyectos que se coordinan dentro del componente de gestión_x000a_de riesgo. 6 . Apoyar la elaboración de un documento publicable en PDF de las memorias e impacto de los_x000a_procesos de capacitación e implementación de gestión de riesgo con su respectiva georreferenciación. 7._x000a_Apoyar las demás actividades que se generen en el desarrollo del contrato y que le sean asignadas por el_x000a_Alcalde Local y/o el supervisor (a) del contrato y que surjan de la Naturaleza del Contrato. "/>
    <d v="2023-02-10T00:00:00"/>
    <s v="III"/>
    <d v="2023-02-10T00:00:00"/>
    <d v="2023-02-10T00:00:00"/>
    <d v="2024-01-09T00:00:00"/>
    <s v="TECNICO"/>
    <s v="SI"/>
    <n v="20236820008083"/>
  </r>
  <r>
    <s v="CPS-235-2023"/>
    <n v="235"/>
    <s v="FDLRUU-CD-235-2023"/>
    <s v="No aplica"/>
    <d v="2023-02-09T00:00:00"/>
    <s v="https://community.secop.gov.co/Public/Tendering/OpportunityDetail/Index?noticeUID=CO1.NTC.3972982&amp;isFromPublicArea=True&amp;isModal=False"/>
    <x v="0"/>
    <x v="0"/>
    <s v="CO1.PCCNTR.4598890"/>
    <n v="86081"/>
    <n v="37950"/>
    <s v="VANESSA DOMINGUEZ PALOMINO"/>
    <s v="CC"/>
    <n v="1010169789"/>
    <n v="6"/>
    <m/>
    <m/>
    <m/>
    <m/>
    <m/>
    <m/>
    <m/>
    <m/>
    <s v="PRESTAR LOS SERVICIOS PROFESIONALES PARA APOYAR JURIDICAMENTE LA FORMULACION, EJECUCIÓN Y SEGUIMIENTO DE LOS PROCESOS ASOCIADOS CON LOS PROYECTOS DE INVERSIÓN DEL PLAN DE DESARROLLO LOCAL VIGENCIA 2021 - 2024"/>
    <d v="2023-02-10T00:00:00"/>
    <d v="2023-02-14T00:00:00"/>
    <d v="2024-02-29T00:00:00"/>
    <n v="330"/>
    <n v="11"/>
    <n v="71500000"/>
    <n v="6500000"/>
    <x v="0"/>
    <n v="959"/>
    <d v="2023-01-30T00:00:00"/>
    <n v="921"/>
    <d v="2023-02-14T00:00:00"/>
    <x v="0"/>
    <s v="Gestión pública transparente y que rinde cuentas a la ciudadanía en Rafael Uribe Uribe"/>
    <x v="0"/>
    <n v="98198"/>
    <n v="1"/>
    <d v="2023-12-22T00:00:00"/>
    <n v="1339"/>
    <d v="2023-12-20T00:00:00"/>
    <n v="1208"/>
    <n v="10183333"/>
    <n v="1"/>
    <d v="2023-12-22T00:00:00"/>
    <n v="46"/>
    <n v="13"/>
    <n v="376"/>
    <n v="81683333"/>
    <s v="31 31-Servicios Profesionales "/>
    <s v="JESUS BAYRO MUÑOZ FELIX/LEYDA FENIVAR PARRA ROMERO_x000a_Profesional Universitario 219 - 18 Planeación"/>
    <s v="PLANEACION"/>
    <s v="Terminado"/>
    <s v="SECOP II "/>
    <s v="Luisa"/>
    <s v="PENDIENTE POLIZA DE ADICION -. PENDIENTE CARGAR CRP- (LUISA MARTINEZ  ) MAYO 16/2024"/>
    <m/>
    <n v="235"/>
    <s v="F"/>
    <n v="3223883231"/>
    <s v="Cll 5a 53G 23"/>
    <s v="DERECHO"/>
    <s v="vanedopacbt@gmail.com"/>
    <s v="1. Apoyar en la estructuración de los procesos contractuales relacionados con los propósitos,_x000a_objetivos y metas del Plan de Desarrollo local del Fondo de Desarrollo Local de Rafael Uribe Uribe._x000a_2. Apoyar en la elaboración de documentos relacionados con los procesos contractuales que se_x000a_adelanten para el cumplimiento de los propósitos, objetivos y metas del plan de desarrollo local_x000a_del Fondo de Desarrollo Local de Rafael Uribe Uribe_x000a_ CONDICIONES GENERALES_x000a_CLÁUSULADO COMPLEMENTARIO CONTRATO DE PRESTACIÓN DE SERVICIOS - SECOP II_x000a_FONDO DE DESARROLLO LOCAL DE RAFAEL URIBE URIBE_x000a_Código: GCO-GCI-F143_x000a_Versión: 08_x000a_Vigencia: 01 de diciembre de 2022_x000a_Caso Hola No. 280117_x000a_3. Apoyar en el análisis de las solicitudes, derecho de petición, observaciones y reclamos_x000a_relacionados con los procesos precontractuales y/o contractuales que se adelanten para la_x000a_implementación del plan de desarrollo local Rafael Uribe Uribe_x000a_4. 4 . Apoyar al Alcalde Local en las reuniones, comités y audiencias derivadas de los procesos_x000a_precontractuales y/o contractuales que se adelanten para la implementación del plan de_x000a_desarrollo local del Fondo de Desarrollo Local de Rafael Uribe Uribe._x000a_5. Participar en los diferentes espacios, instancias, invitaciones a sesiones de la Junta Administradora_x000a_Local, sectores de la administracion distrital, y las demás que sea requerida por el supervisor del_x000a_contrato_x000a_6. Desarrollar acciones de apoyo a la supervisión de contratos en caso que sea asignado, realizando_x000a_el seguimiento, verificación y constatación de las obligaciones contractuales y/o términos de_x000a_referencia que debe desarrollar el contratista, plazos y condiciones establecidas, realizando la_x000a_programación y seguimiento al PAC, informes de seguimiento, acciones de liquidación entre las_x000a_otras que sean requeridas, acorde con el manual de supervisión e interventoría de la Secretaría_x000a_Distrital de Gobierno, los lineamientos y orientaciones brindadas por la Alcaldía Local y la_x000a_normatividad vigente._x000a_7. Apoyar las demás actividades que se generen en el desarrollo del contrato y que le sean_x000a_asignadas p"/>
    <s v="15/0/2023"/>
    <s v="I"/>
    <d v="2023-02-10T00:00:00"/>
    <d v="2023-02-14T00:00:00"/>
    <d v="2024-01-13T00:00:00"/>
    <s v="PROFESIONAL"/>
    <s v="SI"/>
    <s v="20236820007003/20246820000343"/>
  </r>
  <r>
    <s v="CPS-236-2023"/>
    <n v="236"/>
    <s v="FDLRUU-CD-236-2023"/>
    <s v="No aplica"/>
    <d v="2023-02-09T00:00:00"/>
    <s v="https://community.secop.gov.co/Public/Tendering/OpportunityDetail/Index?noticeUID=CO1.NTC.3973057&amp;isFromPublicArea=True&amp;isModal=False"/>
    <x v="0"/>
    <x v="0"/>
    <s v="CO1.PCCNTR.4599101"/>
    <n v="85981"/>
    <n v="38198"/>
    <s v="KELLY JOHANA GIRALDO MARIN "/>
    <s v="CC"/>
    <n v="1030580846"/>
    <n v="1"/>
    <m/>
    <m/>
    <m/>
    <m/>
    <m/>
    <m/>
    <m/>
    <m/>
    <s v="PRESTAR LOS SERVICIOS TECNICOS COMO GESTOR COMUNITARIO EN LOS ESPACIOS DE PARTICIPACIÓN DE RAFAEL URIBE URIBE CON ENFOQUE EN LA COMUNIDAD"/>
    <d v="2023-02-10T00:00:00"/>
    <d v="2023-02-14T00:00:00"/>
    <d v="2024-01-13T00:00:00"/>
    <n v="330"/>
    <n v="11"/>
    <n v="34100000"/>
    <n v="3100000"/>
    <x v="0"/>
    <n v="953"/>
    <d v="2023-01-30T00:00:00"/>
    <n v="919"/>
    <d v="2023-02-14T00:00:00"/>
    <x v="0"/>
    <s v="Gestión pública transparente y que rinde cuentas a la ciudadanía en Rafael Uribe Uribe"/>
    <x v="0"/>
    <m/>
    <m/>
    <m/>
    <m/>
    <m/>
    <m/>
    <m/>
    <m/>
    <m/>
    <m/>
    <n v="11"/>
    <n v="330"/>
    <n v="34100000"/>
    <s v="33 33-Servicios Apoyo a la Gestion de la Entidad (servicios administrativos) "/>
    <s v="CARLOS ALEXANDER CASTILLO MUÑOZ "/>
    <s v="PARTICIPACION"/>
    <s v="Terminado"/>
    <s v="SECOP II "/>
    <s v="Luisa"/>
    <m/>
    <s v="OK"/>
    <n v="236"/>
    <s v="F"/>
    <n v="3173603703"/>
    <s v="KR 73 C BIS 38 C 03 SUR"/>
    <s v="TECNOLOGÍA EN NEGOCIACIÓN_x000a_INTERNACIONAL "/>
    <s v="johana.gi.ma@gmail.com"/>
    <s v="1. Apoyar la realización de funciones de carácter tecnico y administrativo en temas de participación_x000a_con el fin de facilitar el desarrollo de ejecución eficiente y efectivo de las actividades._x000a_2. Apoyar la radicación y entrega y archivo de documentos, memorando y oficios generados cuando_x000a_le sea requerido por el profesional designado como apoyo a la supervisión del contrato._x000a_3. Apoyar en temas de participación relacionados con la gestión de asuntos referentes a_x000a_disponibilidad de espacios, equipos transporte suministros y demás elementos requeridos para el_x000a_desarrollo de sus actividades._x000a_4. Acompañar a la Alcaldía Local técnicamente en los consejos locales que le designen y otras_x000a_instancias que requieran de su acompañamiento.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Resolver consultas, prestar asistencia y emitir conceptos de los asuntos de su competencia._x000a_6. Proyectar la respuesta en forma oportuna la correspondencia que le sea asignada a través del_x000a_aplicativo Orfeo y consultas de los entes de control relacionadas con el objeto del contrato, y una_x000a_vez finalizado, presentar el paz y salvo correspondiente._x000a_7. Asistir a las reuniones, comités, capacitaciones, entre otros que le delegue el Alcalde Local_x000a_evidenciando la participación en las mismas._x000a_8. Las demás obligaciones que se le asignen y que surjan de la naturaleza del Contrato."/>
    <d v="2023-02-15T00:00:00"/>
    <s v="I"/>
    <d v="2023-02-10T00:00:00"/>
    <d v="2023-02-14T00:00:00"/>
    <d v="2024-01-13T00:00:00"/>
    <s v="TECNICO"/>
    <s v="SI"/>
    <n v="20236820008113"/>
  </r>
  <r>
    <s v="CPS-237-2023 "/>
    <n v="237"/>
    <s v="FDLRUU-CD-237-2023"/>
    <s v="No aplica"/>
    <d v="2023-02-09T00:00:00"/>
    <s v="https://community.secop.gov.co/Public/Tendering/OpportunityDetail/Index?noticeUID=CO1.NTC.3973343&amp;isFromPublicArea=True&amp;isModal=False"/>
    <x v="0"/>
    <x v="0"/>
    <s v="CO1.PCCNTR.4599118"/>
    <n v="86211"/>
    <n v="38095"/>
    <s v="YULY PAOLA LEGUIZAMON PIÑEROS"/>
    <s v="CC"/>
    <n v="52993109"/>
    <n v="3"/>
    <m/>
    <m/>
    <m/>
    <m/>
    <m/>
    <m/>
    <m/>
    <m/>
    <s v="APOYAR LA GESTIÓN DOCUMENTAL DE LA ALCALDÍA LOCAL, ACOMPAÑANDO AL EQUIPO JURÍDICO DE DEPURACIÓN EN LAS LABORES OPERATIVAS QUE GENERA EL PROCESO DE IMPULSO DE LAS ACTUACIONES ADMINISTRATIVAS EXISTENTES EN LA ALCALDÍA LOCAL DE RAFAEL URIBE URIBE"/>
    <d v="2023-02-10T00:00:00"/>
    <d v="2023-02-14T00:00:00"/>
    <d v="2024-05-31T00:00:00"/>
    <n v="330"/>
    <n v="11"/>
    <n v="29700000"/>
    <n v="2700000"/>
    <x v="0"/>
    <n v="912"/>
    <d v="2023-01-25T00:00:00"/>
    <n v="912"/>
    <d v="2023-02-13T00:00:00"/>
    <x v="1"/>
    <s v="Inspección, vigilancia y control en Rafael Uribe Uribe_x000a_Rafael Uribe Uribe"/>
    <x v="1"/>
    <n v="98257"/>
    <n v="1"/>
    <d v="2023-12-26T00:00:00"/>
    <n v="1352"/>
    <d v="2023-12-21T00:00:00"/>
    <n v="1228"/>
    <n v="12330000"/>
    <n v="1"/>
    <d v="2023-12-26T00:00:00"/>
    <n v="138"/>
    <n v="16"/>
    <n v="468"/>
    <n v="42030000"/>
    <s v="33 33-Servicios Apoyo a la Gestion de la Entidad (servicios administrativos) "/>
    <s v="MARLENE ALCIRA MELENDEZ PEREZ "/>
    <s v="JURIDICA "/>
    <s v="En ejecución"/>
    <s v="SECOP II "/>
    <s v="Johanna "/>
    <s v="PENDIENTE CARGAR CRP ADICION (LUIS ALEJANDRO) MAYO 16/2024"/>
    <m/>
    <n v="237"/>
    <s v="F"/>
    <n v="3123426640"/>
    <s v="CALLE 163A No. 7G-07"/>
    <s v="ABOGADA"/>
    <s v="yuyi050883@yahoo.com"/>
    <s v="1. Registrar en una base de datos la información de las entregas de expedientes a_x000a_cargo de la Alcaldía Local, con el fin de ser asignados a los abogados del equipo jurídico que efectúa la_x000a_depuración y el impulso procesal dando cumplimiento a la meta Plan de Desarrollo Distrital. 2. Diseñar_x000a_las bases de datos y registrar en ellas los datos que permitan el control y seguimiento de los autos,_x000a_resoluciones, visitas técnicas y memorandos generados por los abogados del equipo jurídico en materia_x000a_de actuaciones administrativas, garantizando el trámite oportuno al interior de la Alcaldía Local. 3._x000a_Apoyar todos los procesos administrativos y operacionales que se desarrollen en torno al proyecto de_x000a_depuraciones impulso procesal que desarrolla la Dirección, en cumplimiento a la meta contenida en el_x000a_Plan de Desarrollo Distrital. 4. Apoyar el proceso de actualización y/o cargue en el aplicativo SI ACTUA_x000a_de los documentos, informes, imágenes y anexos relacionados con las actuaciones administrativas_x000a_existentes en las Alcaldías Locales. 5. Acompañar el proceso de alistamiento de los expedientes que por_x000a_su trámite deben ser remitidos al Consejo de Justicia por parte de la Alcaldía Local. 6. Asistir a las_x000a_reuniones a las que sea citado o designado, para la atención de los asuntos relacionados con el objeto_x000a_contractual. 7. Las demás relacionadas con el objeto del contrato que le asignadas por el Supervisor del_x000a_contrato y/o por el profesional de apoyo que guarden relación con el objeto contractual._x000d_"/>
    <d v="2023-02-15T00:00:00"/>
    <s v="I"/>
    <d v="2023-02-10T00:00:00"/>
    <d v="2023-02-13T00:00:00"/>
    <d v="2024-01-12T00:00:00"/>
    <s v="BACHILLER"/>
    <s v="SI"/>
    <n v="20236820008043"/>
  </r>
  <r>
    <s v="CPS-238-2023"/>
    <n v="238"/>
    <s v="FDLRUU-CD-238-2023"/>
    <s v="No aplica"/>
    <d v="2023-02-09T00:00:00"/>
    <s v="https://community.secop.gov.co/Public/Tendering/OpportunityDetail/Index?noticeUID=CO1.NTC.3973595&amp;isFromPublicArea=True&amp;isModal=False"/>
    <x v="0"/>
    <x v="0"/>
    <s v="CO1.PCCNTR.4599652"/>
    <n v="85611"/>
    <n v="38177"/>
    <s v="CAMILO ANDRES MARROQUIN RUIZ"/>
    <s v="CC"/>
    <n v="1031172956"/>
    <n v="7"/>
    <m/>
    <m/>
    <m/>
    <m/>
    <m/>
    <m/>
    <m/>
    <m/>
    <s v="PRESTAR LOS SERVICIOS DE APOYO A LA GESTIÓN EN LAS LABORES ADMINISTRATIVAS, OPERATIVAS Y LOGISTICAS QUE SE REQUIERAN EN EL ÁREA DE GESTIÓN DEL DESARROLLO DE LA ALCALDÍA LOCAL DE RAFAEL URIBE URIBE"/>
    <d v="2023-02-10T00:00:00"/>
    <d v="2023-02-15T00:00:00"/>
    <d v="2024-05-31T00:00:00"/>
    <n v="330"/>
    <n v="11"/>
    <n v="29700000"/>
    <n v="2700000"/>
    <x v="0"/>
    <n v="877"/>
    <d v="2023-01-25T00:00:00"/>
    <n v="926"/>
    <d v="2023-02-15T00:00:00"/>
    <x v="0"/>
    <s v="Gestión pública transparente y que rinde cuentas a la ciudadanía en Rafael Uribe Uribe"/>
    <x v="0"/>
    <n v="98207"/>
    <n v="1"/>
    <d v="2023-12-26T00:00:00"/>
    <n v="1360"/>
    <d v="2023-12-22T00:00:00"/>
    <n v="1328"/>
    <n v="12240000"/>
    <n v="1"/>
    <d v="2023-12-26T00:00:00"/>
    <n v="137"/>
    <n v="16"/>
    <n v="467"/>
    <n v="41940000"/>
    <s v="33 33-Servicios Apoyo a la Gestion de la Entidad (servicios administrativos) "/>
    <s v="PAOLA ROCIO PERDOMO "/>
    <s v="ADMINISTRATIVA"/>
    <s v="En ejecución"/>
    <s v="SECOP II "/>
    <s v="Rene"/>
    <s v="PENDIENTE  CARGAR CRP ADICION (RENE BUITRAGO ) MAYO 16/2024"/>
    <m/>
    <n v="238"/>
    <s v="M"/>
    <n v="3202432632"/>
    <s v="KR 23 35 A 48 SUR "/>
    <s v="BACHILLER "/>
    <s v="camilomarroquinruiz@gmail.com"/>
    <s v="1. Apoyar los movimientos físicos y traslados de conformidad a los procedimientos y_x000a_normas establecidas para la toma física de los inventarios de los bienes de propiedad del Fondo de_x000a_Desarrollo Local de la Localidad de Rafael Uribe Uribe (FDLRUU), y según directrices por parte del_x000a_funcionario responsable del Almacén. 2. Asistir al encargado del área en el levantamiento físico,_x000a_revisión, control, revisión de placas, seguimiento, bajas de los inventarios según los requerimientos del_x000a_funcionario responsable de Almacén y FDLRUU y la disposición de los mismos. 3. Informar_x000a_inmediatamente al Supervisor del contrato, sobre cualquier faltante o irregularidad que se presente en_x000a_la ejecución de sus actividades. 4. Asistir al proceso de verificación y seguimiento de los ingresos,_x000a_salidas, traslados, reintegros y demás operaciones que deben registrarse por el área, sobre bienes y_x000a_elementos del FDLRUU. Realizar el respectivo registro en el aplicativo SI CAPITAL de la Secretaría de_x000a_Gobierno. 5. Garantizar el resguardo, custodia y buen uso de los elementos de la Entidad que le sean_x000a_entregados, para la efectiva realización de su objeto contractual, en caso de que se genere pérdida o_x000a_deterioro injustificado el supervisor deberá realizar el procedimiento que corresponda para que se_x000a_garantice el reintegro del mismo. 6. Mantener activos y al día (sin trámites pendientes) los aplicativos_x000a_TICs de acuerdo con el objeto contractual (Orfeo, correo institucional, SIG, SI CAPITAL, extranet, entre_x000a_otros) junto con el inventario físico que le sea asignado por el almacén del Área de Gestión del_x000a__x000a_CONDICIONES GENERALES_x000a_CLÁUSULADO COMPLEMENTARIO CONTRATO DE PRESTACION DE SERVICIOS DE APOYO A LA_x000a_GESTION DE LA ENTIDAD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Desarrollo Local (lo anterior implica que una vez suscriba acta de inicio, el contratista deberá aperturar_x000a_dichos aplicativos y deberá mantenerlos activos y al día durante todo el término de ejecución del_x000a_contrato. Igualmente, con la suscripción del acta de inicio, deberá dirigirse al almacén del área de_x000a_gestión del desarrollo local para la asignación del inventario físico del que será responsable). 7. Prestar_x000a_el servicio de atención a la ciudadanía relacionado con el objeto y naturaleza del contrato de manera_x000a_oportuna, con calidad y calidez, garantizando suplir la necesidad del servicio. 8. Apoyar la organización_x000a_del archivo del Almacén del Fondo de Desarrollo Local de Rafael Uribe Uribe. 9. Apoyar logísticamente la_x000a_realización de eventos de la Alcaldía local cuando sea requerido, para el suministro, montaje, instalación_x000a_y desmontaje de los elementos propiedad del Fondo de Desarrollo Local de Rafael Uribe Uribe y_x000a_custodiados por el Almacén. 10. Apoyar el cuidado y custodia de bienes y elementos del Fondo de_x000a_Desarrollo Local de Rafael Uribe Uribe en actividades y eventos que realice la Alcaldía Local. 11. Las_x000a_demás obligaciones que se le asignen y que surjan de la naturaleza del Contrato._x000d_"/>
    <d v="2023-02-15T00:00:00"/>
    <s v="II"/>
    <d v="2023-02-13T00:00:00"/>
    <d v="2023-02-15T00:00:00"/>
    <d v="2024-01-14T00:00:00"/>
    <s v="BACHILLER"/>
    <s v="SI"/>
    <s v="20236820008033 - 20246820007843"/>
  </r>
  <r>
    <s v="CPS-239-2023"/>
    <n v="239"/>
    <s v="FDLRUU-CD-239-2023"/>
    <s v="No aplica"/>
    <d v="2023-02-10T00:00:00"/>
    <s v="https://community.secop.gov.co/Public/Tendering/OpportunityDetail/Index?noticeUID=CO1.NTC.3976829&amp;isFromPublicArea=True&amp;isModal=False"/>
    <x v="0"/>
    <x v="0"/>
    <s v="CO1.PCCNTR.4602188"/>
    <n v="86096"/>
    <n v="38196"/>
    <s v="JUAN MANUEL CARDENAS GARZON"/>
    <s v="CC"/>
    <n v="1032457982"/>
    <n v="7"/>
    <m/>
    <m/>
    <m/>
    <m/>
    <m/>
    <m/>
    <m/>
    <m/>
    <s v="APOYA EL CUBRIMIENTO DE LAS ACTIVIDADES, CRONOGRAMAS Y AGENDA DE LA ALCALDÍA LOCAL A NIVEL INTERNO Y EXTERNO, ASÍ COMO LA GENERACIÓN DE CONTENIDOS PERIODÍSTICOS."/>
    <d v="2023-02-10T00:00:00"/>
    <d v="2023-02-14T00:00:00"/>
    <d v="2024-01-13T00:00:00"/>
    <n v="330"/>
    <n v="11"/>
    <n v="59400000"/>
    <n v="5400000"/>
    <x v="0"/>
    <n v="885"/>
    <d v="2023-01-25T00:00:00"/>
    <n v="920"/>
    <d v="2023-02-14T00:00:00"/>
    <x v="0"/>
    <s v="Gestión pública transparente y que rinde cuentas a la ciudadanía en Rafael Uribe Uribe"/>
    <x v="0"/>
    <m/>
    <m/>
    <m/>
    <m/>
    <m/>
    <m/>
    <m/>
    <m/>
    <m/>
    <m/>
    <n v="11"/>
    <n v="330"/>
    <n v="59400000"/>
    <s v="31 31-Servicios Profesionales "/>
    <s v="JULIA ADRIANA TELLEZ VANEGAS "/>
    <s v="PRENSA"/>
    <s v="Terminado"/>
    <s v="SECOP II "/>
    <s v="Luisa"/>
    <m/>
    <s v="OK"/>
    <n v="239"/>
    <s v="M"/>
    <n v="3192484838"/>
    <s v="KR 109 A 150 B 79"/>
    <s v="PROFESIONAL EN CINE Y TELEVISIÓN "/>
    <s v="cardenasjuan778@gmail.com"/>
    <s v="1. Desarrollar comunicados, cubrimientos y apoyo a temas asociados a prensa, de acuerdo con los_x000a_temas asignados._x000a_2. Realizar seguimiento a las necesidades y requerimientos comunicacionales de la Alcaldía Local_x000a_Apoyar el cubrimiento de actividades, operativos, eventos y demás acciones desarrollas por la_x000a_Alcaldía Local._x000a_3. Crear y ejecutar publicaciones impresas y/o digitales con contenidos de la entidad con la_x000a_periodicidad que determine el líder de comunicaciones_x000a_4. Alimentar en la página web de la entidad, el contenido noticioso y de prensa a que haya lugar.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Apoyar la realización, conceptualización y desarrollo de piezas audiovisuales requeridas por la_x000a_Alcaldía Local._x000a_6. Apoyar en el monitoreo de medios de comunicación y seguimiento a los contenidos de la Alcaldía_x000a_Local._x000a_7. Las demás obligaciones que se le asignen y/o que surjan de la naturaleza del Contrato."/>
    <d v="2023-02-15T00:00:00"/>
    <s v="I"/>
    <d v="2023-02-13T00:00:00"/>
    <d v="2023-02-14T00:00:00"/>
    <d v="2024-01-13T00:00:00"/>
    <s v="PROFESIONAL"/>
    <s v="SI"/>
    <n v="20236820008953"/>
  </r>
  <r>
    <s v="CPS-240-2023"/>
    <n v="240"/>
    <s v="FDLRUU-CD-240-2023"/>
    <s v="No aplica"/>
    <d v="2023-02-09T00:00:00"/>
    <s v="https://community.secop.gov.co/Public/Tendering/OpportunityDetail/Index?noticeUID=CO1.NTC.3973687&amp;isFromPublicArea=True&amp;isModal=False"/>
    <x v="0"/>
    <x v="0"/>
    <s v="CO1.PCCNTR.4599470"/>
    <n v="86965"/>
    <n v="38962"/>
    <s v="DAVID ALEJANDRO ALMANZA HERNANDEZ"/>
    <s v="CC"/>
    <n v="1007412469"/>
    <n v="5"/>
    <m/>
    <m/>
    <m/>
    <m/>
    <m/>
    <m/>
    <m/>
    <m/>
    <s v="PRESTAR SERVICIOS DE APOYO TECNICO AL AREA DE GESTION DE DESARROLLO LOCAL EN LA FORMULACION, EJECUCION Y SEGUIMIENTO DE LOS PROYECTOS DE INVERSION QUE FORMAN PARTE DEL PLAN DE DESARROLLO LOCAL 2021-2024 DE LA LOCALIDAD DE RAFAEL URIBE URIBE"/>
    <d v="2023-02-10T00:00:00"/>
    <d v="2023-02-17T00:00:00"/>
    <d v="2023-06-16T00:00:00"/>
    <n v="120"/>
    <n v="4"/>
    <n v="16000000"/>
    <n v="4000000"/>
    <x v="0"/>
    <n v="973"/>
    <d v="2023-02-07T00:00:00"/>
    <n v="917"/>
    <d v="2023-02-13T00:00:00"/>
    <x v="0"/>
    <s v="Gestión pública transparente y que rinde cuentas a la ciudadanía en Rafael Uribe Uribe"/>
    <x v="0"/>
    <m/>
    <m/>
    <m/>
    <m/>
    <m/>
    <m/>
    <m/>
    <m/>
    <m/>
    <m/>
    <n v="4"/>
    <n v="120"/>
    <n v="16000000"/>
    <s v="33 33-Servicios Apoyo a la Gestion de la Entidad (servicios administrativos) "/>
    <s v="JESUS BAYRO MUÑOZ FELIX"/>
    <s v="PLANEACION "/>
    <s v="Terminado"/>
    <s v="SECOP II "/>
    <s v="Jhon"/>
    <m/>
    <s v="OK "/>
    <n v="240"/>
    <s v="M"/>
    <n v="3183742063"/>
    <s v="CL 36 12 111 ESTE CONJUNTO BARLOVENTO"/>
    <s v="TECNICO LABORAL POR COMPETENCIAS -ENTRENADOR DEPORTIVO"/>
    <s v="davidalma26@gmail.com"/>
    <s v=" Apoyar en la elaboración de diagnósticos, presentaciones, documentos técnicos, análisis_x000a_del sector, estudios de mercado, herramientas de seguimiento y ejecución y todos los demás que hagan parte de la_x000a_formulación y ejecución de los proyectos de inversión del Fondo de Desarrollo Local de Rafael Uribe Uribe 2 . Apoyar_x000a_en la elaboración de actas de reuniones, comunicaciones, registro de información en los aplicativos y/o herramientas_x000a_del nivel central, Alcaldía Local, respuestas a requerimientos; así como herramientas que se requieran para la_x000a_formulación y ejecución de los proyectos de inversión y demás documentos requeridos por el supervisor (a) del contrato._x000a_3 . Apoyar y mantener actualizadas las carpetas físicas y expedientes magnéticos con la información de los contratos,_x000a_proyectos de inversión que le sean designados por el supervisor (a) del contrato. 4 . Apoyar y/o asistir a las actividades,_x000a_reuniones presenciales y/o virtuales, capacitaciones entre otros que se generen en el marco de los Proyectos de Inversión_x000a_del Fondo de Desarrollo Local de Rafael Uribe Uribe. 5 . Presentar el informe mensual de actividades con las evidencias_x000a_que soportan la ejecución de las obligaciones específicas del contrato. 6 . Las demás que sean asignadas por el_x000a_supervisor y/o apoyo a la supervisión del contrato"/>
    <d v="2023-02-10T00:00:00"/>
    <s v="I"/>
    <d v="2023-02-10T00:00:00"/>
    <d v="2023-02-17T00:00:00"/>
    <d v="2023-06-16T00:00:00"/>
    <s v="TECNICO"/>
    <s v="SI"/>
    <n v="20206820007583"/>
  </r>
  <r>
    <s v="CPS-241-2023"/>
    <n v="241"/>
    <s v="FDLRUU-CD-241-2023"/>
    <s v="No aplica"/>
    <d v="2023-02-10T00:00:00"/>
    <s v="https://community.secop.gov.co/Public/Tendering/OpportunityDetail/Index?noticeUID=CO1.NTC.3977947&amp;isFromPublicArea=True&amp;isModal=False"/>
    <x v="0"/>
    <x v="0"/>
    <s v="CO1.PCCNTR.4603079"/>
    <n v="85736"/>
    <n v="38209"/>
    <s v="DIEGO ARMANDO MENDIVELSO MENDIVELSO"/>
    <s v="CC"/>
    <n v="1000696681"/>
    <n v="3"/>
    <m/>
    <m/>
    <m/>
    <m/>
    <m/>
    <m/>
    <m/>
    <m/>
    <s v="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d v="2023-02-10T00:00:00"/>
    <d v="2023-02-14T00:00:00"/>
    <d v="2024-02-13T00:00:00"/>
    <n v="330"/>
    <n v="11"/>
    <n v="56100000"/>
    <n v="5100000"/>
    <x v="0"/>
    <n v="951"/>
    <d v="2023-01-30T00:00:00"/>
    <n v="923"/>
    <d v="2023-02-14T00:00:00"/>
    <x v="0"/>
    <s v="Gestión pública transparente y que rinde cuentas a la ciudadanía en Rafael Uribe Uribe"/>
    <x v="0"/>
    <m/>
    <n v="1"/>
    <d v="2023-12-29T00:00:00"/>
    <n v="1398"/>
    <d v="2023-12-29T00:00:00"/>
    <n v="1319"/>
    <n v="5100000"/>
    <n v="1"/>
    <d v="2023-12-29T00:00:00"/>
    <n v="30"/>
    <n v="12"/>
    <n v="360"/>
    <n v="61200000"/>
    <s v="31 31-Servicios Profesionales "/>
    <s v="JAVIER ALEJANDRO ZUÑIGA ROJAS"/>
    <s v="OBLIGACIONES POR PAGAR"/>
    <s v="Terminado"/>
    <s v="SECOP II "/>
    <s v="Rene"/>
    <s v="PENDIENTE CARGAR DELEGACION SUPERVISION- (RENE BUITRAGO ) PENDIENTE CARGAR CRP ADICION (LUIS ALEJANDRO ) MAYO 16/2024"/>
    <m/>
    <s v="241"/>
    <s v="M"/>
    <n v="3134978949"/>
    <s v="KR 80  68B  47"/>
    <s v="ARQUITECTO"/>
    <s v="diego_estraditado@hotmail.com"/>
    <s v="1. Realizar revisión, verificación y seguimiento a las cuentas que por la naturaleza_x000a_de su contrato le sean asignadas para la verificación y trámite de pago correspondiente. 2. Prestar_x000a_asesoría profesional a los contratos de obra y/o interventoría que se encuentren en proceso de_x000a_pagos y/o liquidación dentro del Fondo de Desarrollo Local. 3. Emitir los conceptos técnicos que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por la naturaleza de su contrato le sean asignados y de así requerirse para dar continuidad a los_x000a_procesos propios de la entidad. 4. Realizar informe de verificación de los contratos que se_x000a_encuentran en proceso de liquidación, para proceder con el trámite correspondiente a cada uno de_x000a_los procesos, que se le hayan designado para dicho procedimiento. 5. Proyectar y/o revisar y_x000a_tramitar las actas de liquidación requeridas, para finalizar los procesos de contratación que se_x000a_tienen en la entidad, para la respectiva firma del Alcalde Local. 6. Realizar seguimiento completo a_x000a_los contratos que se encuentran en trámite de pago y/o liquidación, para que la información se_x000a_encuentre cargada en el aplicativo SECOP y ORFEO, de acuerdo a los procesos estipulados para_x000a_trámite de pago. 7. Dar respuesta oportuna a los requerimientos que por la naturaleza de su_x000a_contrato se remitan por el aplicativo ORFEO y/o correo electrónico, con el fin de brindar_x000a_información completa a quien la requiera. 8. Prestar atención a la ciudadanía, cuando sea_x000a_requerida, de acuerdo a la naturaleza de su contrato, sobre temas propios correspondientes que_x000a_sean de su designación y conocimiento. 9. Apoyar en los temas propios correspondientes al objeto_x000a_de su contrato con el fin de esclarecer dudas y continuar tramites de pago. 10. Asistir a las mesas_x000a_técnicas de seguimiento de las obligaciones por pagar que se generen en el transcurso de la_x000a_ejecución de su contrato. 11. Realizar la revisión de los documentos correspondientes que deban_x000a_ser publicados por la entidad, en los portales de información y consulta, para tramites de pago y/_x000a_liquidación de los procesos que se encuentren a su cargo. 12. Prestar apoyo en las demás_x000a_actividades que surjan en materia de obligaciones por pagar y seguimiento de pagos, de acuerdo a_x000a_solicitud del supervisor y/o apoyo a la supervisión, en el marco de su objeto contractual._x000d_"/>
    <d v="2023-02-15T00:00:00"/>
    <s v="I"/>
    <d v="2023-02-10T00:00:00"/>
    <d v="2023-02-14T00:00:00"/>
    <d v="2024-01-13T00:00:00"/>
    <s v="PROFESIONAL"/>
    <s v="SI"/>
    <n v="20236820007573"/>
  </r>
  <r>
    <s v="CPS-242-2023"/>
    <n v="242"/>
    <s v="FDLRUU-CD-242-2023"/>
    <s v="No aplica"/>
    <d v="2023-02-10T00:00:00"/>
    <s v="https://community.secop.gov.co/Public/Tendering/OpportunityDetail/Index?noticeUID=CO1.NTC.3981174&amp;isFromPublicArea=True&amp;isModal=False"/>
    <x v="0"/>
    <x v="0"/>
    <s v="CO1.PCCNTR.4606454"/>
    <n v="86200"/>
    <n v="38381"/>
    <s v="MARTIN ANDRES SANABRIA ESCOBAR"/>
    <s v="CC"/>
    <n v="1023895485"/>
    <n v="3"/>
    <m/>
    <m/>
    <m/>
    <m/>
    <m/>
    <m/>
    <m/>
    <m/>
    <s v="PRESTAR LOS SERVICIOS TECNICOS PARA DESARROLLAR ACTIVIDADES TENDIENTES A GARANTIZAR LA SALUD Y LA ATENCIÓN DE LAS EMERGENCIAS Y DESASTRES QUE SE PRESENTEN EN LA LOCALIDAD RAFAEL URIBE URIBE EN MARCO DEL PROYECTO 1665"/>
    <d v="2023-02-10T00:00:00"/>
    <d v="2023-02-15T00:00:00"/>
    <d v="2024-01-14T00:00:00"/>
    <n v="330"/>
    <n v="11"/>
    <n v="30250000"/>
    <n v="2750000"/>
    <x v="0"/>
    <n v="963"/>
    <d v="2023-01-30T00:00:00"/>
    <n v="915"/>
    <d v="2023-02-13T00:00:00"/>
    <x v="4"/>
    <s v="Reducción de riesgos por emergencias y desastres en Rafael Uribe Uribe"/>
    <x v="4"/>
    <m/>
    <m/>
    <m/>
    <m/>
    <m/>
    <m/>
    <m/>
    <m/>
    <m/>
    <m/>
    <n v="11"/>
    <n v="330"/>
    <n v="30250000"/>
    <s v="33 33-Servicios Apoyo a la Gestion de la Entidad (servicios administrativos) "/>
    <s v="ELKIN DE JESUS GUTIERREZ HENAO "/>
    <s v="PROYECTO 1665"/>
    <s v="Terminado"/>
    <s v="SECOP II "/>
    <s v="Michel"/>
    <m/>
    <s v="OK"/>
    <s v="242"/>
    <s v="M"/>
    <n v="3206587396"/>
    <s v="CL 30 D SUR 11 15"/>
    <s v="DISEÑADOR INDUSTRIAL"/>
    <s v="martinsanabria75@gmail.com"/>
    <s v="1 . Atender todas las actividades relacionadas con el funcionamiento del Consejo Local de Gestión del_x000a_Riesgo: Citaciones, reuniones, actas, emergencias, etc.&quot;_x000a_2 . Apoyar el fortalecimiento de los planes familiares y comunitarios de emergencia_x000a_3 . Acompañar el desarrollo de los procedimientos operativos y/o el adiestramiento institucional para la gestión_x000a_integral del riesgo._x000a_4 . Atender las comunicaciones y la coordinación entre los organismos de respuesta en casos de emergencia. 5 ._x000a_Realizar las visitas técnicas de campo necesarias en el marco de las actividades de los proyectos que se coordinan_x000a_dentro del componente de gestión de riesgo._x000a_6 . Apoyar la elaboración de un documento publicable en PDF de las memorias e impacto de los procesos de_x000a_capacitación e implementación de gestión de riesgo con su respectiva georreferenciación._x000a_7. Apoyar las demás actividades que se generen en el desarrollo del contrato y que le sean asignadas por el Alcalde_x000a_Local y/o el supervisor (a) del contrato y que surjan de la Naturaleza del Contrato"/>
    <d v="2023-02-20T00:00:00"/>
    <s v="III"/>
    <d v="2023-02-14T00:00:00"/>
    <d v="2023-02-15T00:00:00"/>
    <d v="2024-01-14T00:00:00"/>
    <s v="TECNICO"/>
    <s v="SI"/>
    <n v="20236820008083"/>
  </r>
  <r>
    <s v="CPS-243-2023"/>
    <n v="243"/>
    <s v="FDLRUU-CD-243-2023"/>
    <s v="No aplica"/>
    <d v="2023-02-10T00:00:00"/>
    <s v="https://community.secop.gov.co/Public/Tendering/OpportunityDetail/Index?noticeUID=CO1.NTC.3981877&amp;isFromPublicArea=True&amp;isModal=False_x000a_"/>
    <x v="0"/>
    <x v="0"/>
    <s v="CO1.PCCNTR.4606798"/>
    <n v="86136"/>
    <n v="37945"/>
    <s v="MARISOL RIAÑO TORO"/>
    <s v="CC"/>
    <n v="65814504"/>
    <n v="0"/>
    <m/>
    <m/>
    <m/>
    <m/>
    <s v="PILAR JASBLEYDY CASTELLANOS ROJAS "/>
    <s v="CC CC"/>
    <n v="52207882"/>
    <d v="2023-07-31T00:00:00"/>
    <s v="PRESTAR LOS SERVICIOS PROFESIONALES EN EL ANÁLISIS, REVISIÓN Y TRÁMITE PARA GESTIONAR EL COBRO PERSUASIVO Y COACTIVO ASI COMO SOLICITUDES DE ENTES DE CONTROL, CORPORACIONES PÚBLICAS QUE SE LE SOLICITEN EN LA ALCALDIA LOCAL DE RAFAEL URIBE URIBE"/>
    <d v="2023-02-10T00:00:00"/>
    <d v="2023-02-14T00:00:00"/>
    <d v="2024-01-13T00:00:00"/>
    <n v="330"/>
    <n v="11"/>
    <n v="59400000"/>
    <n v="5400000"/>
    <x v="0"/>
    <n v="915"/>
    <d v="2023-01-23T00:00:00"/>
    <n v="922"/>
    <d v="2023-02-14T00:00:00"/>
    <x v="1"/>
    <s v="Inspección, vigilancia y control en Rafael Uribe Uribe_x000a_Rafael Uribe Uribe"/>
    <x v="1"/>
    <m/>
    <m/>
    <m/>
    <m/>
    <m/>
    <m/>
    <m/>
    <m/>
    <m/>
    <m/>
    <n v="11"/>
    <n v="330"/>
    <n v="59400000"/>
    <s v="31 31-Servicios Profesionales "/>
    <s v="MARLENE ALCIRA MELENDEZ PEREZ "/>
    <s v="JURIDICA"/>
    <s v="Terminado"/>
    <s v="SECOP II "/>
    <s v="Luis Alejandro"/>
    <m/>
    <s v="OK"/>
    <s v="243"/>
    <s v="F"/>
    <n v="3112183300"/>
    <s v="CRA 103B 23G 62"/>
    <s v="ADMINISTRADORA DE EMPRESAS"/>
    <s v="mria093@gmail.com"/>
    <s v=" 1 . Tramitar mensualmente el 100% de los cobros persuasivos de las multas impuestas por el_x000a_área de Gestión Policiva que le sean asignadas, de conformidad con lo establecido en la Ley 1066 de 2006, Decreto_x000a_4473 de 2006, Decreto Distrital No. 397 de 2011, el Manual de Administración y Cobro de Cartera de la Secretaría_x000a_Distrital de Gobierno y demás normatividad vigente aplicable a la materia. 2 . Elaborar, tramitar y enviar_x000a_comunicaciones iniciales o más al deudor/infractor, así como posterior a la primera comunicación, invitando_x000a_nuevamente a que realice el pago voluntario de la multa. 3 . Apoyar en aquellas labores que se requieran, para la_x000a_depuración de las cuentas de cobro coactivo así como realizar el apoyo en las conciliaciones de las multas que se_x000a_llevan por cobro persuasivo y por cobro coactivo. 4 . Elaborar los acuerdos de pago a que haya lugar durante el_x000a_mes, entregando los respectivos soportes de recaudo (Recibo de conceptos varios D.D.T.) del pago efectuado en_x000a_la Dirección Distrital de Tesorería para que el deudor realice el pago en la Tesorería Distrital, archivando formato_x000a_en el expediente respectivo, informar y registrar en el aplicativo oficial para tal fin. 5 . Elaborar el 100% de_x000a_constancias de agotamiento de etapa de cobro persuasivo una vez vencido el plazo de 4 meses, por la no_x000a_presentación en la Alcaldía Local para firmar acuerdo de pago y proyectar comunicación para enviar a la Oficina_x000a_de Ejecuciones Fiscales de la Secretaría Distrital de Hacienda o la que haga sus veces para el inicio del cobro_x000a_coactivo e informar de ello para registrar en el aplicativo oficial para tal fin, y enviar a ejecuciones fiscales con_x000a_los respectivos soportes. 6 . Realizar un Informe mensual de novedades en cumplimiento de la circular 10 del 13_x000a_de abril emitida por el señor Contador de Bogotá D.C., que será entregado al contador del Fondo de Desarrollo_x000a_Local con copia al supervisor del contrato, con la información requerida para efectos de llevar un estricto control_x000a_de las multas impuestas y el estado actual de cada una de las actuaciones. 7 . Solicitar a la Oficina de Ejecuciones_x000a_Fiscales, reporte mensual a fin de llevar el registro y control de los movimientos generados por concepto de los_x000a_procesos de cobro coactivo de la cartera y así mismo realizar el impulso a los expedientes que se encuentran en_x000a_cobro coactivo. 8 . Reportar al personal designado la información del área de Gestión Policiva en materia de_x000a_multas al SIVICOF dentro de los primeros tres (3) días hábiles de cada mes. 9 . Asistir a las reuniones, eventos,_x000a_comités, capacitaciones, entre otros y hacer parte de los comités que le delegue el Alcalde Local evidenciando la_x000a_participación en las mismas. 10 . Realizar base de datos de acuerdo al esquema que establezca la oficina de IVC_x000a_ CONDICIONES GENERALES_x000a_CLÁUSULADO COMPLEMENTARIO CONTRATO DE PRESTACION DE SERVICIOS_x000a_PROFESIONALES Y/O APOYO A LA GESTION – CPS-243-2023 SECOP II_x000a_FONDO DE DESARROLLO LOCAL DE RAFAEL URIBE URIBE_x000a_Código: GCO-GCI-F143_x000a_Versión: 08_x000a_Vigencia: 01 de diciembre de 2022_x000a_Caso Hola No. 280117_x000a_de las actuaciones administrativas realizadas a cada expediente asignado y actualizar mensualmente. 11 . Apoyar_x000a_en la protección de respuesta a los diferentes requerimientos o solicitudes interpuestas por los entes de control_x000a_(Procuraduría, Veeduría, Contraloría, Personería, entre otros), corporaciones públicas y/o la comunidad en_x000a_general, que le sean asignados por el apoyo a la supervisión del contrato y/o el Alcalde Local. 12 . Las demás que_x000a_le asigne el Alcalde Local y que surjan de la naturaleza del contrato."/>
    <d v="2023-02-13T00:00:00"/>
    <s v="I"/>
    <d v="2023-02-10T00:00:00"/>
    <d v="2023-02-14T00:00:00"/>
    <d v="2024-01-13T00:00:00"/>
    <s v="PROFESIONAL"/>
    <s v="SI"/>
    <n v="20236820008043"/>
  </r>
  <r>
    <s v="CPS-244-2023"/>
    <n v="244"/>
    <s v="FDLRUU-CD-244-2023"/>
    <s v="No aplica"/>
    <d v="2023-02-10T00:00:00"/>
    <s v="https://community.secop.gov.co/Public/Tendering/OpportunityDetail/Index?noticeUID=CO1.NTC.3981294&amp;isFromPublicArea=True&amp;isModal=False"/>
    <x v="0"/>
    <x v="0"/>
    <s v="CO1.PCCNTR.4606621"/>
    <n v="86109"/>
    <n v="37947"/>
    <s v="ALBA MERIDA SEGURA GARCIA "/>
    <s v="CC"/>
    <n v="52856517"/>
    <n v="9"/>
    <m/>
    <m/>
    <m/>
    <m/>
    <m/>
    <m/>
    <m/>
    <m/>
    <s v="PRESTAR SERVICIOS TECNICOS EN EL ÁREA DE GESTIÓN DEL DESARROLLO LOCAL, COMO APOYO EN LOS PROCESOS Y PROCEDIMIENTOS ASOCIADOS CON EL PRESUPUESTO Y LA CONTABILIDAD DE LA ALCALDÍA LOCAL DE RAFAEL URIBE URIBE"/>
    <d v="2023-02-10T00:00:00"/>
    <d v="2023-02-14T00:00:00"/>
    <d v="2024-02-29T00:00:00"/>
    <n v="330"/>
    <n v="11"/>
    <n v="45100000"/>
    <n v="4100000"/>
    <x v="0"/>
    <n v="886"/>
    <d v="2023-01-25T00:00:00"/>
    <n v="918"/>
    <d v="2023-02-14T00:00:00"/>
    <x v="0"/>
    <s v="Gestión pública transparente y que rinde cuentas a la ciudadanía en Rafael Uribe Uribe"/>
    <x v="0"/>
    <n v="97996"/>
    <n v="1"/>
    <d v="2023-12-22T00:00:00"/>
    <n v="1289"/>
    <d v="2023-12-15T00:00:00"/>
    <n v="1214"/>
    <n v="6423333"/>
    <n v="1"/>
    <d v="2023-12-22T00:00:00"/>
    <n v="46"/>
    <n v="13"/>
    <n v="376"/>
    <n v="51523333"/>
    <s v="33 33-Servicios Apoyo a la Gestion de la Entidad (servicios administrativos) "/>
    <s v="JAVIER ALEJANDRO ZUÑIGA ROJAS"/>
    <s v="FINANCIERA"/>
    <s v="Terminado"/>
    <s v="SECOP II "/>
    <s v="Luisa"/>
    <s v="PENDIENTE CARGAR CRP ADICION (LUIS ALEJANDRO ) MAYO 16/2024"/>
    <m/>
    <s v="244"/>
    <s v="F"/>
    <n v="3114714808"/>
    <s v="KR 10  16 65 AP 604"/>
    <s v="TECNICO  ADMINISTRATIVO"/>
    <s v="cata3918@hotmail.com"/>
    <s v="1. Prestar apoyo en la revisión de los documentos para efectuar causacion y pagos que se_x000a_programan mensualmente en el FDL RUU._x000a_2. Generar las órdenes de pago de cada uno de los contratos en los aplicativos destinados por la_x000a_Secretaria Distrital de Hacienda y radicar con el abogado del fondo para ser anexados a los_x000a_expedientes contractuales._x000a_3. Apoyar en la organización, rotulacion, almacenamiento y entrega de archivo, atendiendo los_x000a_estándares y directrices de gestión documental.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Proyectar los documentos u oficios, dar respuesta oportuna a lacorrespondencia que le sea_x000a_asignada a través del aplicativo ORFEO._x000a_5. Las demás obligaciones que se le asignen y/o que surjan de la naturaleza del Contrato."/>
    <d v="2023-02-15T00:00:00"/>
    <s v="I"/>
    <d v="2023-02-13T00:00:00"/>
    <d v="2023-02-14T00:00:00"/>
    <d v="2024-01-13T00:00:00"/>
    <s v="TECNICO"/>
    <s v="SI"/>
    <n v="20236820008023"/>
  </r>
  <r>
    <s v="CPS-245-2023"/>
    <n v="245"/>
    <s v="FDLRUU-CD-245-2023"/>
    <s v="No aplica"/>
    <d v="2023-02-10T00:00:00"/>
    <s v="https://community.secop.gov.co/Public/Tendering/OpportunityDetail/Index?noticeUID=CO1.NTC.3982802&amp;isFromPublicArea=True&amp;isModal=False_x000a_"/>
    <x v="0"/>
    <x v="0"/>
    <s v="CO1.PCCNTR.4607589"/>
    <n v="86127"/>
    <n v="37946"/>
    <s v="ALBA MARINA ROMERO"/>
    <s v="CC"/>
    <n v="51584899"/>
    <n v="5"/>
    <m/>
    <m/>
    <m/>
    <m/>
    <m/>
    <m/>
    <m/>
    <m/>
    <s v="PRESTAR LOS SERVICIOS PROFESIONALES EN EL ÁREA DE GESTIÓN DE DESARROLLO LOCAL APOYANDO LA GESTION, ANALISIS Y SEGUIMIENTO DE LA INFORMACIÓN FINANCIERA Y PRESUPUESTAL EN CUMPLIMIENTO AL MARCO NORMATIVO"/>
    <d v="2023-02-10T00:00:00"/>
    <d v="2023-02-17T00:00:00"/>
    <d v="2024-01-16T00:00:00"/>
    <n v="330"/>
    <n v="11"/>
    <n v="55000000"/>
    <n v="5000000"/>
    <x v="0"/>
    <n v="885"/>
    <d v="2023-01-25T00:00:00"/>
    <n v="914"/>
    <d v="2023-02-13T00:00:00"/>
    <x v="0"/>
    <s v="Gestión pública transparente y que rinde cuentas a la ciudadanía en Rafael Uribe Uribe"/>
    <x v="0"/>
    <m/>
    <m/>
    <m/>
    <m/>
    <m/>
    <m/>
    <m/>
    <m/>
    <m/>
    <m/>
    <n v="11"/>
    <n v="330"/>
    <n v="55000000"/>
    <s v="31 31-Servicios Profesionales "/>
    <s v="JAVIER ALEJANDRO ZUÑIGA ROJAS"/>
    <s v="FINANCIERA"/>
    <s v="Terminado"/>
    <s v="SECOP II "/>
    <s v="Michel"/>
    <m/>
    <s v="OK"/>
    <s v="245"/>
    <s v="F"/>
    <n v="3102494347"/>
    <s v="CRA 7 B 147 29"/>
    <s v="CONTADOR PUBLICO"/>
    <s v="contadoresasociados@gmail.com"/>
    <s v="1 . Apoyar al analista económico del Fondo en la revision de los requisitos y documentos para el trámite de_x000a_pagos, revisión de planillas y atención a los contratistas._x000a_2 . Apoyar en la revision de las solicitudes de Certificados de disponibilidad y de registros presupuestales,_x000a_que amparan los compromisos del Fondo de Desarrollo Local de conformidad con el marco normativo_x000a_vigente._x000a_3 . Apoyar en la actualización de las obligaciones por pagar , así como dar respuesta a las peticiones que sean_x000a_asignadas al área._x000a_4 . Apoyar en la elaboración de los informes que se presentan en el programa SIVICOF._x000a_5 . Proyectar los documentos u oficios y dar respuesta oportuna a los derechos de petición que por_x000a_competencia le sean asignados en los términos establecidos en la legislación vigente y a la correspondencia_x000a_que le sea asignada a través del aplicativo ORFEO._x000a_6 . Las demás que le asigne el supervisor y/o apoyo a la supervisión que se generen en el marco del objeto_x000a_contractual."/>
    <d v="2023-02-20T00:00:00"/>
    <s v="I"/>
    <d v="2023-02-15T00:00:00"/>
    <d v="2023-02-17T00:00:00"/>
    <d v="2024-01-16T00:00:00"/>
    <s v="PROFESIONAL"/>
    <s v="SI"/>
    <n v="20236820008023"/>
  </r>
  <r>
    <s v="CPS-246-2023"/>
    <n v="246"/>
    <s v="FDLRUU-CD-246-2023"/>
    <s v="No aplica"/>
    <d v="2023-02-13T00:00:00"/>
    <s v="https://community.secop.gov.co/Public/Tendering/OpportunityDetail/Index?noticeUID=CO1.NTC.3993684&amp;isFromPublicArea=True&amp;isModal=False"/>
    <x v="0"/>
    <x v="0"/>
    <s v="CO1.PCCNTR.4617993"/>
    <n v="86692"/>
    <n v="38563"/>
    <s v="JAISSON HERNEY PALACIOS GOMEZ "/>
    <s v="CC"/>
    <n v="1030637106"/>
    <n v="7"/>
    <m/>
    <m/>
    <m/>
    <m/>
    <s v="JUAN PABLO VICENTE BARRIGA GUZMAN /MIGUEL ANGEL CADENA PIRAMANRIQUE/CAMILO ANDRES PORTELA SILVA"/>
    <s v="CC"/>
    <s v="79.938.168 80.832.509 1.022.325.728"/>
    <s v="16/03/2023 29/05/2023 20/06/2023"/>
    <s v="PRESTAR SUS SERVICIOS PROFESIONALES AL AREA DE GESTION JURIDICA Y POLICIVA DE LA ALCALDIA LOCAL DE RAFAEL URIBE URIBE, EN TODAS LAS ACTUACIONES TECNICAS Y ADMINISTRATIVAS ADELANTADAS EN LAS VISITAS, ACOMPAÑAMIENTO, CAPACITACIÓN Y/O SOCIALIZACIÓN PARA EL CONTROL Y VERIFICACIÓN DE REGLAMENTOS TÉCNICOS Y METROLOGÍA LEGAL"/>
    <d v="2023-02-14T00:00:00"/>
    <d v="2023-02-16T00:00:00"/>
    <d v="2024-01-15T00:00:00"/>
    <n v="330"/>
    <n v="11"/>
    <n v="59400000"/>
    <n v="5400000"/>
    <x v="0"/>
    <n v="913"/>
    <d v="2023-01-25T00:00:00"/>
    <n v="936"/>
    <d v="2023-02-16T00:00:00"/>
    <x v="1"/>
    <s v="Inspección, vigilancia y control en Rafael Uribe Uribe_x000a_Rafael Uribe Uribe"/>
    <x v="1"/>
    <m/>
    <m/>
    <m/>
    <m/>
    <m/>
    <m/>
    <m/>
    <m/>
    <m/>
    <m/>
    <n v="11"/>
    <n v="330"/>
    <n v="59400000"/>
    <s v="31 31-Servicios Profesionales "/>
    <s v="MARLENE ALCIRA MELENDEZ PEREZ "/>
    <s v="JURIDICA"/>
    <s v="Terminado"/>
    <s v="SECOP II "/>
    <s v="Rene"/>
    <m/>
    <s v="OK"/>
    <s v="246"/>
    <s v="M"/>
    <n v="3008782330"/>
    <s v="CL 1 A SUR 72 C 06 BRR AMERICAS OCCIDENTAL"/>
    <s v="INGENIERO MECANICO "/>
    <s v="jaison9402@hotmail.com"/>
    <s v="1. Apoyar en las funciones de control y vigilancia que adelante la Alcaldía Local de_x000a_Rafael Uribe Uribe para Verificación de Reglamentos Técnicos y Metrología Legal. 2. Apoyar las_x000a_acciones de seguimiento, capacitación sobre las disposiciones de metrología legal y/o_x000a_disposiciones de distribución de combustibles líquidos derivados del petróleo en estaciones de_x000a__x000a_CONDICIONES GENERALES_x000a_CLÁUSULADO COMPLEMENTARIO CONTRATO DE PRESTACION DE SERVICIOS PROFESIONALES_x000a_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_x000a_2022_x000a_Caso Hola No. 280117_x000a_servicio fluviales y automotrices, de acuerdo con las instrucciones impartidas por los supervisores_x000a_del contrato. 3. Apoyar al Área de Gestión Policiva y Jurídica en las actuaciones técnicas y_x000a_administrativas para el acompañamiento, capacitación y/o socialización de reglamentos técnicos y_x000a_metrología legal. 4. Apoyar al Área de Gestión Policiva y Jurídica en las visitas de verificación para_x000a_el cumplimiento de reglamentos técnicos y metrología legal. 5. Apoyar para el Control y_x000a_Verificación de Reglamentos Técnicos y Metrología Legal en la elaboración de los informes_x000a_técnicos a que haya lugar con ocasión de las visitas de verificación realizadas, y de las actuaciones_x000a_preliminares adelantadas por instrucción del supervisor del contrato. 6. Adelantar visitas_x000a_preventivas sobre el control y vigilancia de Reglamentos Técnicos, disposiciones sobre metrología_x000a_legal, y/o disposiciones de distribución de combustibles líquidos derivados del petróleo en_x000a_estaciones de servicio fluviales y automotrices, de acuerdo con las instrucciones impartidas. 7._x000a_Ejecutar actividades de socialización y capacitación a las autoridades locales, y en general a todos_x000a_los actores involucrados e interesados en el control y vigilancia de Reglamentos Técnicos,_x000a_disposiciones sobre metrología legal, y/o disposiciones de distribución de combustibles líquidos_x000a_derivados del petróleo enestaciones de servicio fluviales y automotrices, de acuerdo con las_x000a_instrucciones impartidas. 8. Brindar apoyo y orientación a la comunidad local sobre el control y_x000a_vigilancia de Reglamentos Técnicos, disposiciones sobre metrología legal, y/o disposiciones de_x000a_distribución de combustibles líquidos derivados del petróleo en estaciones de servicio fluviales y_x000a_automotrices, de acuerdo con las instrucciones impartidas por el supervisor del contrato._x000a_Las demás que le asigne el Supervisor asignado y que surjan de la naturaleza del contrato."/>
    <d v="2023-02-15T00:00:00"/>
    <s v="III"/>
    <d v="2023-02-14T00:00:00"/>
    <d v="2023-02-16T00:00:00"/>
    <d v="2024-01-15T00:00:00"/>
    <s v="PROFESIONAL"/>
    <s v="SI"/>
    <n v="20236820008043"/>
  </r>
  <r>
    <s v="CPS-247-2023"/>
    <n v="247"/>
    <s v="FDLRUU-CD-247-2023"/>
    <s v="No aplica"/>
    <d v="2023-02-13T00:00:00"/>
    <s v="https://community.secop.gov.co/Public/Tendering/OpportunityDetail/Index?noticeUID=CO1.NTC.3990656&amp;isFromPublicArea=True&amp;isModal=False"/>
    <x v="0"/>
    <x v="0"/>
    <s v="CO1.PCCNTR.4615704"/>
    <n v="86242"/>
    <n v="38090"/>
    <s v="LICETH DOMINGUEZ CRISPIN"/>
    <s v="CC"/>
    <n v="52384212"/>
    <n v="1"/>
    <m/>
    <m/>
    <m/>
    <m/>
    <s v="KEVIN BALLESTEROS "/>
    <s v="CC"/>
    <n v="1033747880"/>
    <d v="2023-03-07T00:00:00"/>
    <s v="APOYAR AL (LA) ALCALDE (SA) LOCAL EN LA PROMOCIÓN, ARTICULACIÓN, ACOMPAÑAMIENTO Y SEGUIMIENTO PARA LA ATENCIÓN Y PROTECCIÓN DE LOS ANIMALES DOMÉSTICOS Y SILVESTRES DE LA LOCALIDAD"/>
    <d v="2023-02-13T00:00:00"/>
    <d v="2023-02-15T00:00:00"/>
    <d v="2024-01-14T00:00:00"/>
    <n v="330"/>
    <n v="11"/>
    <n v="50600000"/>
    <n v="4600000"/>
    <x v="0"/>
    <n v="903"/>
    <d v="2023-01-25T00:00:00"/>
    <n v="925"/>
    <d v="2023-02-14T00:00:00"/>
    <x v="1"/>
    <s v="Inspección, vigilancia y control en Rafael Uribe Uribe_x000a_Rafael Uribe Uribe"/>
    <x v="1"/>
    <m/>
    <m/>
    <m/>
    <m/>
    <m/>
    <m/>
    <m/>
    <m/>
    <m/>
    <m/>
    <n v="11"/>
    <n v="330"/>
    <n v="50600000"/>
    <s v="31 31-Servicios Profesionales "/>
    <s v="MARLENE ALCIRA MELENDEZ PEREZ "/>
    <s v="JURIDICA"/>
    <s v="Terminado"/>
    <s v="SECOP II "/>
    <s v="Luis Alejandro"/>
    <m/>
    <s v="OK"/>
    <s v="247"/>
    <s v="F"/>
    <n v="3133195699"/>
    <s v="CL 48Z BIS 5D 87"/>
    <s v="ABOGADA "/>
    <s v="licethdominguezqhotmail.com"/>
    <s v=": 1 . Articular acciones, actividades y jornadas con el IDPYBA en territorio 2 . Asistir y_x000a_acompañar reuniones de instancias de participación ciudadana, principalmente al Consejo Local PyBA. 3 . Presidir_x000a_como delegado del Alcalde Local los consejos locales PyBA formalizados, dando cumplimiento al acuerdo 524_x000a_de 2013. 4 . Acompañar actividades, brigadas y jornadas PyBA, brindando apoyo logístico a nivel local, tanto con_x000a_entidades como con la comunidad 5 . Servir de enlace entre la comunidad y el IDPYBA para la atención de_x000a_requerimientos relacionados con la protección y el bienestar animal de la localidad 6 . Llevar a cabo el registro de_x000a_perros potencialmente peligrosos ante la alcaldía localidad y el registro Ciudadano de 4 patas de IDPYBA 7 ._x000a_Coordinar una estrategia de identificación de problemáticas, necesidades y aliados en la localidad para la atención_x000a_de los animales. "/>
    <d v="2024-02-15T00:00:00"/>
    <s v="II"/>
    <d v="2023-02-15T00:00:00"/>
    <d v="2023-02-15T00:00:00"/>
    <d v="2023-01-14T00:00:00"/>
    <s v="PROFESIONAL"/>
    <s v="SI"/>
    <n v="20236820008043"/>
  </r>
  <r>
    <s v="CPS-249-2023"/>
    <n v="249"/>
    <s v="FDLRUU-CD-249-2023"/>
    <s v="No aplica"/>
    <d v="2023-02-14T00:00:00"/>
    <s v="https://community.secop.gov.co/Public/Tendering/OpportunityDetail/Index?noticeUID=CO1.NTC.3999516&amp;isFromPublicArea=True&amp;isModal=False"/>
    <x v="0"/>
    <x v="0"/>
    <s v="CO1.PCCNTR.4622718"/>
    <n v="86138"/>
    <n v="38194"/>
    <s v="PAULA NATHALIA FARFAN PAEZ"/>
    <s v="CC"/>
    <n v="1020839818"/>
    <n v="3"/>
    <m/>
    <m/>
    <m/>
    <m/>
    <m/>
    <m/>
    <m/>
    <m/>
    <s v="EL CONTRATISTA SE OBLIGA A PRESTAR SUS SERVICIOS DE APOYO EN LAS ACTIVIDADES ADMINISTRATIVAS Y OPERATIVAS REQUERIDAS DENTRO DE LOS PROCESOS DE CONTRATACIÓN Y SOPORTE EN LA PLATAFORMA SECOP II EN EL AREA DE GESTIÓN DEL DESARROLLO LOCAL DE LA ALCALDÍA LOCAL DE RAFAEL URIBE URIBE"/>
    <d v="2023-02-14T00:00:00"/>
    <d v="2023-02-15T00:00:00"/>
    <d v="2024-05-31T00:00:00"/>
    <n v="330"/>
    <n v="11"/>
    <n v="44000000"/>
    <n v="4000000"/>
    <x v="0"/>
    <n v="854"/>
    <d v="2023-01-24T00:00:00"/>
    <n v="931"/>
    <d v="2023-02-15T00:00:00"/>
    <x v="0"/>
    <s v="Gestión pública transparente y que rinde cuentas a la ciudadanía en Rafael Uribe Uribe"/>
    <x v="0"/>
    <n v="97968"/>
    <n v="1"/>
    <d v="2023-12-26T00:00:00"/>
    <n v="1364"/>
    <d v="2023-12-22T00:00:00"/>
    <n v="1243"/>
    <n v="18133333"/>
    <n v="1"/>
    <d v="2023-12-26T00:00:00"/>
    <n v="137"/>
    <n v="16"/>
    <n v="467"/>
    <n v="62133333"/>
    <s v="33 33-Servicios Apoyo a la Gestion de la Entidad (servicios administrativos) "/>
    <s v="GABRIEL RADA MONROY"/>
    <s v="CONTRATACION"/>
    <s v="En ejecución"/>
    <s v="SECOP II "/>
    <s v="Johanna"/>
    <s v="PENDIENTE CARGAR CRP ADICION (MONICA PARRA ) MAYO 16/2024"/>
    <m/>
    <s v="249"/>
    <s v="F"/>
    <n v="3508110101"/>
    <s v="CRA 4 190 B 02 IN T 3"/>
    <s v="TECNICO PROFESIONAL EN LOGISTICA DE COMERCIO EXTERIOR "/>
    <s v="natispaez99@hotmail.com"/>
    <s v="1. Apoyar técnicamente al Fondo de Desarrollo local de Rafael uribe Uribe en la_x000a_alimentación y actualización de la base de datos para el registro y control de la contratación. 2._x000a_Apoyar técnicamente la alimentación de aplicativos y software en temas relacionados con la_x000a_contratación de la Alcaldia Local de Rafael Uribe Uribe. 3. Apoyar técnicamente la elaboración del_x000a_informe mensual de contratación, para la Contraloría de Bogotá- (SIVICOF). 4. Apoyar_x000a_operativamente las diferentes reuniones, mesas de trabajo y jornadas convocadas por el despacho del_x000a_alcalde local y el Fondo de Desarrollo Local, en relación con las obligaciones específicas del_x000a_contrato. 5. Responder de manera oportuna a los requerimientos y correspondencia que le sea_x000a_asignada a través de Orfeo. 6. Entregar la información necesaria para la proyección de respuestas a_x000a_los diferentes requerimientos o solicitudes interpuestas por los entes de control (Procuraduría,_x000a_Veeduría, Contraloría, Personería, entre otros), así como corporaciones públicas y/o la comunidad_x000a_en general. 7. Apoyar en la proyección de respuestas de derechos de petición y de los diferentes_x000a_requerimientos o solicitudes interpuestas por los entes de control (Procuraduría, Veeduría,_x000a_Contraloría, Personería, entre otros), así como corporaciones públicas y/o la comunidad en general_x000a_que le sean asignados. 8. Asistir a las reuniones, capacitaciones, eventos institucionales, entre otros_x000a_evidenciando la participación en las mismas. 9. Brindar información técnica y oportuna para apoyar_x000a_el seguimiento y actualización de las bases de datos, matrices y demás controles requeridos para la_x000a_gestión del Área para la Gestión del Desarrollo local. 10. Apoyar en la proyección de certificaciones_x000a_contractuales que sean requeridas y que le sean asignadas. 11. Las demás que le asigne el Alcalde_x000a_Local y que surjan de la naturaleza del contrato."/>
    <d v="2023-03-02T00:00:00"/>
    <s v="I"/>
    <d v="2023-02-14T00:00:00"/>
    <d v="2023-02-15T00:00:00"/>
    <d v="2024-01-14T00:00:00"/>
    <s v="TECNICO"/>
    <s v="SI"/>
    <n v="20236820008103"/>
  </r>
  <r>
    <s v="CPS-250-2023"/>
    <n v="250"/>
    <s v="FDLRUU-CD-250-2023"/>
    <s v="No aplica"/>
    <d v="2023-02-14T00:00:00"/>
    <s v="https://community.secop.gov.co/Public/Tendering/OpportunityDetail/Index?noticeUID=CO1.NTC.4004875&amp;isFromPublicArea=True&amp;isModal=False"/>
    <x v="0"/>
    <x v="0"/>
    <s v="CO1.PCCNTR.4628151"/>
    <n v="85611"/>
    <n v="38177"/>
    <s v="DANIEL FELIPE GUTIERREZ RIVERA"/>
    <s v="CC"/>
    <n v="1005832967"/>
    <n v="6"/>
    <m/>
    <m/>
    <m/>
    <m/>
    <m/>
    <m/>
    <m/>
    <m/>
    <s v="PRESTAR LOS SERVICIOS DE APOYO A LA GESTIÓN EN LAS LABORES ADMINISTRATIVAS, OPERATIVAS Y LOGISTICAS QUE SE REQUIERAN EN EL ÁREA DE GESTIÓN DEL DESARROLLO DE LA ALCALDÍA LOCAL DE RAFAEL URIBE URIBE"/>
    <d v="2023-02-14T00:00:00"/>
    <d v="2023-02-16T00:00:00"/>
    <d v="2024-04-24T00:00:00"/>
    <n v="330"/>
    <n v="11"/>
    <n v="29700000"/>
    <n v="2700000"/>
    <x v="0"/>
    <n v="878"/>
    <d v="2023-01-25T00:00:00"/>
    <n v="934"/>
    <d v="2023-02-15T00:00:00"/>
    <x v="0"/>
    <s v="Gestión pública transparente y que rinde cuentas a la ciudadanía en Rafael Uribe Uribe"/>
    <x v="0"/>
    <n v="98208"/>
    <n v="1"/>
    <d v="2023-12-15T00:00:00"/>
    <n v="1248"/>
    <d v="2023-12-11T00:00:00"/>
    <n v="1244"/>
    <n v="12150000"/>
    <n v="1"/>
    <d v="2023-12-15T00:00:00"/>
    <n v="136"/>
    <n v="16"/>
    <n v="466"/>
    <n v="41850000"/>
    <s v="33 33-Servicios Apoyo a la Gestion de la Entidad (servicios administrativos) "/>
    <s v="MONICA DEL PILAR PARRA RANGEL "/>
    <s v="ADMINISTRATIVA"/>
    <s v="Terminación anticipada"/>
    <s v="SECOP II "/>
    <s v="Luisa"/>
    <s v="PENDIENTE CARGAR DELEGACION SUPERVISION-CARGAR CRP ADICION (LUISA)  MAYO 16/2024"/>
    <m/>
    <s v="250"/>
    <s v="M"/>
    <n v="3182816678"/>
    <s v="CL 1 N 21A 03 CA 29"/>
    <s v="BACHILLER TECNICO -LOGISTICA EMPRESARIAL"/>
    <s v="danielfelipegutierrez@hotmail.com"/>
    <s v="1. Apoyar los movimientos físicos y traslados de conformidad a los procedimientos y normas_x000a_establecidas para la toma física de los inventarios de los bienes de propiedad del Fondo de_x000a_Desarrollo Local de la Localidad de Rafael Uribe Uribe (FDLRUU), y según directrices por parte del_x000a_funcionario responsable del Almacén._x000a_2. Asistir al encargado del área en el levantamiento físico, revisión, control, revisión de placas,_x000a_seguimiento, bajas de los inventarios según los requerimientos del funcionario responsable de_x000a_Almacén y FDLRUU y la disposición de los mismos._x000a_3. Informar inmediatamente al Supervisor del contrato, sobre cualquier faltante o irregularidad que_x000a_se presente en la ejecución de sus actividades._x000a_ CONDICIONES GENERALES_x000a_CLÁUSULADO COMPLEMENTARIO CONTRATO DE PRESTACIÓN DE SERVICIOS - SECOP II_x000a_FONDO DE DESARROLLO LOCAL DE RAFAEL URIBE URIBE_x000a_Código: GCO-GCI-F143_x000a_Versión: 08_x000a_Vigencia: 01 de diciembre de 2022_x000a_Caso Hola No. 280117_x000a_4. Asistir al proceso de verificación y seguimiento de los ingresos, salidas, traslados, reintegros y_x000a_demás operaciones que deben registrarse por el área, sobre bienes y elementos del FDLRUU._x000a_Realizar el respectivo registro en el aplicativo SI CAPITAL de la Secretaría de Gobierno._x000a_5. Garantizar el resguardo, custodia y buen uso de los elementos de la Entidad que le sean_x000a_entregados, para la efectiva realización de su objeto contractual, en caso de que se genere_x000a_pérdida o deterioro injustificado el supervisor deberá realizar el procedimiento que corresponda_x000a_para que se garantice el reintegro del mismo._x000a_6. Mantener activos y al día (sin trámites pendientes) los aplicativos TICs de acuerdo con el objeto_x000a_contractual (Orfeo, correo institucional, SIG, SI CAPITAL, extranet, entre otros) junto con el_x000a_inventario físico que le sea asignado por el almacén del Área de Gestión del Desarrollo Local (lo_x000a_anterior implica que una vez suscriba acta de inicio, el contratista deberá aperturar dichos_x000a_aplicativos y deberá mantenerlos activos y al día durante todo el término de ejecución del_x000a_contrato. Igualmente, con la suscripción del acta de inicio, deberá dirigirse al almacén del área de_x000a_gestión del desarrollo local para la asignación del inventario físico del que será responsable)._x000a_7. Prestar el servicio de atención a la ciudadanía relacionado con el objeto y naturaleza del contrato_x000a_de manera oportuna, con calidad y calidez, garantizando suplir la necesidad del servicio._x000a_8. Apoyar la organización del archivo del Almacén del Fondo de Desarrollo Local de Rafael Uribe_x000a_Uribe._x000a_9. Apoyar logísticamente la realización de eventos de la Alcaldía local cuando sea requerido, para el_x000a_suministro, montaje, instalación y desmontaje de los elementos propiedad del Fondo de_x000a_Desarrollo Local de Rafael Uribe Uribe y custodiados por el Almacén._x000a_10. Apoyar el cuidado y custodia de bienes y elementos del Fondo de Desarrollo Local de Rafael_x000a_Uribe Uribe en actividades y eventos que realice la Alcaldía Local._x000a_11.Las demás obligaciones que se le asignen y que surjan de la naturaleza del Contrato."/>
    <d v="2023-02-21T00:00:00"/>
    <s v="II"/>
    <d v="2023-02-15T00:00:00"/>
    <d v="2023-02-16T00:00:00"/>
    <d v="2024-01-15T00:00:00"/>
    <s v="BACHILLER"/>
    <s v="SI"/>
    <n v="20236820008093"/>
  </r>
  <r>
    <s v="CPS-251-2023"/>
    <n v="251"/>
    <s v="FDLRUU-CD-251-2023"/>
    <s v="No aplica"/>
    <d v="2023-02-14T00:00:00"/>
    <s v="https://community.secop.gov.co/Public/Tendering/OpportunityDetail/Index?noticeUID=CO1.NTC.4004854&amp;isFromPublicArea=True&amp;isModal=False"/>
    <x v="0"/>
    <x v="0"/>
    <s v="CO1.PCCNTR.4628117"/>
    <n v="85831"/>
    <n v="38207"/>
    <s v="JENIFFER PAOLA GUIO VELOZA"/>
    <s v="CC"/>
    <n v="52845870"/>
    <n v="7"/>
    <m/>
    <m/>
    <m/>
    <m/>
    <m/>
    <m/>
    <m/>
    <m/>
    <s v="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d v="2023-02-14T00:00:00"/>
    <d v="2023-02-15T00:00:00"/>
    <d v="2024-01-14T00:00:00"/>
    <n v="330"/>
    <n v="11"/>
    <n v="59400000"/>
    <n v="5400000"/>
    <x v="0"/>
    <n v="952"/>
    <d v="2023-01-30T00:00:00"/>
    <n v="935"/>
    <d v="2023-02-15T00:00:00"/>
    <x v="0"/>
    <s v="Gestión pública transparente y que rinde cuentas a la ciudadanía en Rafael Uribe Uribe"/>
    <x v="0"/>
    <m/>
    <m/>
    <m/>
    <m/>
    <m/>
    <m/>
    <m/>
    <m/>
    <m/>
    <m/>
    <n v="11"/>
    <n v="330"/>
    <n v="59400000"/>
    <s v="31 31-Servicios Profesionales "/>
    <s v="CARLOS ALEXANDER CASTILLO MUÑOZ "/>
    <s v="PARTICIPACION"/>
    <s v="Terminado"/>
    <s v="SECOP II "/>
    <s v="Jhon"/>
    <s v="PENDIENTE CARGAR DELEGACION SUPERVISION-(JHON ) MAYO 16/2024"/>
    <m/>
    <s v="251"/>
    <s v="F"/>
    <n v="3233227742"/>
    <s v="AC 3 71 A 29"/>
    <s v="Trabajo social"/>
    <s v="jpguiots@gmail.com"/>
    <s v="1. Coordinar la implementación de la Política Publica de Mujeres y Equidad de género, a_x000a_nivel local. 2. Elaborar el diagnóstico, formulación y aprobación de planes, programas, proyectos, presupuestos y_x000a_actividades de gestión pública en las localidades, con el propósito de garantizar la transversalidad del enfoque de género,_x000a_de derechos de las mujeres y diferencial de acuerdo con la Política Publica de Mujeres y Equidad de género. 3. Efectuar_x000a_la planeación, gestión, convocatoria, acompañamiento y seguimiento a la participación e instancias de las mujeres y de_x000a_enfoque de género, en vía de fortalecer sus procesos de participación, representación e incidencia en la dinámica a nivel_x000a_local. 4. Servir de enlace entre las instancias de mujeres y de enfoques diferenciales, con las autoridades locales, a fin_x000a_de visibilizar sus demandas y propuestas para garantizar el ejercicio de sus derechos. 5. Asegurar la coordinación_x000a_interinstitucional para los temas relacionados con la PPMEYG y mantener constante articulación con la Secretaría_x000a_Distrital de la Mujer. 6. Orientar y liderar la construcción de acciones locales encaminadas a visibilizar los derechos de_x000a_las mujeres en sus diferencias y diversidad."/>
    <d v="2023-02-15T00:00:00"/>
    <s v="I"/>
    <d v="2023-02-15T00:00:00"/>
    <d v="2023-02-15T00:00:00"/>
    <d v="2024-01-14T00:00:00"/>
    <s v="PROFESIONAL"/>
    <s v="SI"/>
    <n v="20236820008903"/>
  </r>
  <r>
    <s v="CPS-252-2023"/>
    <n v="252"/>
    <s v="FDLRUU-CD-252-2023"/>
    <s v="No aplica"/>
    <d v="2023-02-14T00:00:00"/>
    <s v="https://community.secop.gov.co/Public/Tendering/OpportunityDetail/Index?noticeUID=CO1.NTC.4004795&amp;isFromPublicArea=True&amp;isModal=False"/>
    <x v="0"/>
    <x v="0"/>
    <s v="CO1.PCCNTR.4628507"/>
    <n v="85706"/>
    <n v="38171"/>
    <s v=" DAYSI JHANETH CUBILLOS SUAREZ"/>
    <s v="CC"/>
    <n v="52909059"/>
    <n v="6"/>
    <m/>
    <m/>
    <m/>
    <m/>
    <m/>
    <m/>
    <m/>
    <m/>
    <s v="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
    <d v="2023-02-14T00:00:00"/>
    <d v="2023-02-16T00:00:00"/>
    <d v="2024-01-15T00:00:00"/>
    <n v="330"/>
    <n v="11"/>
    <n v="61600000"/>
    <n v="5600000"/>
    <x v="0"/>
    <n v="947"/>
    <d v="2023-01-30T00:00:00"/>
    <n v="937"/>
    <d v="2023-02-16T00:00:00"/>
    <x v="0"/>
    <s v="Gestión pública transparente y que rinde cuentas a la ciudadanía en Rafael Uribe Uribe"/>
    <x v="0"/>
    <m/>
    <m/>
    <m/>
    <m/>
    <m/>
    <m/>
    <m/>
    <m/>
    <m/>
    <m/>
    <n v="11"/>
    <n v="330"/>
    <n v="61600000"/>
    <s v="31 31-Servicios Profesionales "/>
    <s v="JAVIER ALEJANDRO ZUÑIGA ROJAS"/>
    <s v="OBLIGACIONES POR PAGAR"/>
    <s v="Terminado"/>
    <s v="SECOP II "/>
    <s v="Jorge"/>
    <s v="PENDIENTE CARGAR DELEGACION SUPERVISION (JORGE MUÑOZ) MAYO 16/2024"/>
    <m/>
    <s v="252"/>
    <s v="F"/>
    <n v="3232934603"/>
    <s v="DG 48J SUR 1 96 INR 5 CA 5"/>
    <s v="PROFESIONAL EN COMERCIO INTERNACIONAL"/>
    <s v="daisycubillos@hotmail.com"/>
    <s v="1 . Realizar revision, verificacion y seguimiento a las cuentas que por la naturaleza_x000a_de su contrato le sean asignadas para la verificacion y tramite de pago correspondiente. 2 . Prestar_x000a_asesoria profesional como adminsitrador a los contratos y/o convenios que se encuentren en proceso_x000a_de pagos y/o liquidacion dentro del Fondo de Desarrollo Local. 3 . Emitir los conceptos tecnicos que_x000a_por la naturaleza de su contrato le sean asignados y de asi requerirse para dar continuidad a los_x000a_procesos propios de la entidad. 4 . Realizar informe de verificacion de los contratos que se encuentran_x000a_en proceso de liquidacion, para proceder con el tramite correspondiente a cada uno de los procesos,_x000a_que se le hayan designado para dicho procedimiento. 5 . Proyectar y/o revisar y tramitar las actas de_x000a_liquidacion requeridas, para finalizar los procesos de contratacion que se tienen en la entidad, para_x000a_la respectiva firma del Alcalde Local. 6 . Realizar seguimiento completo a los contratos que se_x000a_encuentran en tramite de pago y/o liquidacion, para que la informacion se encuente cargada en el_x000a_aplicativo SECOP y ORFEO, de cuerdo a los procesos estipulados para tramite de pago. 7 . Dar_x000a_respuesta oportuna a los requerimientos que por la naturaleza de su contrato se remitan por el_x000a_aplicativo ORFEO y/o correo electronico, con el fin de brindar informacion completa a quien la_x000a_requiera. 8 . Prestar atencion a la ciudadania, cuando sea requerida, de acuerdo a la naturaleza de_x000a_su contrato, sobre temas propios correspondientes que sean de su designacion y conocimiento. 9 ._x000a_Apoyar en los temas propios correspondientes al objeto de su contrato con el fin de esclarecer dudas_x000a_y continuar tramites de pago. 10 . Asistir a las mesas tecnicas de seguimiento de las obligaciones por_x000a_pagar que se generen en el transcurso de la ejecucion de su contrato. 11 . Realizar la revision de los_x000a_documentos correspondientes que deban ser publicados por la entidad, en los portales de_x000a_informacion y consulta, para tramites de pago y/ liquidacion de los proceso que se encuentren a su_x000a_ CONDICIONES GENERALES_x000a_CLÁUSULADO COMPLEMENTARIO CONTRATO DE PRESTACION DE SERVICIOS_x000a_PROFESIONALES Y/O APOYO A LA GESTION – SECOP II_x000a_FONDO DE DESARROLLO LOCAL DE RAFAEL URIBE URIBE_x000a_Código: GCO-GCI-F143_x000a_Versión: 08_x000a_Vigencia: 01 de diciembre de 2022_x000a_Caso Hola No. 280117_x000a_cargo. 12 . Brindar apoyo en las demas actividades que surjan en materia de obligaciones por pagar_x000a_y seguimiento de pagos, de acuerdo a solicitud del supervisior y/o apoyo a la supervision, que se_x000a_generen en el marco de su objeto contractual."/>
    <d v="2023-02-17T00:00:00"/>
    <s v="I"/>
    <d v="2023-02-15T00:00:00"/>
    <d v="2023-02-16T00:00:00"/>
    <d v="2024-01-15T00:00:00"/>
    <s v="PROFESIONAL"/>
    <s v="SI"/>
    <n v="20236820007573"/>
  </r>
  <r>
    <s v="CPS-253-2023"/>
    <n v="253"/>
    <s v="FDLRUU-CD-253-2023"/>
    <s v="No aplica"/>
    <d v="2023-02-14T00:00:00"/>
    <s v="https://community.secop.gov.co/Public/Tendering/OpportunityDetail/Index?noticeUID=CO1.NTC.4004873&amp;isFromPublicArea=True&amp;isModal=False"/>
    <x v="0"/>
    <x v="0"/>
    <s v="CO1.PCCNTR.4628322"/>
    <n v="85716"/>
    <n v="38211"/>
    <s v="WILMER EFRAIN HERNANDEZ ROMERO"/>
    <s v="CC"/>
    <n v="80200477"/>
    <n v="9"/>
    <m/>
    <m/>
    <m/>
    <m/>
    <m/>
    <m/>
    <m/>
    <m/>
    <s v="PRESTAR LOS SERVICIOS PROFESIONALES APOYANDO AL FONDO DE DESARROLLO LOCAL DE RAFAEL URIBE URIBE EN EL SEGUIMIENTO DE PAGOS, ACTUALIZACIÓN, LIQUIDACIÓN Y DEPURACIÓN DE LOS CONTRATOS QUE SE ENCUENTRAN EN EJECUCION Y/O OBLIGACIONES POR PAGAR DE VIGENCIAS ANTERIORES QUE SE ENCUENTRAN VIGENTES"/>
    <d v="2023-02-14T00:00:00"/>
    <d v="2023-02-16T00:00:00"/>
    <d v="2024-02-29T00:00:00"/>
    <n v="330"/>
    <n v="11"/>
    <n v="52800000"/>
    <n v="4800000"/>
    <x v="0"/>
    <n v="949"/>
    <d v="2023-01-30T00:00:00"/>
    <n v="937"/>
    <d v="2023-02-15T00:00:00"/>
    <x v="0"/>
    <s v="Gestión pública transparente y que rinde cuentas a la ciudadanía en Rafael Uribe Uribe"/>
    <x v="0"/>
    <n v="101673"/>
    <n v="1"/>
    <d v="2023-12-28T00:00:00"/>
    <n v="1385"/>
    <d v="2023-12-28T00:00:00"/>
    <n v="1282"/>
    <n v="7200000"/>
    <n v="1"/>
    <d v="2023-12-28T00:00:00"/>
    <n v="45"/>
    <n v="13"/>
    <n v="375"/>
    <n v="60000000"/>
    <s v="31 31-Servicios Profesionales "/>
    <s v="JAVIER ALEJANDRO ZUÑIGA ROJAS"/>
    <s v="OBLIGACIONES POR PAGAR"/>
    <s v="Terminado"/>
    <s v="SECOP II "/>
    <s v="Luis Alejandro"/>
    <s v="PENDIENTE CARGAR CRP ADICION (LUISA ) MAYO 15/2024"/>
    <m/>
    <s v="253"/>
    <s v="M"/>
    <n v="3115172736"/>
    <s v="CL 9D 69D 80 INT 1 AP 208"/>
    <s v="ABOGADO"/>
    <s v="wehr71@hotmail.com"/>
    <s v=": 1 . Realizar revision, verificacion y seguimiento a las cuentas que por la naturaleza de su_x000a_contrato le sean asignadas para la verificacion y tramite de pago correspondiente. 2 . Prestar asesoria Juridica al_x000a_equipo de obligaciones por pagar y presupuesto, referente a los contratos y/o convenios que se encuentren en_x000a_proceso de pagos y/o liquidacion y temas propios de las areas para el normal desarrolo dentro del Fondo de_x000a_Desarrollo Local. 3 . Emitir los conceptos juridicos que por la naturaleza de su contrato le sean asignados y de asi_x000a_requerirse para dar continuidad a los procesos propios de la entidad. 4 . Realizar informe de verificacion de los_x000a_contratos que se encuentran en proceso de liquidacion, para proceder con el tramite correspondiente a cada uno_x000a_de los procesos, que se le hayan designado para dicho procedimiento. 5 . Proyectar y/o revisar y tramitar las actas_x000a_de liquidacion requeridas, para finalizar los procesos de contratacion que se tienen en la entidad, para la respectiva_x000a_firma del Alcalde Local. 6 . Realizar seguimiento completo a los contratos que se encuentran en tramite de pago_x000a_y/o liquidacion, para que la informacion se encuentre cargada en el aplicativo SECOP y ORFEO, de cuerdo a los_x000a_procesos estipulados para tramite de pago. 7 . Dar respuesta oportuna a los requerimientos que por la naturaleza_x000a_de su contrato se remitan por el aplicativo ORFEO y/o correo electronico, con el fin de brindar informacion_x000a_completa a quien la requiera. 8 . Prestar atencion a la ciudadania, cuando sea requerida, de acuerdo a la naturaleza_x000a_de su contrato, sobre temas propios correspondientes que sean de su designacion y conocimiento. 9 . Prestar apoyo_x000a_en los temas juridicos correspondientes al objeto de su contrato con el fin de esclarecer dudas y continuar tramites_x000a_de pago. 10 . Asisitir a las mesas tecnicas de seguimiento de las obligaciones por pagar que se generen en el_x000a_transcurso de la ejecucion de su contrato. 11 . Realizar la revision de los documentos correspondientes que deban_x000a_ser publicados por la entidad, en los portales de informacion y consulta, para tramites de pago y/ liquidacion de_x000a_los proceso que se encuentren a su cargo. 12 . Prestar apoyo en las demas actividades que surjan en materia de_x000a_obligaciones por pagar y seguimiento de pagos, de acuerdo a solicitud del supervisior y/o apoyo a la supervision,_x000a_en el marco de su objeto contractual"/>
    <d v="2023-02-15T00:00:00"/>
    <s v="I"/>
    <d v="2023-02-15T00:00:00"/>
    <d v="2023-02-16T00:00:00"/>
    <d v="2024-01-15T00:00:00"/>
    <s v="PROFESIONAL"/>
    <s v="SI"/>
    <n v="20236820007573"/>
  </r>
  <r>
    <s v="CPS-254-2023"/>
    <n v="254"/>
    <s v="FDLRUU-CD-254-2023"/>
    <s v="No aplica"/>
    <d v="2023-02-17T00:00:00"/>
    <s v="https://community.secop.gov.co/Public/Tendering/OpportunityDetail/Index?noticeUID=CO1.NTC.4032235&amp;isFromPublicArea=True&amp;isModal=False"/>
    <x v="0"/>
    <x v="0"/>
    <s v="CO1.PCCNTR.4653937"/>
    <n v="86741"/>
    <n v="38560"/>
    <s v="EDWIN BENAVIDES DOMINGUEZ "/>
    <s v="CC"/>
    <n v="79822353"/>
    <n v="1"/>
    <m/>
    <m/>
    <m/>
    <m/>
    <m/>
    <m/>
    <m/>
    <m/>
    <s v="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 URIBE"/>
    <d v="2023-02-17T00:00:00"/>
    <d v="2023-03-08T00:00:00"/>
    <d v="2024-02-07T00:00:00"/>
    <n v="330"/>
    <n v="11"/>
    <n v="59400000"/>
    <n v="5400000"/>
    <x v="0"/>
    <n v="940"/>
    <d v="2023-01-30T00:00:00"/>
    <n v="942"/>
    <d v="2023-02-22T00:00:00"/>
    <x v="0"/>
    <s v="Gestión pública transparente y que rinde cuentas a la ciudadanía en Rafael Uribe Uribe"/>
    <x v="0"/>
    <m/>
    <m/>
    <m/>
    <m/>
    <m/>
    <m/>
    <m/>
    <m/>
    <m/>
    <m/>
    <n v="11"/>
    <n v="330"/>
    <n v="59400000"/>
    <s v="31 31-Servicios Profesionales "/>
    <s v="DIMELZA MENDOZA RUEDA "/>
    <s v="ADMINISTRATIVA"/>
    <s v="Terminado"/>
    <s v="SECOP II "/>
    <s v="Michel"/>
    <m/>
    <s v="OK"/>
    <s v="254"/>
    <s v="M"/>
    <n v="3153475910"/>
    <s v="CRA 15 49G 34 SUR "/>
    <s v="INGENIERO EN SEGURIDAD Y SALUD PARA EL TRABAJO"/>
    <s v="edwinb76@hotmail.com"/>
    <s v="1 . Realizar actividades técnicas y administrativas en lo referente a la implementación de los planes, programas y_x000a_proyectos del Sistema de Seguridad y Salud en el Trabajo en la Alcaldía Local de Rafael Uribe Uribe de acuerdo con_x000a_los lineamientos establecidos por la Dirección de Gestión del Talento Humano y la normatividad vigente_x000a_2 . Realizar la organización, depuración y actualización de las bases de datos del personal contratista y del personal de_x000a_la planta de empleos de la Alcaldía Local de Rafael Uribe Uribe, especialmente en lo que corresponde al componente_x000a_de Seguridad y Salud en el Trabajo, de acuerdo con los lineamientos establecidos y necesidades_x000a_3 . Organizar y desarrollar actividades relacionadas con capacitación en temas de seguridad y salud en el_x000a_trabajo, que permitan fortalecer el desarrollo de las actividades de las áreas de trabajo de la Alcaldía Local,_x000a_siguiendo los lineamientos establecidos_x000a_4 . Apoyar la implementación de planes de emergencias, simulacros de evacuación, puesta de señalización,_x000a_demarcación, actividades y documentos relacionados con el plan de prevención y preparación de respuesta_x000a_ante emergencias, articulado con las áreas de trabajo de la Alcaldía Local de Rafael Uribe Uribe de acuerdo_x000a_con los lineamientos establecidos por la Dirección de Gestión de Talento Humano._x000a_5 . Apoyar la implementación y seguimiento de las actividades y eventos que desde la Dirección de Gestión_x000a_de Talento Humano o desde la Alcaldía Local de Rafael Uribe Uribe se desarrollen, orientado al personal_x000a_contratista y de la planta de empleos en ejecución de los planes, programas y proyectos relacionados con_x000a_contratación, bienestar social, seguridad y salud en el trabajo, y demás temas que le sean asignados._x000a_6 . Apoyar el registro y control de ausentismo por enfermedad laboral, común y por accidente de trabajo,_x000a_efectuando los reportes que sean requeridos de acuerdo con los lineamientos de la Dirección de Gestión del_x000a_Talento Humano y de la aseguradora de riesgos laborales_x000a_7 . Realizar la organización, depuración y diligenciamiento de la información generada por los aplicativos_x000a_ CONDICIONES GENERALES_x000a_CLÁUSULADO COMPLEMENTARIO CONTRATO DE PRESTACION DE SERVICIOS_x000a_PROFESIONALES Y/O APOYO A LA GESTION – CPS-254-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destinados a la Afiliación de Riesgos Profesionales del personal vinculado por contrato de Prestación de_x000a_Servicios y al personal de planta de acuerdo con los tiempos y lineamientos establecidos._x000a_8 . Las demás obligaciones que sean inherentes al objeto contractual, que se encuentren en la normatividad_x000a_vigente o que sean solicitadas por el supervisor o apoyo a la supervisión del contrato."/>
    <d v="2023-03-07T00:00:00"/>
    <s v="I"/>
    <d v="2023-03-07T00:00:00"/>
    <d v="2023-03-08T00:00:00"/>
    <d v="2024-02-07T00:00:00"/>
    <s v="PROFESIONAL "/>
    <s v="SI"/>
    <n v="20236820008913"/>
  </r>
  <r>
    <s v="CPS-255-2023"/>
    <n v="255"/>
    <s v="FDLRUU-CD-255-2023"/>
    <s v="No aplica"/>
    <d v="2023-02-24T00:00:00"/>
    <s v="https://community.secop.gov.co/Public/Tendering/OpportunityDetail/Index?noticeUID=CO1.NTC.4075295&amp;isFromPublicArea=True&amp;isModal=False"/>
    <x v="0"/>
    <x v="0"/>
    <s v="CO1.PCCNTR.4692631"/>
    <n v="87941"/>
    <n v="40048"/>
    <s v="OVIDIO ASPRILLA SANCHEZ "/>
    <s v="CC"/>
    <n v="11795806"/>
    <n v="0"/>
    <m/>
    <m/>
    <m/>
    <m/>
    <m/>
    <m/>
    <m/>
    <m/>
    <s v="APOYAR TÉCNICAMENTE LAS DISTINTAS ETAPAS DE LOS PROCESOS DE COMPETENCIA DE LASINSPECCIONES DE POLICÍA DE LA LOCALIDAD, SEGÚN REPARTO"/>
    <d v="2023-02-27T00:00:00"/>
    <d v="2023-03-03T00:00:00"/>
    <d v="2024-03-13T00:00:00"/>
    <n v="270"/>
    <n v="9"/>
    <n v="48600000"/>
    <n v="5400000"/>
    <x v="0"/>
    <n v="992"/>
    <d v="2023-02-22T00:00:00"/>
    <n v="945"/>
    <d v="2023-02-28T00:00:00"/>
    <x v="1"/>
    <s v="Inspección, vigilancia y control en Rafael Uribe Uribe_x000a_Rafael Uribe Uribe"/>
    <x v="1"/>
    <n v="99701"/>
    <n v="1"/>
    <d v="2023-12-15T00:00:00"/>
    <n v="1260"/>
    <d v="2023-12-14T00:00:00"/>
    <n v="1154"/>
    <n v="15840000"/>
    <n v="1"/>
    <d v="2023-12-15T00:00:00"/>
    <n v="81"/>
    <n v="12"/>
    <n v="351"/>
    <n v="64440000"/>
    <s v="31 31-Servicios Profesionales "/>
    <s v="SHIRLY GOMEZ GARCIA "/>
    <s v="INSPECCIONES "/>
    <s v="Terminado"/>
    <s v="SECOP II "/>
    <s v="JOHN"/>
    <s v="PENDIENTE CARGAR DELEGACION SUPERVISION- ( JHON BOHORQUEZ) PENDIENTE CARGAR CRP ADICION (MICHEL ) MAYO 16/2024"/>
    <m/>
    <s v="255"/>
    <s v="M"/>
    <n v="3222172183"/>
    <s v="CL 28 SUR 27 68"/>
    <s v="INGENIERO CIVIL"/>
    <s v="oviarqui@yahoo.es"/>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 Emitir los conceptos y respuestas a las solicitudes y peticiones que le sean requeridos por el Inspector de Policía. 5 . Asistir a las reuniones a las que sea citado o designado, para la atención de los asuntos relacionados con el objeto contractual. 6 . Presentar informe mensual de las actividades realizadas en cumplimiento de las obligaciones pactadas. 7 . Entregar mensualmente, el archivo de los documentos suscritos que haya generado en cumplimiento del objeto y obligaciones contractuales. 8. Las demás que se le asignen y que surjan de la naturaleza del Contrato."/>
    <d v="2023-02-24T00:00:00"/>
    <s v="III"/>
    <d v="2023-02-27T00:00:00"/>
    <d v="2023-03-03T00:00:00"/>
    <d v="2023-12-02T00:00:00"/>
    <s v="PROFESIONAL"/>
    <s v="SI"/>
    <n v="20236820013413"/>
  </r>
  <r>
    <s v="CPS-256-2023"/>
    <n v="256"/>
    <s v="FDLRUU-CD-256-2023"/>
    <s v="No aplica"/>
    <d v="2023-02-24T00:00:00"/>
    <s v="https://community.secop.gov.co/Public/Tendering/OpportunityDetail/Index?noticeUID=CO1.NTC.4073331&amp;isFromPublicArea=True&amp;isModal=False"/>
    <x v="0"/>
    <x v="0"/>
    <s v="CO1.PCCNTR.4690617"/>
    <n v="87912"/>
    <n v="40051"/>
    <s v="MAIDA NILAYDI COMBITA BOSIGA"/>
    <s v="CC"/>
    <n v="1033739248"/>
    <n v="3"/>
    <m/>
    <m/>
    <m/>
    <m/>
    <m/>
    <m/>
    <m/>
    <m/>
    <s v="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
    <d v="2023-02-24T00:00:00"/>
    <d v="2023-03-01T00:00:00"/>
    <d v="2024-02-29T00:00:00"/>
    <n v="270"/>
    <n v="9"/>
    <n v="53100000"/>
    <n v="5900000"/>
    <x v="0"/>
    <n v="987"/>
    <d v="2023-02-22T00:00:00"/>
    <n v="944"/>
    <d v="2023-03-27T00:00:00"/>
    <x v="0"/>
    <s v="Gestión pública transparente y que rinde cuentas a la ciudadanía en Rafael Uribe Uribe"/>
    <x v="0"/>
    <n v="98199"/>
    <n v="1"/>
    <d v="2023-11-30T00:00:00"/>
    <n v="1221"/>
    <d v="2023-11-29T00:00:00"/>
    <n v="1128"/>
    <n v="17700000"/>
    <n v="1"/>
    <d v="2023-11-30T00:00:00"/>
    <n v="90"/>
    <n v="12"/>
    <n v="360"/>
    <n v="70800000"/>
    <s v="31 31-Servicios Profesionales "/>
    <s v="HECTOR ENRIQUE ERIRA MORENO"/>
    <s v="INFRAESTRUCTURA"/>
    <s v="Terminado"/>
    <s v="SECOP II "/>
    <s v="JOHN"/>
    <m/>
    <m/>
    <s v="256"/>
    <s v="F"/>
    <n v="3214468768"/>
    <s v="CRA 73 57R 15 SUR "/>
    <s v="INGENIERA CIVIL"/>
    <s v="nilaydi99@gmail.com"/>
    <s v="1. Realizar la formulación, apoyo técnico a la supervisión, liquidación, seguimiento y_x000a_evaluación de proyectos de inversión que le sean designado según el plan de desarrollo local. 2 . Elaborar y actualizar_x000a_oportunamente el documento técnico de soporte “DTS”, así como la ficha de estadística básica de inversión local - EBIl, las bases de datos y los aplicativos tanto distritales como institucionales que requieran información correspondiente_x000a_a los proyectos asignado 3 . Elaborar la parte técnica y presentar oportunamente los estudios previos y demás_x000a_documentos necesarios al comité de contratación para adelantar los procesos precontractuales y contractuales_x000a_correspondientes a los proyectos relacionados con el objeto del contrato. 4 . Elaborar la evaluación técnica de las_x000a_propuestas presentadas en el marco de los procesos contractuales que adelante el fondo de desarrollo local_x000a_correspondientes a los proyectos relacionados con el objeto del contrato. 5 . Brindar información por escrito y/o verbal,_x000a_oportuna, veraz y clara de manera periódica sobre el estado de los proyectos a la ciudadanía en general a través de_x000a_atención directa, rendición de cuentas y encuentros ciudadanos según las instrucciones del despacho del alcalde local._x000a_6 . Apoyar la supervisión de los convenios y/o contratos que le sean asignados por el alcalde o alcaldesa local. 7 ._x000a_Realizar el seguimiento a la estabilidad y calidad de las obras ejecutadas con recursos del fondo 8 . Prestar el servicio_x000a_de atención a la ciudadanía relacionado con el objeto y naturaleza del contrato de manera oportuna, con calidad y_x000a_calidez, garantizando suplir la necesidad del mismo. 9 . Proyectar la respuesta en forma oportuna la correspondencia_x000a_que le sea asignada a través del aplicativo ORFEO o el que establezca la SDG y consultas de los entes de control_x000a_relacionadas con el objeto del contrato, y una vez finalizado, presentar el paz y salvo correspondiente. 10 . Las demás_x000a_obligaciones que se le asignen y que surjan de la naturaleza del Contrato"/>
    <d v="2023-02-24T00:00:00"/>
    <s v="I"/>
    <d v="2023-02-27T00:00:00"/>
    <d v="2023-03-01T00:00:00"/>
    <d v="2023-11-30T00:00:00"/>
    <s v="PROFESIONAL"/>
    <s v="SI"/>
    <n v="20236820008923"/>
  </r>
  <r>
    <s v="CPS-257-2023"/>
    <n v="257"/>
    <s v="FDLRUU-CD-257-2023"/>
    <s v="No aplica"/>
    <d v="2023-02-27T00:00:00"/>
    <s v="https://community.secop.gov.co/Public/Tendering/OpportunityDetail/Index?noticeUID=CO1.NTC.4086395&amp;isFromPublicArea=True&amp;isModal=False"/>
    <x v="0"/>
    <x v="0"/>
    <s v="CO1.PCCNTR.4701960"/>
    <n v="87773"/>
    <n v="40044"/>
    <s v="JENIFFER SANCHEZ BUSTOS"/>
    <s v="CC"/>
    <n v="1022929478"/>
    <n v="6"/>
    <m/>
    <m/>
    <m/>
    <m/>
    <m/>
    <m/>
    <m/>
    <m/>
    <s v="PRESTAR SERVICIOS PROFESIONALES PARA APOYAR EL DESARROLLO, IMPLEMENTACIÓN Y SEGUIMIENTO DEL PROYECTO 1681 CULTURA CIUDADANA Y USO ÓPTIMO DEL ESPACIO PÚBLICO EN LA LOCALIDAD RAFAEL URIBE URIBE"/>
    <d v="2023-02-27T00:00:00"/>
    <d v="2023-03-01T00:00:00"/>
    <d v="2023-12-31T00:00:00"/>
    <n v="300"/>
    <n v="10"/>
    <n v="54000000"/>
    <n v="5400000"/>
    <x v="0"/>
    <n v="993"/>
    <d v="2023-02-22T00:00:00"/>
    <n v="947"/>
    <d v="2023-03-01T00:00:00"/>
    <x v="6"/>
    <s v="Cultura ciudadana y uso optimo del_x000a_espacio público en Rafael Uribe_x000a_Uribe"/>
    <x v="6"/>
    <m/>
    <m/>
    <m/>
    <m/>
    <m/>
    <m/>
    <m/>
    <m/>
    <m/>
    <m/>
    <n v="10"/>
    <n v="300"/>
    <n v="54000000"/>
    <s v="31 31-Servicios Profesionales "/>
    <s v="JESUS BAYRO MUÑOZ FELIX"/>
    <s v="PROYECTO 1681"/>
    <s v="Terminado"/>
    <s v="SECOP II "/>
    <s v="Michel"/>
    <m/>
    <s v="OK"/>
    <s v="257"/>
    <s v="F"/>
    <n v="3118843959"/>
    <s v="calle 69 D numero 14 b 33 sur"/>
    <s v="DERECHO "/>
    <s v="ajensan_13@hotmail.com"/>
    <s v="1 . Elaborar dentro de los diez (10) primeros días de la ejecución del contrato el cronograma y plan de trabajo_x000a_de las actividades a desarrollar con los profesionales contratados en el proyecto de inversión 1681_x000a_2 . Organizar con los profesionales del Proyecto 1681 las acciones encaminadas a dar cumplimiento a la_x000a_ejecución garantizando que esté conforme a los lineamientos del sector y del alcalde Local de Rafael Uribe_x000a_Uribe_x000a_3 . Apoyar la elaboración del documento guía para la caracterización e identificación de necesidades de la_x000a_población involucrada para la consolidación de los acuerdos a realizar en el marco del proyecto 1681 cultura_x000a_ciudadana y uso óptimo del espacio público en Rafael Uribe Uribe._x000a_4 . Realizar documentación requerida para el diseño, análisis, estructura y socialización de la estrategia de_x000a_caracterización, integración formativa e identificación de los factores asociados a la problemática del espacio_x000a_público en la localidad de Rafael Uribe Uribe._x000a_5 . Apoyar la puesta en marcha seguimiento y correcta ejecución de los acuerdos en uso del espacio público_x000a_con fines culturales, deportivos, recreacionales, formalización de vendedores informales y transportes no_x000a_motorizados._x000a_6 . Participar en los diferentes espacios, comités, instancias, invitaciones a sesiones de la Junta_x000a_Administradora Local, administración, local, administración distrital, capacitaciones y las demás que sean_x000a_requeridas por el supervisor del contrato._x000a_7 . Realizar el seguimiento técnico, administrativo, financiero y contable de los procesos contractuales donde_x000a_sea designado como apoyo a la supervisión en el marco de lo pre-visto en el manual de supervisión de la_x000a_Secretaría Distrital de Gobierno_x000a_8 . Elaborar los informes de gestión parciales y finales de la investigación, resultados obtenidos y recolección_x000a_de la información requerida, con la periodicidad que le sean solicitados y firma de los acuerdos relacionados_x000a_con el proyecto 1681_x000a_ CONDICIONES GENERALES_x000a_CLÁUSULADO COMPLEMENTARIO CONTRATO DE PRESTACION DE SERVICIOS_x000a_PROFESIONALES Y/O APOYO A LA GESTION – CPS-257-2023 SECOP II_x000a_FONDO DE DESARROLLO LOCAL DE RAFAEL URIBE URIBE_x000a_Edificio Liévano_x000a_Calle 11 No. 8 -17_x000a_Código Postal: 111711_x000a_Tel. 3387000 - 3820660_x000a_Información Línea 195_x000a_www.gobiernobogota.gov.co_x000a_Código: GCO-GCI-F143_x000a_Versión: 08_x000a_Vigencia: 01 de diciembre de 2022_x000a_Caso Hola No. 280117_x000a_9 . Las demás que demande la Administración Local a través de su supervisor, que correspondan a la_x000a_naturaleza del contrato y que sean necesarias para la consecución del fin del objeto contractual"/>
    <d v="2023-02-28T00:00:00"/>
    <s v="I"/>
    <d v="2023-02-28T00:00:00"/>
    <d v="2023-03-01T00:00:00"/>
    <d v="2023-12-31T00:00:00"/>
    <s v="PROFESIONAL"/>
    <s v="SI"/>
    <n v="20236820011693"/>
  </r>
  <r>
    <s v="CPS-258-2023"/>
    <n v="258"/>
    <s v="FDLRUU-CD-258-2023"/>
    <s v="No aplica"/>
    <d v="2023-02-27T00:00:00"/>
    <s v="https://community.secop.gov.co/Public/Tendering/OpportunityDetail/Index?noticeUID=CO1.NTC.4086764&amp;isFromPublicArea=True&amp;isModal=False"/>
    <x v="0"/>
    <x v="0"/>
    <s v="CO1.PCCNTR.4702435"/>
    <n v="87981"/>
    <n v="40111"/>
    <s v="FELIX EDUARDO MURILLO PLATA"/>
    <s v="CC"/>
    <n v="1111791373"/>
    <n v="9"/>
    <m/>
    <m/>
    <m/>
    <m/>
    <m/>
    <m/>
    <m/>
    <m/>
    <s v="PRESTAR LOS SERVICIOS PROFESIONALES DE APOYO JURIDICO AL AREA DE GESTION POLICIVA JURIDICA DE LA ALCALDIA LOCAL DE RAFAEL URIBE URIBE EN EL DESEMPEÑO DE LAS FUNCIONES ASIGNADAS"/>
    <d v="2023-02-28T00:00:00"/>
    <d v="2023-03-09T00:00:00"/>
    <d v="2024-02-29T00:00:00"/>
    <n v="270"/>
    <n v="9"/>
    <n v="57600000"/>
    <n v="6400000"/>
    <x v="0"/>
    <n v="1028"/>
    <d v="2023-02-23T00:00:00"/>
    <n v="955"/>
    <d v="2023-03-03T00:00:00"/>
    <x v="1"/>
    <s v="Inspección, vigilancia y control en Rafael Uribe Uribe_x000a_Rafael Uribe Uribe"/>
    <x v="1"/>
    <n v="98240"/>
    <n v="1"/>
    <d v="2023-12-07T00:00:00"/>
    <n v="1241"/>
    <d v="2023-12-05T00:00:00"/>
    <n v="1137"/>
    <n v="17493333"/>
    <n v="1"/>
    <d v="2023-12-07T00:00:00"/>
    <n v="81"/>
    <n v="12"/>
    <n v="351"/>
    <n v="75093333"/>
    <s v="31 31-Servicios Profesionales "/>
    <s v="MARLENE ALCIRA MELENDEZ PEREZ "/>
    <s v="JURIDICA"/>
    <s v="Terminado"/>
    <s v="SECOP II"/>
    <s v="Luisa"/>
    <m/>
    <s v="OK"/>
    <s v="258"/>
    <s v="M"/>
    <n v="3013199977"/>
    <s v="KR 8 H  166 65/ Int 3 / AP 501"/>
    <s v="ABOGADO"/>
    <s v="felixmurilloplata@gmail.com"/>
    <s v="1. Apoyar en la revisión de los actos administrativos que imponen sanciones en materia de obras y_x000a_urbanismo, espacio público y establecimientos de comercio_x000a_2.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_x000a_ CONDICIONES GENERALES_x000a_CLÁUSULADO COMPLEMENTARIO CONTRATO DE PRESTACIÓN DE SERVICIOS - SECOP II_x000a_FONDO DE DESARROLLO LOCAL DE RAFAEL URIBE URIBE_x000a_Código: GCO-GCI-F143_x000a_Versión: 08_x000a_Vigencia: 01 de diciembre de 2022_x000a_Caso Hola No. 280117_x000a_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
    <d v="2023-03-16T00:00:00"/>
    <s v="I"/>
    <d v="2023-03-03T00:00:00"/>
    <d v="2023-03-09T00:00:00"/>
    <d v="2023-12-08T00:00:00"/>
    <s v="PROFESIONAL"/>
    <s v="SI"/>
    <n v="20236820010433"/>
  </r>
  <r>
    <s v="CPS-259-2023"/>
    <n v="259"/>
    <s v="FDLRUU-CD-259-2023"/>
    <s v="No aplica"/>
    <d v="2023-02-27T00:00:00"/>
    <s v="https://community.secop.gov.co/Public/Tendering/OpportunityDetail/Index?noticeUID=CO1.NTC.4087161&amp;isFromPublicArea=True&amp;isModal=False"/>
    <x v="0"/>
    <x v="0"/>
    <s v="CO1.PCCNTR.4702899"/>
    <n v="87899"/>
    <n v="40045"/>
    <s v="OMAR ALBEIRO HERNANDEZ ARIZA"/>
    <s v="CC"/>
    <n v="79542080"/>
    <n v="2"/>
    <m/>
    <m/>
    <m/>
    <m/>
    <m/>
    <m/>
    <m/>
    <m/>
    <s v="PRESTAR LOS SERVICIOS PROFESIONALES PARA LA REVISIÓN Y/O ELABORACIÓN DE LOS DOCUMENTOS Y GESTIONES PROVENIENTES DE LAS DIFERENTES ÁREAS RELACIONADAS CON TEMAS ADMINISTRATIVOS CONTABLES Y FINANCIEROS DEL FONDO DE DESARROLLO LOCAL DE RAFAEL URIBE URIBE"/>
    <d v="2023-02-28T00:00:00"/>
    <d v="2023-03-01T00:00:00"/>
    <d v="2024-02-29T00:00:00"/>
    <n v="270"/>
    <n v="9"/>
    <n v="48600000"/>
    <n v="5400000"/>
    <x v="0"/>
    <n v="984"/>
    <d v="2023-02-22T00:00:00"/>
    <n v="948"/>
    <d v="2023-03-01T00:00:00"/>
    <x v="0"/>
    <s v="Gestión pública transparente y que rinde cuentas a la ciudadanía en Rafael Uribe Uribe"/>
    <x v="0"/>
    <m/>
    <n v="1"/>
    <d v="2023-11-30T00:00:00"/>
    <n v="1220"/>
    <d v="2023-11-29T00:00:00"/>
    <n v="1178"/>
    <n v="16200000"/>
    <n v="1"/>
    <d v="2023-11-30T00:00:00"/>
    <n v="90"/>
    <n v="12"/>
    <n v="360"/>
    <n v="64800000"/>
    <s v="31 31-Servicios Profesionales "/>
    <s v="JAVIER ALEJANDRO ZUÑIGA ROJAS"/>
    <s v="FINANCIERA "/>
    <s v="Terminado"/>
    <s v="SECOP II"/>
    <s v="Jorge"/>
    <s v="PENDIENTE CARGAR CRP ADICION (JOHANA) MAYO 16/2024"/>
    <m/>
    <s v="259"/>
    <s v="M"/>
    <n v="6014146777"/>
    <s v="CL 18 SUR 57 16"/>
    <s v="ADMINISTRADOR DE EMPRESAS"/>
    <s v="hernandezariza@gmail.com"/>
    <s v="1 . Apoyar con la revisión contable y financiera de los documentos que se le requieran, relacionados con los contratos, convenios y/o comodatos suscritos por el Fondo de desarrollo local y realizar las recomendaciones u observaciones a lugar en caso de ser necesario. 2 . Prestar apoyo en el desarrollo de las actividades administrativas que requiera el área de Desarrollo Local como seguimientos, reportes, informes que requieran las demás áreas, la Secretaría de Gobierno, los entes de control u otras entidades. 3 . Apoyar el seguimiento y control mensual a la facturación, valores y pagos de servicios públicos de la Alcaldía Local y de los bienes a cargo del Fondo de Desarrollo Local, emitiendo alertas tempranas al Profesional Especializado 222-24 del Área de Desarrollo Local frente a irregularidades o inconsistencias encontradas en dichas facturas. 4 . Recopilar y organizar la documentación necesaria para generar las comunicaciones que le sean requeridas y las respuestas de la correspondencia que le sea asignada a través del aplicativo de Gestión Documental - AGD, relacionada con el objeto del contrato, en forma oportuna. 5 . Apoyar la supervisión de los contratos que le sean asignados, suscritos por el Fondo de Desarrollo Local de Rafael Uribe Uribe (cuando aplique). 6 . Apoyar la programación y/o reprogramación bimestral del PAC, articulando con las diferentes dependencias responsables del suministro de la información para que la información entregada al área de Presupuesto esté completa y se entregue en oportunidad. 7 . Apoyar al seguimiento periódico de tiempos y fechas de entrega para trámite de pagos de personas jurídicas, de los contratos de funcionamiento e inversión que estén a cargo del Área de Desarrollo Local - Administrativa y Financiera para que los mismos se hagan en la oportunidad requerida. 8 . Las demás que le asigne el supervisor del contrato y que surjan de la naturaleza del mismo."/>
    <d v="2023-03-02T00:00:00"/>
    <s v="I"/>
    <d v="2023-02-28T00:00:00"/>
    <d v="2023-03-01T00:00:00"/>
    <d v="2023-11-30T00:00:00"/>
    <s v="PROFESIONAL"/>
    <s v="SI"/>
    <n v="20236820010043"/>
  </r>
  <r>
    <s v="CPS-260-2023"/>
    <n v="260"/>
    <s v="FDLRUU-CD-260-2023"/>
    <s v="No aplica"/>
    <d v="2023-03-06T00:00:00"/>
    <s v="https://community.secop.gov.co/Public/Tendering/OpportunityDetail/Index?noticeUID=CO1.NTC.4129528&amp;isFromPublicArea=True&amp;isModal=False"/>
    <x v="0"/>
    <x v="0"/>
    <s v="CO1.PCCNTR.4735477"/>
    <n v="87959"/>
    <n v="40118"/>
    <s v="FABIOLA ROCIO CAÑON VALASQUEZ"/>
    <s v="CC"/>
    <n v="52447515"/>
    <n v="1"/>
    <m/>
    <m/>
    <m/>
    <m/>
    <m/>
    <m/>
    <m/>
    <m/>
    <s v="PRESTAR SERVICIOS DE APOYO A LA GESTIÓN PARA EL SEGUIMIENTO DEL CUMPLIMIENTO DE LOS PROCEDIMIENTOS ADMINISTRATIVOS, OPERATIVOS Y TÉCNICOS DEL PROYECTO ¿RETO LOCAL¿ Y LOS ASOCIADOS A LA INCLUSIÓN SOCIAL Y SEGURIDAD ECONÓMICA EN LA LOCALIDAD DE RAFAEL"/>
    <d v="2023-03-07T00:00:00"/>
    <d v="2023-03-14T00:00:00"/>
    <d v="2023-12-12T00:00:00"/>
    <n v="270"/>
    <n v="9"/>
    <n v="25200000"/>
    <n v="2800000"/>
    <x v="0"/>
    <n v="1011"/>
    <d v="2023-02-24T00:00:00"/>
    <n v="973"/>
    <d v="2023-03-09T00:00:00"/>
    <x v="5"/>
    <s v="Rafael Uribe Uribe Solidaria"/>
    <x v="5"/>
    <m/>
    <m/>
    <m/>
    <m/>
    <m/>
    <m/>
    <m/>
    <m/>
    <m/>
    <m/>
    <n v="9"/>
    <n v="270"/>
    <n v="25200000"/>
    <s v="33 33-Servicios Apoyo a la Gestion de la Entidad (servicios administrativos) "/>
    <s v="JULY ANGELICA MELO QUINTERO"/>
    <s v="RETO LOCAL "/>
    <s v="Terminado"/>
    <s v="SECOP II"/>
    <s v="Miller"/>
    <s v="PENDIENTE CARGAR DELEGACION SUPERVISION -(MILLER) MAYO 16/2024"/>
    <m/>
    <s v="260"/>
    <s v="F"/>
    <n v="3113104824"/>
    <s v="CL 44B SUR 10A 21"/>
    <s v="TÉCNICO EN MANTENIMIENTO DE_x000a_EQUIPOS DE COMPUTO"/>
    <s v="fabiolaud2@gmail.com"/>
    <s v="1. Realizar seguimiento a la implementación de la estrategia Reto Local: Jóvenes y_x000a_Entornos Seguros 2. Programar las actividades prácticas y de ciudad a desarrollar en el marco de la_x000a_Estrategia Reto Local Jóvenes y Entornos Seguros 3. Acompañar y guiar las actividades de ciudad_x000a_proyectadas en el componente práctico del Servicio Social para la Economía de la Juventud. 4._x000a_Apoyar junto con los profesionales y/o enlaces de la Secretaría Distrital de Integración Social el_x000a_seguimiento al avance de los jóvenes beneficiarios de la Estrategia Reto Local: Jóvenes y Entornos_x000a_Seguros 5. Rendir informes cuando se le solicite sobre el avance del programa Reto Local: Jóvenes_x000a_y Entornos Seguros 6. Establecer herramientas de control y seguimiento que permitan la identificación_x000a_de rutas más adecuadas para la inclusión y retorno a las oportunidades educativas o laborales de los_x000a_jóvenes beneficiarios 7. Brindar apoyo a los jóvenes beneficiarios de la estrategia Reto Local: Jóvenes_x000a_y Entornos Seguros, en los temas relacionados con el programa en general 8. Brindar oportunidades_x000a_de solución ante conflictos que presenten en el desarrollo de las actividades de ciudad 9. Mantener_x000a_contacto con los profesionales (BINAS) y/o enlaces en aras de brindar respuestas oportunas a las_x000a_diversas solicitudes. 10. Brindar la información completa y oportuna necesaria y requerida en el marco_x000a_de dar respuesta a requerimientos emitidos por los entes de control y comunidad en general. 11._x000a_Apoyar a los profesionales del proyecto en las acciones de seguimiento territorial y actualización de_x000a_la información, de los jóvenes vinculados al servicio social para la economía de la juventud 12. Las_x000a_demás obligaciones que se le asignen y/o que surjan de la naturaleza del Contrato"/>
    <d v="2023-03-09T00:00:00"/>
    <s v="I"/>
    <d v="2023-03-08T00:00:00"/>
    <d v="2023-03-14T00:00:00"/>
    <d v="2023-12-12T00:00:00"/>
    <s v="PROFESIONAL"/>
    <s v="SI"/>
    <n v="20236820010163"/>
  </r>
  <r>
    <s v="CPS-261-2023"/>
    <n v="261"/>
    <s v="FDLRUU-CD-261-2023"/>
    <s v="No aplica"/>
    <d v="2023-03-03T00:00:00"/>
    <s v="https://community.secop.gov.co/Public/Tendering/OpportunityDetail/Index?noticeUID=CO1.NTC.4114715&amp;isFromPublicArea=True&amp;isModal=False"/>
    <x v="0"/>
    <x v="0"/>
    <s v="CO1.PCCNTR.4725055"/>
    <n v="88043"/>
    <n v="40106"/>
    <s v="FRED EMIRO NUÑEZ CRUZ"/>
    <s v="CC"/>
    <n v="17629613"/>
    <n v="8"/>
    <m/>
    <m/>
    <m/>
    <m/>
    <m/>
    <m/>
    <m/>
    <m/>
    <s v="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d v="2023-03-07T00:00:00"/>
    <d v="2023-03-10T00:00:00"/>
    <d v="2023-12-09T00:00:00"/>
    <n v="270"/>
    <n v="9"/>
    <n v="48600000"/>
    <n v="5400000"/>
    <x v="0"/>
    <n v="1015"/>
    <d v="2023-03-24T00:00:00"/>
    <n v="974"/>
    <d v="2023-03-09T00:00:00"/>
    <x v="0"/>
    <s v="Gestión pública transparente y que rinde cuentas a la ciudadanía en Rafael Uribe Uribe"/>
    <x v="0"/>
    <m/>
    <m/>
    <m/>
    <m/>
    <m/>
    <m/>
    <m/>
    <m/>
    <m/>
    <m/>
    <n v="9"/>
    <n v="270"/>
    <n v="48600000"/>
    <s v="31 31-Servicios Profesionales "/>
    <s v="CARLOS ALEXANDER CASTILLO MUÑOZ "/>
    <s v="PARTICIPACION"/>
    <s v="Terminado"/>
    <s v="SECOP II"/>
    <s v="Miller"/>
    <s v="PENDIENTE CARGAR DELEGACION SUPERVISION  (MILLER ) MAYO 16/2024"/>
    <m/>
    <s v="261"/>
    <s v="M"/>
    <n v="3105638704"/>
    <s v="TRAV 26 57 12"/>
    <s v="PERIODISTA"/>
    <s v="fredemiro57@hotmail.com"/>
    <s v="1Apoyar la articulación, orientación y coordinación de los espacios de participación ciudadana y comunitaria y las instancias de participación local 2 Desarrollar procesos de promoción, difusión de las actividades de participación y organización comunitaria en la localidad en el marco de las instancias de participación con los diferentes grupos poblacionales, territoriales y temáticos. 3 Realizar las actividades de gestión, acompañamiento y apoyo derivadas de los planes de acción, procesos y actividades definidas en el marco de las instancias y procesos de participación en la localidad. 4 Apoyar la elaboración de los documentos técnicos relacionados con el plan de desarrollo local y sus programas, proyectos e iniciativas de participación ciudadana. 5 Desarrollar procesos de construcción, consolidación de información para la formulación de documentos contractuales, así como apoyar en dar respuesta a las solicitudes que se deriven para el desarrollo de la inversión del PDL en temas de participación. 6 Asistir a la administración local en las diferentes reuniones, mesas de trabajo y jornadas convocadas por las entidades y comunidades que participan en el proceso de planeación participativo. 7 Desarrollar y apoyar procesos de rendición de cuentas, mediante la difusión y consolidación de la información diferencial para los organismos de control, instancias, grupos poblacionales y territoriales según se solicite. 8 Realizar y apoyar acciones que surjan en el marco de los temas de Participación. 9 Fortalecer los procesos interinstitucionales y de participación distritales y locales para la gestión del desarrollo local, cuando se le solicité 10 Asistir a reuniones de seguimiento de los asuntos designados, invitaciones a sesiones de la Junta Administradora Local y las demás que requieran apoyo de los profesionales del grupo de Participación y Asuntos Poblacionales de la Alcaldía Local de Rafael Uribe Uribe. 11 Apoyar las demás actividades que se generen en el área de gestión de desarrollo local y que le sean asignadas"/>
    <d v="2023-03-09T00:00:00"/>
    <s v="I"/>
    <d v="2023-03-08T00:00:00"/>
    <d v="2023-03-10T00:00:00"/>
    <d v="2023-12-09T00:00:00"/>
    <s v="PROFESIONAL"/>
    <s v="SI"/>
    <n v="20206820010103"/>
  </r>
  <r>
    <s v="CPS-262-2023"/>
    <n v="262"/>
    <s v="FDLRUU-CD-262-2023"/>
    <s v="No aplica"/>
    <d v="2023-03-08T00:00:00"/>
    <s v="https://community.secop.gov.co/Public/Tendering/OpportunityDetail/Index?noticeUID=CO1.NTC.4139056&amp;isFromPublicArea=True&amp;isModal=False"/>
    <x v="0"/>
    <x v="0"/>
    <s v="CO1.PCCNTR.4743536"/>
    <n v="87979"/>
    <n v="40113"/>
    <s v="PEDRO JULIO ORTIZ GARAY"/>
    <s v="CC"/>
    <n v="79325616"/>
    <n v="1"/>
    <m/>
    <m/>
    <m/>
    <m/>
    <m/>
    <m/>
    <m/>
    <m/>
    <s v="APOYAR JURÍDICAMENTE LAS ACCIONES REQUERIDAS PARA LA DEPURACIÓN DE LAS ACTUACIONES ADMINISTRATIVAS QUE CURSAN EN LA ALCALDÍA LOCAL DE RAFAEL URIBE URIBE"/>
    <d v="2023-03-08T00:00:00"/>
    <d v="2023-03-09T00:00:00"/>
    <d v="2024-03-06T00:00:00"/>
    <n v="270"/>
    <n v="9"/>
    <n v="48600000"/>
    <n v="5400000"/>
    <x v="0"/>
    <n v="1017"/>
    <d v="2023-02-23T00:00:00"/>
    <n v="971"/>
    <d v="2023-03-09T00:00:00"/>
    <x v="1"/>
    <s v="Inspección, vigilancia y control en Rafael Uribe Uribe_x000a_Rafael Uribe Uribe"/>
    <x v="1"/>
    <n v="98241"/>
    <n v="1"/>
    <d v="2023-12-13T00:00:00"/>
    <n v="1246"/>
    <d v="2023-12-13T00:00:00"/>
    <n v="1152"/>
    <n v="14760000"/>
    <n v="1"/>
    <d v="2023-12-13T00:00:00"/>
    <n v="81"/>
    <n v="12"/>
    <n v="351"/>
    <n v="63360000"/>
    <s v="31 31-Servicios Profesionales "/>
    <s v="MARLENE ALCIRA MELENDEZ PEREZ "/>
    <s v="JURIDICA"/>
    <s v="Terminado"/>
    <s v="SECOP II"/>
    <s v="Adriana"/>
    <s v="PENDIENTE CARGAR CRP ADICION (LUISA ) MAYO 16/2024"/>
    <m/>
    <s v="262"/>
    <s v="M"/>
    <n v="3115339777"/>
    <s v="calle 48 bis sur N. 22b - 11"/>
    <s v="ABOGADO"/>
    <s v="pedrojortiz5@hotmail.com"/>
    <s v="1. Clasificar los expedientes asignados por vigencia y tipologías: espacio público,_x000a_establecimientos de comercio Ley 232 de 1995 y régimen de obras y urbanismo 2. Analizar jurídicamente los_x000a_expedientes asignados, emitir el respectivo concepto de acuerdo con la revisión realizada para establecer la actuación_x000a_jurídica a seguir conforme con la naturaleza del proceso que corresponda. 3. Determinar del reparto asignado, los_x000a_expedientes que pueden ser archivados a partir de las causales de caducidad y/o prescripción y/o pérdida de fuerza de_x000a_ejecutoria del acto administrativo. 4. Proyectar los actos administrativos correspondientes, conforme con la_x000a_normatividad vigente, que permitan impulsar efectivamente los expedientes propendiendo por una decisión de fondo_x000a_y/o su oportuna terminación o cierre y presentarlos al profesional que cumpla con el rol de supervisión estratégica de_x000a_depuración e impulso procesal local para su revisión. 5. Ajustar los proyectos de actos administrativos a partir de las_x000a_observaciones y/o modificaciones sugeridas por el profesional que cumpla con el rol de supervisión estratégica de_x000a_depuración e impulso procesal local de la Alcaldía, o quien este designe. 6. Proyectar para firma del alcalde local las_x000a_solicitudes de información y/o concepto dirigidas a las instancias distritales competentes y realizar su respectivo_x000a_seguimiento. 7. Realizar seguimiento a las visitas técnicas solicitadas y a la oportuna entrega del correspondiente_x000a_informe. 8. Revisar, analizar y proyectar respuesta oportuna a la totalidad de las solicitudes que le sean asignadas, en_x000a_el aplicativo institucional ORFEO y presentarlos al Profesional que cumpla con el rol de supervisión estratégica de_x000a_depuración e impulso procesal local de la Alcaldía, para su revisión. 9. Incorporar al expediente físico los actos_x000a_administrativos y/o la documentación generada por cada impulso procesal realizado. 10. Apoyar en los trámites_x000a_necesarios a la Alcaldía Local para surtir el trámite de notificación personal y mediante edicto de los actos_x000a_administrativos y decisiones, en los términos de la Ley 1437 de 2011. 11. Registrar correctamente en el Aplicativo “SI_x000a_ACTUA” la actuación realizada en cada uno de los expedientes asignados. 12. Asistir a las reuniones a las que sea_x000a_citado o designado, para la atención de los asuntos relacionados con el objeto contractual. 13. Presentar informe mensual_x000a_de las actividades realizadas en cumplimiento de las obligaciones pactadas. 14. Entregar, mensualmente, el archivo de_x000a_los documentos suscritos que haya generado en cumplimiento del objeto y obligaciones contractuales 15. Las demás_x000a_que se le asignen y que surjan de la naturaleza del contrato."/>
    <d v="2023-03-08T00:00:00"/>
    <s v="I"/>
    <d v="2023-03-08T00:00:00"/>
    <d v="2023-03-09T00:00:00"/>
    <d v="2023-12-08T00:00:00"/>
    <s v="PROFESIONAL"/>
    <s v="SI"/>
    <n v="20236820010433"/>
  </r>
  <r>
    <s v="CPS-263-2023"/>
    <n v="263"/>
    <s v="FDLRUU-CD-263-2023"/>
    <s v="No aplica"/>
    <d v="2023-03-01T00:00:00"/>
    <s v="https://community.secop.gov.co/Public/Tendering/OpportunityDetail/Index?noticeUID=CO1.NTC.4101899&amp;isFromPublicArea=True&amp;isModal=False"/>
    <x v="0"/>
    <x v="0"/>
    <s v="CO1.PCCNTR.4720706"/>
    <n v="88250"/>
    <n v="40376"/>
    <s v="MAURICIO EDUARDO ORTEGON RODRIGUEZ"/>
    <s v="CC"/>
    <n v="79975659"/>
    <n v="4"/>
    <m/>
    <m/>
    <m/>
    <m/>
    <m/>
    <m/>
    <m/>
    <m/>
    <s v="PRESTAR SUS SERVICIOS DE APOYO ADMINISTRATIVO ASISTENCIAL AL DESPACHO DE LA ALCALDÍA LOCAL DE RAFAEL URIBE URIBE"/>
    <d v="2023-03-06T00:00:00"/>
    <d v="2023-03-07T00:00:00"/>
    <d v="2024-02-29T00:00:00"/>
    <n v="270"/>
    <n v="9"/>
    <n v="24300000"/>
    <n v="2700000"/>
    <x v="0"/>
    <n v="1032"/>
    <d v="2023-02-27T00:00:00"/>
    <n v="969"/>
    <d v="2023-03-07T00:00:00"/>
    <x v="0"/>
    <s v="Gestión pública transparente y que rinde cuentas a la ciudadanía en Rafael Uribe Uribe"/>
    <x v="0"/>
    <n v="97991"/>
    <n v="1"/>
    <d v="2023-12-06T00:00:00"/>
    <n v="1239"/>
    <d v="2023-12-01T00:00:00"/>
    <n v="1165"/>
    <n v="7560000"/>
    <n v="1"/>
    <d v="2023-12-06T00:00:00"/>
    <n v="83"/>
    <n v="12"/>
    <n v="353"/>
    <n v="31860000"/>
    <s v="33 33-Servicios Apoyo a la Gestion de la Entidad (servicios administrativos) "/>
    <s v="LEONARDO GUERRA RAMIREZ "/>
    <s v="DESPACHO "/>
    <s v="Terminado"/>
    <s v="SECOP II"/>
    <s v="Johanna"/>
    <s v="PENDIENTE CARGAR CRP ADCION (JOHANA) MAYO 16/2024"/>
    <m/>
    <s v="263"/>
    <s v="M"/>
    <n v="3133759556"/>
    <s v="CRA 118 89B 51 INT 17 APTO 502"/>
    <s v="BACHILLER"/>
    <s v="moortegon@fotmail.com "/>
    <s v="1. Agendar, verificar, informar y asistir de ser necesario a todas las actividades institucionales_x000a_que requiere la presencia del alcalde local relacionadas con el cumplimiento y desarrollo de los procesos, planes_x000a_y programas que se ejecuta por parte de la Alcaldía Local de Rafael Uribe Uribe. 2. Revisar diariamente el_x000a_aplicativo de gestión documental correspondiente al Despacho de la Alcaldía Local de Rafael Uribe Uribe y_x000a_redireccionar aquellos que no sean de su competencia, realizando seguimiento a los mismos. 3. Proyectar, elaborar_x000a_y contestar los documentos que le sean asignados para dar respuesta inmediata a la ciudadanía dando_x000a_cumplimiento a los procesos, planes y programas. dentro de los términos establecido de acuerdo a las tareas_x000a_específicas atribuible a sus obligaciones. 4. Responder por la seguridad y confidencialidad de la información,_x000a_elementos, documentos que sean allegados al despacho. 5. Registrar el 100% de los documentos que ingresan y_x000a_salen del despacho para firma del alcalde ejerciendo un control escrito de los mismos. 6. Suministrar información_x000a_a la comunidad en general, a los funcionarios y contratistas de la alcaldía local de Rafale Uribe Uribe, sobre los_x000a_documentos y trámites que lleguen al despacho para su proceso correspondiente. 7. Verificar que el encargado de_x000a_cada dependencia recoja los documentos a su cargo para los vistos buenos y posterior devolución a los mismos_x000a_de acuerdo con las normas estipuladas por las tablas de retención documental. 8. Llevar el archivo físico de gestión_x000a_del despacho, organizado, legajado. foliado, de acuerdo a la gestión documental correspondiente a la oficina del_x000a_despacho de la Alcaldía Local de Rafael Uribe Uribe. 9. Llevar el registro de los controles que se requieren para_x000a_la asignación de la correspondencia de entrada al despacho todas las dependencias de la alcaldía Local. 10._x000a_Elaborar, transcribir y/o digitar el 100% de las actas que se produzcan en el Despacho de la Alcaldía Local de_x000a_Rafael Uribe Uribe que le sean asignadas. 11. Radicar y distribuir correspondencia preparada y recibida en la_x000a_dependencia. de acuerdo con el sistema de radicación y reparto establecido, así mismo recibir la documentación_x000a_de las distintas áreas de la alcaldía para su archivo, realizando el respectivo seguimiento y digitalización previa_x000a_revisión por parte de los profesionales de despacho y posterior presentación al alcalde para su firma."/>
    <d v="2023-03-09T00:00:00"/>
    <s v="I"/>
    <d v="2023-03-06T00:00:00"/>
    <d v="2023-03-07T00:00:00"/>
    <d v="2023-12-06T00:00:00"/>
    <s v="BACHILLER "/>
    <s v="SI"/>
    <n v="20236820011683"/>
  </r>
  <r>
    <s v="CPS-264-2023"/>
    <n v="264"/>
    <s v="FDLRUU-CD-264-2023"/>
    <s v="No aplica"/>
    <d v="2023-03-02T00:00:00"/>
    <s v="https://community.secop.gov.co/Public/Tendering/OpportunityDetail/Index?noticeUID=CO1.NTC.4110247&amp;isFromPublicArea=True&amp;isModal=False"/>
    <x v="0"/>
    <x v="0"/>
    <s v="CO1.PCCNTR.4722059"/>
    <n v="87984"/>
    <n v="40110"/>
    <s v="CLAUDIA MARCELA SANDOVAL ALDANA"/>
    <s v="CC"/>
    <n v="1023962420"/>
    <n v="2"/>
    <m/>
    <m/>
    <m/>
    <m/>
    <s v=" LUIS ALEJANDRO GONZALEZ RODRIGUEZ"/>
    <s v="CC"/>
    <n v="79134039"/>
    <d v="2023-05-31T00:00:00"/>
    <s v="PRESTAR LOS SERVICIOS PROFESIONALES EN EL AREA DE GESTION DE DESARROLLO LOCAL PARA APOYAR LA FORMULACION, EJECUCIÓN Y SEGUIMIENTO DE LOS PROYECTOS DE INVERSIÓN EN EL MARCO DEL CUMPLIMIENTO DEL PLAN DE DESARROLLO LOCAL DE LA ALCALDÍA LOCAL DE RAFAEL URIBE 2021-2024"/>
    <d v="2023-03-06T00:00:00"/>
    <d v="2023-03-07T00:00:00"/>
    <d v="2023-12-06T00:00:00"/>
    <n v="270"/>
    <n v="9"/>
    <n v="48600000"/>
    <n v="5400000"/>
    <x v="0"/>
    <n v="1004"/>
    <d v="2023-02-23T00:00:00"/>
    <n v="968"/>
    <d v="2023-03-07T00:00:00"/>
    <x v="0"/>
    <s v="Gestión pública transparente y que rinde cuentas a la ciudadanía en Rafael Uribe Uribe"/>
    <x v="0"/>
    <m/>
    <m/>
    <m/>
    <m/>
    <m/>
    <m/>
    <m/>
    <m/>
    <m/>
    <m/>
    <n v="9"/>
    <n v="270"/>
    <n v="48600000"/>
    <s v="31 31-Servicios Profesionales "/>
    <s v="JESUS BAYRO MUÑOZ FELIX"/>
    <s v="PLANEACION"/>
    <s v="Terminado"/>
    <s v="SECOP II"/>
    <s v="Johanna"/>
    <m/>
    <s v="OK"/>
    <s v="264"/>
    <s v="F"/>
    <n v="3123735239"/>
    <s v="CL 49D SUR 6C 26"/>
    <s v="ADMINISTRADOR DE EMPRESAS"/>
    <s v="lualgorop@hotmail.com"/>
    <s v=" 1.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 Proyectos_x000a_de inversión asignados por el supervisor (a) del Fondo de Desarrollo Rafael Uribe Uribe para lo cual_x000a_deberá presentar mensualmente informes de gestion. 3. Elaborar los estudios previos, anexos tecnicos,_x000a_estudio del sector, matriz de riesgos, estudio de mercado entre otros en su parte técnica durante la fase_x000a_precontractual de los procesos derivados de (los) Proyectos de Inversión donde sea designado por el_x000a_supervisor (a) del Fondo de Desarrollo Rafael Uribe Uribe. 4. Verificar, calificar y evaluar técnicamente_x000a_las propuestas para los procesos de contratacion que le sean asignados por el supervisor (a) del contrato._x000a_5. Participar en las reuniones, citaciones de la junta de administracion Local, comités de contratación,_x000a_comités técnicos de seguimiento, reuniones, actividades de la administracion local, distrital,_x000a_capacitaciones, entre otros donde sea designado (a) por el supervisor del contrato. 6. Elaborar las_x000a_respuestas a las solicitudes y/o requerimientos de diferentes indole que por competencia le sean_x000a_asignados por el supervisor (a) del contrato dando cumplimiento estricto a los tiempos que exige la_x000a_norma. 7. Realizar el seguimiento técnico, administrativo, financiero y contable de los procesos_x000a_contractuales donde sea designado como apoyo a la supervisión en el marco de lo previsto en el manual_x000a_de supervisión de la Secretaría Distrital de Gobierno. 8. Entregar, mensualmente informe de actividades,_x000a_adjuntando las evidencias que soportan la ejecución de las obligaciones específicas. 9. Apoyar las demás_x000a_actividades que se generen en la ejecucion del contrato y que le sean asignadas por el Alcalde Local y/o_x000a_el supervisor (a) del contrato y que surjan de la Naturaleza del Contrato. "/>
    <d v="2023-03-09T00:00:00"/>
    <s v="I"/>
    <d v="2023-03-06T00:00:00"/>
    <d v="2023-03-07T00:00:00"/>
    <d v="2023-12-06T00:00:00"/>
    <s v="PROFESIONAL"/>
    <s v="SI"/>
    <n v="20236820009313"/>
  </r>
  <r>
    <s v="CPS-265-2023"/>
    <n v="265"/>
    <s v="FDLRUU-CD-265-2023"/>
    <s v="No aplica"/>
    <d v="2023-03-07T00:00:00"/>
    <s v="https://community.secop.gov.co/Public/Tendering/OpportunityDetail/Index?noticeUID=CO1.NTC.4135115&amp;isFromPublicArea=True&amp;isModal=False"/>
    <x v="0"/>
    <x v="0"/>
    <s v="CO1.PCCNTR.4740504"/>
    <n v="87942"/>
    <n v="40047"/>
    <s v="JAVIER FELIPE ESCORCIA MONTAÑA"/>
    <s v="CC"/>
    <n v="1014224011"/>
    <n v="5"/>
    <m/>
    <m/>
    <m/>
    <m/>
    <m/>
    <m/>
    <m/>
    <m/>
    <s v="APOYAR JURÍDICAMENTE LA EJECUCIÓN DE LAS ACCIONES REQUERIDAS PARA EL TRÁMITE E IMPULSO PROCESAL DE LAS ACTUACIONES"/>
    <d v="2023-03-10T00:00:00"/>
    <d v="2023-03-16T00:00:00"/>
    <d v="2023-12-15T00:00:00"/>
    <n v="270"/>
    <n v="9"/>
    <n v="48600000"/>
    <n v="5400000"/>
    <x v="0"/>
    <n v="1021"/>
    <d v="2023-02-23T00:00:00"/>
    <n v="980"/>
    <d v="2023-03-16T00:00:00"/>
    <x v="1"/>
    <s v="Inspección, vigilancia y control en Rafael Uribe Uribe_x000a_Rafael Uribe Uribe"/>
    <x v="1"/>
    <m/>
    <m/>
    <m/>
    <m/>
    <m/>
    <m/>
    <m/>
    <m/>
    <m/>
    <m/>
    <n v="9"/>
    <n v="270"/>
    <n v="48600000"/>
    <s v="31 31-Servicios Profesionales "/>
    <s v="MONICA JULIANA PACHECO ORJUELA "/>
    <s v="INSPECCIONES"/>
    <s v="Terminado"/>
    <s v="SECOP II"/>
    <s v="Johanna"/>
    <m/>
    <m/>
    <s v="265"/>
    <s v="M"/>
    <n v="3132544686"/>
    <s v="CRA 20 B 75A 36"/>
    <s v="ABOGADO"/>
    <s v="felisforza@aol.com"/>
    <s v="1. Realizar la revisión y el analisis juridico de las actuaciones asignadas por el_x000a_Inspector de Policía, emitir o proyectar el respectivo diagnóstico y establecer la actuación jurídica a_x000a_seguir, conforme con la naturaleza del proceso. 2. Proyectar, para revisión y aprobación del Inspector de_x000a_Policía, los actos que impongan medidas correctivas u órdenes de policía, conforme con la normatividad_x000a_vigente. 3. Proyectar, para revisión y aprobación del Inspector de Policía, los actos por medio de los_x000a_cuales se resuelvan los recursos interpuestos contra las decisiones adoptadas por los Comandantes de_x000a_Estación, Subestación y el personal uniformado de la Policía Nacional. 4. Apoyar en la revisión del_x000a_registro y actualización de las actuaciones y querellas que le asigne el Inspector de Policía para impulso,_x000a_en el Aplicativo ¿ARCO¿ o el sistema dispuesto para su seguimiento. En caso contrario, proceder a_x000a_informar para que el personal administrativo de la Inspección de Policía proceda a su registro y_x000a_actualización. 5. Registrar en el Aplicativo ¿ARCO¿ el trámite realizado de los expedientes asignados,_x000a_con el fin de darles cierre o el impulso respectivo. 6. Acompañar al Alcalde (sa) Local y/o al Inspector_x000a_de Policía a los operativos de Inspección, Vigilancia y Control en materia de seguridad, tranquilidad,_x000a_ambiente y recursos naturales, actividad económica, urbanismo, espacio público y libertad de_x000a_circulación, conforme con las instrucciones que éstos le impartan y los lineamientos distritales, en el_x000a_marco de las normas vigentes. 7. Asistir a las reuniones a las que sea citado o designado, para la atención_x000a_de los asuntos relacionados con el objeto contractual. 8. Presentar informe mensual de las actividades_x000a_realizadas en cumplimiento de las obligaciones pactadas. 9. Entregar, mensualmente, el archivo de los_x000a_documentos suscritos que haya generado en cumplimiento del objeto y obligaciones contractuales. 10._x000a_Las demás que se le asignen y que surjan de la naturaleza del Contrato._x000d_"/>
    <m/>
    <m/>
    <d v="2023-03-13T00:00:00"/>
    <d v="2023-03-16T00:00:00"/>
    <d v="2023-12-15T00:00:00"/>
    <s v="PROFESIONAL"/>
    <s v="SI"/>
    <n v="20236820013423"/>
  </r>
  <r>
    <s v="CPS-266-2023"/>
    <n v="266"/>
    <s v="FDLRUU-CD-266-2023"/>
    <s v="No aplica"/>
    <d v="2023-03-02T00:00:00"/>
    <s v="https://community.secop.gov.co/Public/Tendering/OpportunityDetail/Index?noticeUID=CO1.NTC.4107095&amp;isFromPublicArea=True&amp;isModal=False"/>
    <x v="0"/>
    <x v="0"/>
    <s v="CO1.PCCNTR.4719775"/>
    <n v="87959"/>
    <n v="40118"/>
    <s v="DIEGO JAVIER GARCIA RUIZ"/>
    <s v="CC"/>
    <n v="1053608258"/>
    <n v="8"/>
    <m/>
    <m/>
    <m/>
    <m/>
    <s v=" MARIA CAROLINA HERNANDEZ POVEDA "/>
    <s v="CC"/>
    <n v="52727810"/>
    <d v="2023-09-11T00:00:00"/>
    <s v="PRESTAR SERVICIOS DE APOYO A LA GESTIÓN PARA EL SEGUIMIENTO DEL CUMPLIMIENTO DE LOS PROCEDIMIENTOS ADMINISTRATIVOS, OPERATIVOS Y TÉCNICOS DEL PROYECTO ¿RETO LOCAL¿ Y LOS ASOCIADOS A LA INCLUSIÓN SOCIAL Y SEGURIDAD ECONÓMICA EN LA LOCALIDAD DE RAFAEL URIBE URIBE"/>
    <d v="2023-03-02T00:00:00"/>
    <d v="2023-03-06T00:00:00"/>
    <d v="2023-12-05T00:00:00"/>
    <n v="270"/>
    <n v="9"/>
    <n v="25200000"/>
    <n v="2800000"/>
    <x v="0"/>
    <n v="1012"/>
    <d v="2023-02-24T00:00:00"/>
    <n v="965"/>
    <s v="06/03/203"/>
    <x v="5"/>
    <s v="Rafael Uribe Uribe Solidaria"/>
    <x v="5"/>
    <m/>
    <m/>
    <m/>
    <m/>
    <m/>
    <m/>
    <m/>
    <m/>
    <m/>
    <m/>
    <n v="9"/>
    <n v="270"/>
    <n v="25200000"/>
    <s v="33 33-Servicios Apoyo a la Gestion de la Entidad (servicios administrativos) "/>
    <s v="JULY ANGELICA MELO QUINTERO"/>
    <s v="RETO LOCAL"/>
    <s v="Terminado"/>
    <s v="SECOP II"/>
    <s v="Rene"/>
    <m/>
    <s v="OK"/>
    <s v="266"/>
    <s v="F"/>
    <n v="3223524625"/>
    <s v="CR 111 A 17 B 35 BRR FONTIBON"/>
    <s v="TECNICO LABORAL EN SISTEMAS "/>
    <s v="_x000a_javi.jd2012@gmail.com_x000d_"/>
    <s v="1 . Realizar seguimiento a la inplementacion de la estrategia Reto Local: Jóvenes y_x000a_Entornos Seguros 2 . Programar las actividades prácticas y de ciudad a desarrollar en el marco de la_x000a_Estrategia Reto Local Jovenes y Entornos Seguros 3 . Acompañar y guiar las actividades de ciudad_x000a_proyectadas en el conponente práctico del Servicio Social para la Economía de la Juventud. 4 . Apoyar junto_x000a_con los profesionales y/o enlaces de la Secretaría Distrital de Integración Social el seguimiento al avance de_x000a_los jovenes beneficiarios de la Estrategia Reto Local: Jovenes y Entornos Seguros 5 . Rendir informes cuando_x000a_se le solicite sobre el avance del programa Reto Local: Jovenes y Entornos Seguros 6 . Establecer_x000a_herramientas de control y seguimiento que permitan la identificación de rutas mas adecuadas para la_x000a_inclusion y retorno a las oportunidades educativas o laborales de los jovenes beneficiarios 7 . Brindar apoyo a_x000a_los jóvenes beneficiarios de la estrategia Reto Local: Jovenes y Entronos Seguros, en los temas relacionados_x000a_con el programa en general 8 . Brindar oportunidades de solucion ante conflictos que presenten en el_x000a_desarrollo de las actividades de ciudad 9 . Mantener contacto con los profesionales (BINAS) y/o enlaces en_x000a_aras de brindar respuestas oportunas a las diversas solicitudes. 10 . Brindar la informacion completa y_x000a_oportuna necesaria y requerida en el marco de dar respuesta a requerimientos emitidos por los entes de_x000a_control y comunidad en general. 11 . Apoyar a los profesionales del proyecto en las acciones de seguimiento_x000a_territorial y actualización de la información, de las jovenes vinculados al servicios social para la economia de_x000a_la juventud 12 . Las demás obligaciones que se le asignen y/o que surjan de la naturaleza del Contrato."/>
    <d v="2023-03-06T00:00:00"/>
    <s v="I"/>
    <d v="2023-03-03T00:00:00"/>
    <d v="2023-03-06T00:00:00"/>
    <d v="2023-12-05T00:00:00"/>
    <s v="BACHILLER"/>
    <s v="SI"/>
    <n v="20236820010163"/>
  </r>
  <r>
    <s v="CPS-267-2023"/>
    <n v="267"/>
    <s v="FDLRUU-CD-267-2023"/>
    <s v="No aplica"/>
    <d v="2023-03-03T00:00:00"/>
    <s v="https://community.secop.gov.co/Public/Tendering/OpportunityDetail/Index?noticeUID=CO1.NTC.4115153&amp;isFromPublicArea=True&amp;isModal=False"/>
    <x v="0"/>
    <x v="0"/>
    <s v="CO1.PCCNTR.4725476"/>
    <n v="87959"/>
    <n v="40118"/>
    <s v="ENRIQUE GUZMAN AYALA"/>
    <s v="CC"/>
    <n v="80440659"/>
    <n v="1"/>
    <m/>
    <m/>
    <m/>
    <m/>
    <m/>
    <m/>
    <m/>
    <m/>
    <s v="PRESTAR SERVICIOS DE APOYO A LA GESTIÓN PARA EL SEGUIMIENTO DEL CUMPLIMIENTO DE LOS PROCEDIMIENTOS ADMINISTRATIVOS, OPERATIVOS Y TÉCNICOS DEL PROYECTO ¿RETO LOCAL¿ Y LOS ASOCIADOS A LA INCLUSIÓN SOCIAL Y SEGURIDAD ECONÓMICA EN LA LOCALIDAD DE RAFAEL"/>
    <d v="2023-03-06T00:00:00"/>
    <d v="2023-03-14T00:00:00"/>
    <d v="2023-12-13T00:00:00"/>
    <n v="270"/>
    <n v="9"/>
    <n v="25200000"/>
    <n v="2800000"/>
    <x v="0"/>
    <n v="1013"/>
    <d v="2023-02-24T00:00:00"/>
    <n v="976"/>
    <d v="2023-03-14T00:00:00"/>
    <x v="5"/>
    <s v="Rafael Uribe Uribe Solidaria"/>
    <x v="5"/>
    <m/>
    <m/>
    <m/>
    <m/>
    <m/>
    <m/>
    <m/>
    <m/>
    <m/>
    <m/>
    <n v="9"/>
    <n v="270"/>
    <n v="25200000"/>
    <s v="33 33-Servicios Apoyo a la Gestion de la Entidad (servicios administrativos) "/>
    <s v="JULY ANGELICA MELO QUINTERO"/>
    <s v="RETO LOCAL "/>
    <s v="Terminado"/>
    <s v="SECOP II"/>
    <s v="Nicolas"/>
    <m/>
    <s v="OK"/>
    <s v="267"/>
    <s v="M"/>
    <n v="3118462198"/>
    <s v="carrera 78f Nª 65A-55 SUR"/>
    <s v="TECNOLOGIA EN ENTRENAMIENTO_x000a_DEPORTIVO "/>
    <s v="egacivil@hotmail.com"/>
    <s v="1 . Realizar seguimiento a la inplementacion de la estrategia Reto Local: Jóvenes y_x000a_Entornos Seguros 2 . Programar las actividades prácticas y de ciudad a desarrollar en el marco de la_x000a_Estrategia Reto Local Jovenes y Entornos Seguros 3 . Acompañar y guiar las actividades de ciudad_x000a_proyectadas en el conponente práctico del Servicio Social para la Economía de la Juventud. 4 . Apoyar junto_x000a_con los profesionales y/o enlaces de la Secretaría Distrital de Integración Social el seguimiento al avance de_x000a_los jovenes beneficiarios de la Estrategia Reto Local: Jovenes y Entornos Seguros 5 . Rendir informes cuando_x000a_se le solicite sobre el avance del programa Reto Local: Jovenes y Entornos Seguros 6 . Establecer_x000a_herramientas de control y seguimiento que permitan la identificación de rutas mas adecuadas para la_x000a_inclusion y retorno a las oportunidades educativas o laborales de los jovenes beneficiarios 7 . Brindar apoyo a_x000a_los jóvenes beneficiarios de la estrategia Reto Local: Jovenes y Entronos Seguros, en los temas relacionados_x000a_con el programa en general 8 . Brindar oportunidades de solucion ante conflictos que presenten en el_x000a_desarrollo de las actividades de ciudad 9 . Mantener contacto con los profesionales (BINAS) y/o enlaces en_x000a_aras de brindar respuestas oportunas a las diversas solicitudes. 10 . Brindar la informacion completa y_x000a_oportuna necesaria y requerida en el marco de dar respuesta a requerimientos emitidos por los entes de_x000a_control y comunidad en general. 11 . Apoyar a los profesionales del proyecto en las acciones de seguimiento_x000a_territorial y actualización de la información, de las jovenes vinculados al servicios social para la economia de_x000a_la juventud 12 . Las demás obligaciones que se le asignen y/o que surjan de la naturaleza del Contrato."/>
    <d v="2023-03-13T00:00:00"/>
    <s v="I"/>
    <d v="2023-03-06T00:00:00"/>
    <d v="2023-03-14T00:00:00"/>
    <d v="2023-12-13T00:00:00"/>
    <s v="BACHILLER"/>
    <s v="SI"/>
    <n v="20236820010163"/>
  </r>
  <r>
    <s v="CPS-268-2023"/>
    <n v="268"/>
    <s v="FDLRUU-CD-268-2023"/>
    <s v="No aplica"/>
    <d v="2023-03-02T00:00:00"/>
    <s v="https://community.secop.gov.co/Public/Tendering/OpportunityDetail/Index?noticeUID=CO1.NTC.4108215&amp;isFromPublicArea=True&amp;isModal=False"/>
    <x v="0"/>
    <x v="0"/>
    <s v="CO1.PCCNTR.4720443"/>
    <n v="87942"/>
    <n v="40047"/>
    <s v="JUAN CARLOS PANTANO SEGURA"/>
    <s v="CC"/>
    <n v="1015420645"/>
    <n v="8"/>
    <m/>
    <m/>
    <m/>
    <m/>
    <m/>
    <m/>
    <m/>
    <m/>
    <s v="APOYAR JURÍDICAMENTE LA EJECUCIÓN DE LAS ACCIONES REQUERIDAS PARA EL TRÁMITE E IMPULSO PROCESAL DE LAS ACTUACIONES CONTRAVENCIONALES Y/O QUERELLAS QUE CURSEN EN LAS INSPECCIONES DE POLICÍA DE LA LOCALIDAD"/>
    <d v="2023-03-02T00:00:00"/>
    <d v="2023-03-06T00:00:00"/>
    <d v="2023-12-05T00:00:00"/>
    <n v="270"/>
    <n v="9"/>
    <n v="48600000"/>
    <n v="5400000"/>
    <x v="0"/>
    <n v="1022"/>
    <d v="2023-02-23T00:00:00"/>
    <n v="966"/>
    <d v="2023-03-06T00:00:00"/>
    <x v="1"/>
    <s v="Inspección, vigilancia y control en Rafael Uribe Uribe_x000a_Rafael Uribe Uribe"/>
    <x v="1"/>
    <m/>
    <m/>
    <m/>
    <m/>
    <m/>
    <m/>
    <m/>
    <m/>
    <m/>
    <m/>
    <n v="9"/>
    <n v="270"/>
    <n v="48600000"/>
    <s v="31 31-Servicios Profesionales "/>
    <s v="MONICA JULIANA PACHECO ORJUELA "/>
    <s v="INSPECCIONES"/>
    <s v="Terminado"/>
    <s v="SECOP II"/>
    <s v="Luis Alejandro"/>
    <m/>
    <s v="OK"/>
    <s v="268"/>
    <s v="M"/>
    <n v="3115285421"/>
    <s v="AV CL 68 66 53"/>
    <s v="ABOGADO"/>
    <s v="juanpo_790@hotmail.com"/>
    <s v="1 . Realizar la revisión y el analisis juridico de las actuaciones asignadas por el Inspector_x000a_de Policía, emitir o proyectar el respectivo diagnóstico y establecer la actuación jurídica a seguir, conforme_x000a_con la naturaleza del proceso. 2 . Proyectar, para revisión y aprobación del Inspector de Policía, los actos que_x000a_impongan medidas correctivas u órdenes de policía, conforme con la normatividad vigente. 3 . Proyectar, para_x000a_revisión y aprobación del Inspector de Policía, los actos por medio de los cuales se resuelvan los recursos_x000a_interpuestos contra las decisiones adoptadas por los Comandantes de Estación, Subestación y el personal_x000a_uniformado de la Policía Nacional. 4 . Apoyar en la revisión del registro y actualización de las actuaciones y_x000a_querellas que le asigne el Inspector de Policía para impulso, en el Aplicativo ¿ARCO¿ o el sistema dispuesto_x000a_para su seguimiento. En caso contrario, proceder a informar para que el personal administrativo de la_x000a_Inspección de Policía proceda a su registro y actualización. 5 . Registrar en el Aplicativo ¿ARCO¿ el trámite_x000a_realizado de los expedientes asignados, con el fin de darles cierre o el impulso respectivo. 6 . Acompañar al_x000a_Alcalde (sa) Local y/o al Inspector de Policía a los operativos de Inspección, Vigilancia y Control en materia_x000a_de seguridad, tranquilidad, ambiente y recursos naturales, actividad económica, urbanismo, espacio público_x000a_y libertad de circulación, conforme con las instrucciones que éstos le impartan y los lineamientos distritales,_x000a_en el marco de las normas vigentes. 7 . Asistir a las reuniones a las que sea citado o designado, para la atención_x000a_de los asuntos relacionados con el objeto contractual. 8 . Presentar informe mensual de las actividades_x000a_realizadas en cumplimiento de las obligaciones pactadas. 9 . Entregar, mensualmente, el archivo de los_x000a_documentos suscritos que haya generado en cumplimiento del objeto y obligaciones contractuales. 10 . Las_x000a_demás que se le asignen y que surjan de la naturaleza del Contrato. "/>
    <d v="2023-03-06T00:00:00"/>
    <s v="I"/>
    <d v="2023-03-03T00:00:00"/>
    <d v="2023-03-06T00:00:00"/>
    <d v="2023-12-05T00:00:00"/>
    <s v="PROFESIONAL"/>
    <s v="SI"/>
    <n v="20236820009613"/>
  </r>
  <r>
    <s v="CPS-269-2023"/>
    <n v="269"/>
    <s v="FDLRUU-CD-269-2023"/>
    <s v="No aplica"/>
    <d v="2023-03-02T00:00:00"/>
    <s v="https://community.secop.gov.co/Public/Tendering/OpportunityDetail/Index?noticeUID=CO1.NTC.4110796&amp;isFromPublicArea=True&amp;isModal=False"/>
    <x v="0"/>
    <x v="0"/>
    <s v="CO1.PCCNTR.4722432"/>
    <n v="87294"/>
    <n v="39487"/>
    <s v="PAOLA DE JESUS IBAÑEZ PEREZ"/>
    <s v="CC"/>
    <n v="57433722"/>
    <n v="5"/>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02T00:00:00"/>
    <d v="2023-03-07T00:00:00"/>
    <d v="2024-02-06T00:00:00"/>
    <n v="330"/>
    <n v="11"/>
    <n v="59400000"/>
    <n v="5400000"/>
    <x v="0"/>
    <n v="972"/>
    <d v="2023-02-07T00:00:00"/>
    <n v="970"/>
    <d v="2023-03-07T00:00:00"/>
    <x v="0"/>
    <s v="Gestión pública transparente y que rinde cuentas a la ciudadanía en Rafael Uribe Uribe"/>
    <x v="0"/>
    <m/>
    <m/>
    <m/>
    <m/>
    <m/>
    <m/>
    <m/>
    <m/>
    <m/>
    <m/>
    <n v="11"/>
    <n v="330"/>
    <n v="59400000"/>
    <s v="31 31-Servicios Profesionales "/>
    <s v="CARLOS ALEXANDER CASTILLO MUÑOZ "/>
    <s v="PARTICIPACION"/>
    <s v="Terminado"/>
    <s v="SECOP II"/>
    <s v="Michel"/>
    <m/>
    <s v="OK"/>
    <s v="269"/>
    <s v="F"/>
    <n v="3005518199"/>
    <s v="CL 39 B SUR 51F 79"/>
    <s v="ADMINISTRADOR DE EMPRESAS "/>
    <s v="alarma4407@hotmail.com"/>
    <s v="1 . Apoyar la articulación, orientación y coordinación de los espacios de participación ciudadana y comunitaria, las Juntas de Acción Comunal, Asociaciones de Vecinos y demás instancias de participación existentes en la Localidad de conformidad con las indicaciones de la Alcaldía Local. 2 . Apoyar las instancias de coordinación interinstitucional, Comisión Local Intersectorial de Participación ¿ CLIP, Consejo Local de Política Social ¿ CLOPS, así como los espacios de control social y rendición de cuentas, tanto de la administración local como distrital que sean necesarios. 3 . Apoyar la realización y/o participar en las reuniones de carácter ordinario y/o extraordinario de las instancias de participación y/o de Gobierno de la localidad que le sean designadas por el Alcalde (sa) Local. 4 . Articular acciones y estrategias para la implementación de la política pública y del Sistema Distrital de Participación. 5 . Apoyar la realización de eventos ciudadanos y/o comunitarios que le sean designados. Apoyar en el trámite y respuesta de los requerimientos y peticiones relacionados con el tema de participación, que se requieran. 7 . Apoyar en la consolidación y análisis de los diagnósticos sectoriales o poblacionales suministrados por las instituciones con presencia en lo local, cuando así se requiera. 8 . Apoyar la formulación de los proyectos de inversión relacionados con participación ciudadana, que se financien con recursos del Fondo de Desarrollo Local. 9 . Apoyar en la etapa precontractual y contractual de los proyectos de inversión relacionados con participación ciudadana, que se financien con recursos del Fondo de Desarrollo Local. 10 . Apoyar la supervisión de contratos y convenios relacionados con participación ciudadana que le sean designados por el (la) Alcalde (sa) Local, según lo establecido en el Manual de Supervisión e Interventoría de la Secretaría_x000a_Distrital de Gobierno._x000a_11 . Presentar informe mensual de las actividades realizadas en cumplimiento de las obligaciones pactadas. y entregar,_x000a_mensualmente, el archivo de los documentos suscritos que haya generado en cumplimiento del objeto y obligaciones_x000a_contractuales._x000a_12 . Las demás que demande la Administración Local a través de su supervisor, que correspondan a la naturaleza del_x000a_contrato y que sean necesarias para la consecución del fin del objeto contractual."/>
    <d v="2023-03-06T00:00:00"/>
    <s v="I"/>
    <d v="2023-03-03T00:00:00"/>
    <d v="2023-03-07T00:00:00"/>
    <d v="2023-02-06T00:00:00"/>
    <s v="PROFESIONAL"/>
    <s v="SI"/>
    <n v="20206820010103"/>
  </r>
  <r>
    <s v="CPS-270-2023"/>
    <n v="270"/>
    <s v="FDLRUU-CD-270-2023"/>
    <s v="No aplica"/>
    <d v="2023-03-02T00:00:00"/>
    <s v="https://community.secop.gov.co/Public/Tendering/OpportunityDetail/Index?noticeUID=CO1.NTC.4108041&amp;isFromPublicArea=True&amp;isModal=False"/>
    <x v="0"/>
    <x v="0"/>
    <s v="CO1.PCCNTR.4720524"/>
    <n v="87942"/>
    <n v="40047"/>
    <s v="ANDRES CAMILO REDONDO RENGIFO"/>
    <s v="CC"/>
    <n v="80810407"/>
    <n v="0"/>
    <m/>
    <m/>
    <m/>
    <m/>
    <m/>
    <m/>
    <m/>
    <m/>
    <s v="APOYAR JURÍDICAMENTE LA EJECUCIÓN DE LAS ACCIONES REQUERIDAS PARA EL TRÁMITE E IMPULSO PROCESAL DE LAS ACTUACIONES CONTRAVENCIONALES Y/O QUERELLAS QUE CURSEN EN LAS INSPECCIONES DE POLICÍA DE LA LOCALIDAD."/>
    <d v="2023-03-02T00:00:00"/>
    <d v="2023-03-03T00:00:00"/>
    <d v="2024-02-29T00:00:00"/>
    <n v="270"/>
    <n v="9"/>
    <n v="48600000"/>
    <n v="5400000"/>
    <x v="0"/>
    <n v="1024"/>
    <d v="2023-02-23T00:00:00"/>
    <n v="957"/>
    <d v="2023-03-03T00:00:00"/>
    <x v="1"/>
    <s v="Inspección, vigilancia y control en Rafael Uribe Uribe_x000a_Rafael Uribe Uribe"/>
    <x v="1"/>
    <n v="98029"/>
    <n v="1"/>
    <d v="2023-12-01T00:00:00"/>
    <n v="1237"/>
    <d v="2023-12-01T00:00:00"/>
    <n v="1129"/>
    <n v="15840000"/>
    <n v="1"/>
    <d v="2023-12-01T00:00:00"/>
    <n v="87"/>
    <n v="12"/>
    <n v="357"/>
    <n v="64440000"/>
    <s v="31 31-Servicios Profesionales "/>
    <s v="BETHY CASTAÑEDA HERNANDEZ "/>
    <s v="INSPECCIONES"/>
    <s v="Terminado"/>
    <s v="SECOP II"/>
    <s v="Jhon"/>
    <m/>
    <m/>
    <n v="270"/>
    <s v="M"/>
    <n v="3114943012"/>
    <s v="CL 32 BIS  A  13 40 SUR"/>
    <s v="ABOGADO"/>
    <s v="andreselpierce@hotmail.com"/>
    <s v="1. Realizar la revisión y el análisis jurídico de las actuaciones asignadas por el Inspector de Policía, emitir o proyectar el respectivo diagnóstico y establecer la actuación jurídica a seguir, conforme con la naturaleza del proceso. 2 . Proyectar, para revisión y aprobación del Inspector de Policía, los actos que impongan medidas correctivas u órdenes de policía, conforme con la normatividad vigente. 3 . Proyectar, para revisión y aprobación del Inspector de Policía, los actos por medio de los cuales se resuelvan los recursos interpuestos contra las decisiones adoptadas por los Comandantes de Estación, Subestación y el personal uniformado de la Policía Nacional. 4 .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 Registrar en el Aplicativo “ARCO” el trámite realizado de los expedientes asignados, con el fin de darles cierre o el impulso respectivo. 6 .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 Asistir a las reuniones a las que sea citado o designado, para la atención de los asuntos relacionados con el objeto contractual. 8 . Presentar informe mensual de las actividades realizadas en cumplimiento de las obligaciones pactadas. 9 . Entregar, mensualmente, el archivo de los documentos suscritos que haya generado en cumplimiento del objeto y obligaciones contractuales. 10 . Las demás que se le asignen y que surjan de la naturaleza del Contrato."/>
    <d v="2023-03-02T00:00:00"/>
    <s v="I"/>
    <d v="2023-03-02T00:00:00"/>
    <d v="2023-03-03T00:00:00"/>
    <d v="2024-03-02T00:00:00"/>
    <s v="PROFESIONAL"/>
    <s v="SI"/>
    <n v="20236820009043"/>
  </r>
  <r>
    <s v="CPS-271-2023"/>
    <n v="271"/>
    <s v="FDLRUU-CD-271-2023"/>
    <s v="No aplica"/>
    <d v="2023-03-02T00:00:00"/>
    <s v="https://community.secop.gov.co/Public/Tendering/OpportunityDetail/Index?noticeUID=CO1.NTC.4109987&amp;isFromPublicArea=True&amp;isModal=False"/>
    <x v="0"/>
    <x v="0"/>
    <s v="CO1.PCCNTR.4721660"/>
    <n v="87942"/>
    <n v="40047"/>
    <s v="JUAN ANTONIO CARDENAS ACEVEDO"/>
    <s v="CC"/>
    <n v="79450983"/>
    <n v="2"/>
    <m/>
    <m/>
    <m/>
    <m/>
    <m/>
    <m/>
    <m/>
    <m/>
    <s v="APOYAR JURÍDICAMENTE LA EJECUCIÓN DE LAS ACCIONES REQUERIDAS PARA EL TRÁMITE E IMPULSO PROCESAL DE LAS ACTUACIONES CONTRAVENCIONALES Y/O QUERELLAS QUE CURSEN EN LAS INSPECCIONES DE POLICÍA DE LA LOCALIDAD"/>
    <d v="2023-03-02T00:00:00"/>
    <d v="2023-03-06T00:00:00"/>
    <d v="2023-12-05T00:00:00"/>
    <n v="270"/>
    <n v="9"/>
    <n v="48600000"/>
    <n v="5400000"/>
    <x v="0"/>
    <n v="1023"/>
    <d v="2023-02-23T00:00:00"/>
    <n v="964"/>
    <d v="2023-03-06T00:00:00"/>
    <x v="1"/>
    <s v="Inspección, vigilancia y control en Rafael Uribe Uribe_x000a_Rafael Uribe Uribe"/>
    <x v="1"/>
    <m/>
    <m/>
    <m/>
    <m/>
    <m/>
    <m/>
    <m/>
    <m/>
    <m/>
    <m/>
    <n v="9"/>
    <n v="270"/>
    <n v="48600000"/>
    <s v="31 31-Servicios Profesionales "/>
    <s v="LIGIA JANETH LOZANO VASQUEZ "/>
    <s v="INSPECCIONES"/>
    <s v="Terminado"/>
    <s v="SECOP II"/>
    <s v="Rene"/>
    <m/>
    <s v="OK"/>
    <s v="271"/>
    <s v="M"/>
    <n v="3176410799"/>
    <s v="KR 88 D  8 A  81 ETAPA IV CS  28"/>
    <s v="ABOGADO"/>
    <s v="juanantoniocardenas.29@gmail.com"/>
    <s v="1. Realizar la revisión y el analisis juridico de las actuaciones asignadas por el_x000a_Inspector de Policía, emitir o proyectar el respectivo diagnóstico y establecer la actuación jurídica_x000a_a seguir, conforme con la naturaleza del proceso. 2. Proyectar, para revisión y aprobación del_x000a_Inspector de Policía, los actos que impongan medidas correctivas u órdenes de policía, conforme_x000a_con la normatividad vigente. 3. Proyectar, para revisión y aprobación del Inspector de Policía, los actos por medio de los cuales se resuelvan los recursos interpuestos contra las decisiones_x000a_adoptadas por los Comandantes de Estación, Subestación y el personal uniformado de la Policía_x000a_Nacional. 4. Apoyar en la revisión del registro y actualización de las actuaciones y querellas que le_x000a_asigne el Inspector de Policía para impulso, en el Aplicativo ¿ARCO¿ o el sistema dispuesto para su_x000a_seguimiento. En caso contrario, proceder a informar para que el personal administrativo de la_x000a_Inspección de Policía proceda a su registro y actualización. 5. Registrar en el Aplicativo ¿ARCO¿ el_x000a_trámite realizado de los expedientes asignados, con el fin de darles cierre o el impulso respectivo._x000a_6. Acompañar al Alcalde (sa) Local y/o al Inspector de Policía a los operativos de Inspección,_x000a_Vigilancia y Control en materia de seguridad, tranquilidad, ambiente y recursos naturales,_x000a_actividad económica, urbanismo, espacio público y libertad de circulación, conforme con las_x000a_instrucciones que éstos le impartan y los lineamientos distritales, en el marco de las normas_x000a_vigentes. 7. Asistir a las reuniones a las que sea citado o designado, para la atención de los asuntos_x000a_relacionados con el objeto contractual. 8. Presentar informe mensual de las actividades realizadas_x000a_en cumplimiento de las obligaciones pactadas. 9. Entregar, mensualmente, el archivo de los_x000a_documentos suscritos que haya generado en cumplimiento del objeto y obligaciones contractuales._x000a_10. Las demás que se le asignen y que surjan de la naturaleza del Contrato._x000d_"/>
    <d v="2023-03-06T00:00:00"/>
    <s v="I"/>
    <d v="2023-03-03T00:00:00"/>
    <d v="2023-03-06T00:00:00"/>
    <d v="2023-12-05T00:00:00"/>
    <s v="PROFESIONAL"/>
    <s v="SI"/>
    <n v="20236820009063"/>
  </r>
  <r>
    <s v="CPS-272-2023"/>
    <n v="272"/>
    <s v="FDLRUU-CD-272-2023"/>
    <s v="No aplica"/>
    <d v="2023-03-06T00:00:00"/>
    <s v="https://community.secop.gov.co/Public/Tendering/OpportunityDetail/Index?noticeUID=CO1.NTC.4126717&amp;isFromPublicArea=True&amp;isModal=False"/>
    <x v="0"/>
    <x v="0"/>
    <s v="CO1.PCCNTR.4733962"/>
    <n v="88248"/>
    <n v="40377"/>
    <s v="MARIA CATALINA ALVAREZ RAMIREZ"/>
    <s v="CC"/>
    <n v="1121832284"/>
    <n v="5"/>
    <m/>
    <m/>
    <m/>
    <m/>
    <m/>
    <m/>
    <m/>
    <m/>
    <s v="PRESTAR LOS SERVICIOS PROFESIONALES DE APOYO JURIDICO AL AREA DE GESTION POLICIVA JURIDICA DE LA ALCALDIA LOCAL DE RAFAEL URIBE URIBE EN EL DESEMPEÑO DE LAS FUNCIONES ASIGNADAS"/>
    <d v="2023-03-06T00:00:00"/>
    <d v="2023-03-09T00:00:00"/>
    <d v="2024-02-29T00:00:00"/>
    <n v="270"/>
    <n v="9"/>
    <n v="57600000"/>
    <n v="6400000"/>
    <x v="0"/>
    <n v="1033"/>
    <d v="2023-02-27T00:00:00"/>
    <n v="972"/>
    <d v="2023-03-09T00:00:00"/>
    <x v="1"/>
    <s v="Inspección, vigilancia y control en Rafael Uribe Uribe_x000a_Rafael Uribe Uribe"/>
    <x v="1"/>
    <n v="100416"/>
    <n v="1"/>
    <d v="2023-12-22T00:00:00"/>
    <n v="1355"/>
    <d v="2023-12-21T00:00:00"/>
    <n v="1205"/>
    <n v="14293333"/>
    <n v="1"/>
    <d v="2023-12-22T00:00:00"/>
    <n v="66"/>
    <n v="11"/>
    <n v="336"/>
    <n v="71893333"/>
    <s v="31 31-Servicios Profesionales "/>
    <s v="MARLENE ALCIRA MELENDEZ PEREZ "/>
    <s v="JURIDICA"/>
    <s v="Terminado"/>
    <s v="SECOP II"/>
    <s v="Luisa"/>
    <s v="PENDIENTE CARGAR DELEGACION SUPERVISION- (LUISA MARTINEZ -PENDIENTE CARGAR CRP ADICION (MICHEL SALAMANCA  ) MAYO 16/2024"/>
    <m/>
    <s v="272"/>
    <s v="F"/>
    <n v="3005462392"/>
    <s v="CL 25  40 54_x000d_"/>
    <s v="DERECHO; ESPECIALIZACION EN DERECHO PUBLICO"/>
    <s v="catalinalvarez1@gmail.com"/>
    <s v="1. Apoyar en la revisión de los actos administrativos que imponen sanciones en materia de obras y_x000a_urbanismo, espacio público y establecimientos de comercio_x000a_2. Proyectar los actos administrativos correspondientes, conforme con la normatividad vigente, que 5. Asistir a las reuniones a las que sea citado o designado, para la atención de los asuntos_x000a_relacionados con el objeto contractual_x000a_6. Apoyar la supervisión de los contratos que le sean asignados_x000a_7. Ajustar los proyectos de actos administrativos a partir de las observaciones y/o modificaciones_x000a_sugeridas por el supervisor del AGP o quien el designe_x000a_8. Entregar, mensualmente, el archivo de los documentos suscritos que haya generado en_x000a_cumplimiento del objeto y obligaciones contractuales._x000a_9. Las demás que se le asignen y que surjan de la naturaleza del contrato_x000a_permitan decidir, depurar y dar cierre a los trámites procesales represados y presentarlos al_x000a_profesional especializado del área de gestión policiva (AGP) de la ALRUU, para su revisión_x000a_3. Apoyar la notificación de los actos administrativos proferidos por el área_x000a_4. Proyectar y/o revisar, las respuestas a derechos de peticiones de relacionadas con actuaciones_x000a_administrativas que le sean asignadas"/>
    <d v="2023-03-15T00:00:00"/>
    <s v="I"/>
    <d v="2023-03-07T00:00:00"/>
    <d v="2023-03-09T00:00:00"/>
    <d v="2023-12-08T00:00:00"/>
    <s v="PROFESIONAL"/>
    <s v="SI"/>
    <n v="20236820010433"/>
  </r>
  <r>
    <s v="CPS-273-2023"/>
    <n v="273"/>
    <s v="FDLRUU-CD-273-2023"/>
    <s v="No aplica"/>
    <d v="2023-03-03T00:00:00"/>
    <s v="https://community.secop.gov.co/Public/Tendering/OpportunityDetail/Index?noticeUID=CO1.NTC.4116338&amp;isFromPublicArea=True&amp;isModal=False_x000a_"/>
    <x v="0"/>
    <x v="0"/>
    <s v="CO1.PCCNTR.4726361"/>
    <n v="87978"/>
    <n v="40115"/>
    <s v="CARLOS ERNESTO RINCON WALTEROS"/>
    <s v="CC"/>
    <n v="79308604"/>
    <n v="1"/>
    <m/>
    <m/>
    <m/>
    <m/>
    <s v="MIGUEL ALFONSO CONTRERAS ROBLES"/>
    <m/>
    <n v="79220932"/>
    <d v="2023-06-20T00:00:00"/>
    <s v="APOYAR JURÍDICAMENTE A LA JUNTA ADMINISTRADORA LOCAL CON EL FIN DE CONTRIBUIR AL ADECUADO CUMPLIMIENTO DE LAS ATRIBUCIONES A SU CARGO._x0009_ "/>
    <d v="2023-03-06T00:00:00"/>
    <d v="2023-04-21T00:00:00"/>
    <d v="2024-01-20T00:00:00"/>
    <n v="270"/>
    <n v="9"/>
    <n v="45900000"/>
    <n v="5100000"/>
    <x v="0"/>
    <n v="1002"/>
    <d v="2023-02-23T00:00:00"/>
    <n v="967"/>
    <d v="2023-03-07T00:00:00"/>
    <x v="0"/>
    <s v="Gestión pública transparente y que rinde cuentas a la ciudadanía en Rafael Uribe Uribe"/>
    <x v="0"/>
    <m/>
    <m/>
    <m/>
    <m/>
    <m/>
    <m/>
    <m/>
    <m/>
    <m/>
    <m/>
    <n v="9"/>
    <n v="270"/>
    <n v="45900000"/>
    <s v="31 31-Servicios Profesionales "/>
    <s v="DIMELZA MENDOZA RUEDA "/>
    <s v="JAL"/>
    <s v="Terminado"/>
    <s v="SECOP II"/>
    <s v="Rene-Valentina "/>
    <m/>
    <s v="OK"/>
    <s v="273"/>
    <s v="M"/>
    <n v="3022203520"/>
    <s v="DG 46B 27 96 SUR "/>
    <s v="ABOGADO"/>
    <s v="wcer8@hotmail.com"/>
    <s v="1. Orientar jurídicamente a la Junta Administradora Local en el cumplimiento de las_x000a_atribuciones a su cargo de conformidad con la normatividad vigente 2. Brindar apoyo en la revisión_x000a_y/o proyección jurídica de los acuerdos locales de la Junta Administradora Local y demás actos_x000a_administrativos, conforme con la normatividad vigente. 3. Elaborar y revisar los requerimientos,_x000a_derechos de petición y/o solicitudes de información que deba atender la Junta Administradora_x000a_Local. 4. Asistir jurídicamente a la Junta Administradora Local en las sesiones, mesas de trabajo,_x000a_comités y eventos de acuerdo con los temas que le sean designados 5. Revisar, analizar y proyectar respuesta oportuna a la totalidad de las solicitudes que le sean asignadas relacionadas con temas_x000a_jurídicos 6. Orientar en la interpretación jurídica del reglamento interno de la Junta Administradora_x000a_Local 7. Las demás que le sean asignadas y que estén relacionadas con el objeto del contrato."/>
    <d v="2023-03-06T00:00:00"/>
    <s v="I"/>
    <d v="2023-03-03T00:00:00"/>
    <d v="2023-04-21T00:00:00"/>
    <d v="2024-01-20T00:00:00"/>
    <s v="PROFESIONAL"/>
    <s v="SI"/>
    <n v="20236820008483"/>
  </r>
  <r>
    <s v="CPS-274-2023"/>
    <n v="274"/>
    <s v="FDLRUU-CD-274-2023"/>
    <s v="No aplica"/>
    <d v="2023-03-06T00:00:00"/>
    <s v="https://community.secop.gov.co/Public/Tendering/OpportunityDetail/Index?noticeUID=CO1.NTC.4129147&amp;isFromPublicArea=True&amp;isModal=False"/>
    <x v="0"/>
    <x v="0"/>
    <s v="CO1.PCCNTR.4735739"/>
    <n v="87983"/>
    <n v="40109"/>
    <s v="DIANA CAROLINA TORRES_x000a_ROJAS"/>
    <s v="CC"/>
    <n v="1010168280"/>
    <n v="5"/>
    <m/>
    <m/>
    <m/>
    <m/>
    <s v="NESTOR JULIO ACERO MORENO"/>
    <s v="CC"/>
    <n v="79795273"/>
    <d v="2023-07-17T00:00:00"/>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17T00:00:00"/>
    <d v="2023-03-27T00:00:00"/>
    <d v="2023-12-26T00:00:00"/>
    <n v="270"/>
    <n v="9"/>
    <n v="48600000"/>
    <n v="5400000"/>
    <x v="0"/>
    <n v="1008"/>
    <d v="2023-02-23T00:00:00"/>
    <n v="972"/>
    <d v="2023-03-09T00:00:00"/>
    <x v="0"/>
    <s v="Gestión pública transparente y que rinde cuentas a la ciudadanía en Rafael Uribe Uribe"/>
    <x v="0"/>
    <m/>
    <m/>
    <m/>
    <m/>
    <m/>
    <m/>
    <m/>
    <m/>
    <m/>
    <m/>
    <n v="9"/>
    <n v="270"/>
    <n v="48600000"/>
    <s v="31 31-Servicios Profesionales "/>
    <s v="CARLOS ALEXANDER CASTILLO MUÑOZ "/>
    <s v="PARTICIPACION"/>
    <s v="Terminado"/>
    <s v="SECOP II"/>
    <s v="Luisa"/>
    <s v="PENDIENTE  CARGAR ARL-DELEGACION SUPERVISON - MAYO 16/2024"/>
    <m/>
    <s v="274"/>
    <s v="F"/>
    <n v="7145942"/>
    <s v="Diagonal 52F sur No. 24-50"/>
    <s v="TRABAJADORA SOCIAL"/>
    <s v="dcarolatorres@hotmail.com"/>
    <s v="1. Apoyar la articulación, orientación y coordinación de los espacios de participación ciudadana y_x000a_comunitaria, las Juntas de Acción Comunal, Asociaciones de Vecinos y demás instancias de_x000a_participación existentes en la Localidad de conformidad con las indicaciones de la Alcaldía Local 2. Apoyar las instancias de coordinación interinstitucional, Comisión Local Intersectorial de_x000a_Participación ¿ CLIP, Consejo Local de Política Social ¿ CLOPS, así como los espacios de control_x000a_social y rendición de cuentas, tanto de la administración local como distrital que sean necesarios._x000a_3. Apoyar la realización y/o participar en las reuniones de carácter ordinario y/o extraordinario de las_x000a_instancias de participación y/o de Gobierno de la localidad que le sean designadas por el Alcalde_x000a_(sa) Local._x000a_4. Articular acciones y estrategias para la implementación de la política pública y del Sistema Distrital_x000a_de Participación._x000a_5. Apoyar la realización de eventos ciudadanos y/o comunitarios que le sean designados._x000a_6. Apoyar en el trámite y respuesta de los requerimientos y peticiones relacionados con el tema de_x000a_participación, que se requieran._x000a_7. Apoyar en la consolidación y análisis de los diagnósticos sectoriales o poblacionales suministrados_x000a_por las instituciones con presencia en lo local, cuando así se requiera._x000a_8. Apoyar la formulación de los proyectos de inversión relacionados con participación ciudadana, que_x000a_se financien con recursos del Fondo de Desarrollo Local._x000a_9. Apoyar en la etapa precontractual y contractual de los proyectos de inversión relacionados con_x000a_participación ciudadana, que se financien con recursos del Fondo de Desarrollo Local._x000a_10.Apoyar la supervisión de contratos y convenios relacionados con participación ciudadana que le_x000a_sean designados por el (la) Alcalde (sa) Local, según lo establecido en el Manual de Supervisión e_x000a_Interventoría de la Secretaría Distrital de Gobierno._x000a_11.Presentar informe mensual de las actividades realizadas en cumplimiento de las obligaciones_x000a_pactadas. y entregar, mensualmente, el archivo de los documentos suscritos que haya generado_x000a_en cumplimiento del objeto y obligaciones contractuales._x000a_12.Las demás que demande la Administración Local a través de su supervisor, que correspondan a la_x000a_naturaleza del contrato y que sean necesarias para la consecución del fin del objeto contractual._x000d_"/>
    <d v="2023-03-15T00:00:00"/>
    <s v="I"/>
    <d v="2023-03-24T00:00:00"/>
    <d v="2023-03-27T00:00:00"/>
    <d v="2023-12-26T00:00:00"/>
    <s v="PROFESIONAL"/>
    <s v="SI"/>
    <n v="20236820010103"/>
  </r>
  <r>
    <s v="CPS-275-2023"/>
    <n v="275"/>
    <s v="FDLRUU-CD-275-2023"/>
    <s v="No aplica"/>
    <d v="2023-03-10T00:00:00"/>
    <s v="https://community.secop.gov.co/Public/Tendering/OpportunityDetail/Index?noticeUID=CO1.NTC.4155660&amp;isFromPublicArea=True&amp;isModal=False"/>
    <x v="0"/>
    <x v="0"/>
    <s v="CO1.PCCNTR.4757406"/>
    <n v="87984"/>
    <n v="40110"/>
    <s v="LEYDI JOHANA MOLANO LOZADA "/>
    <s v="CC"/>
    <n v="1014195591"/>
    <n v="1"/>
    <m/>
    <m/>
    <m/>
    <m/>
    <m/>
    <m/>
    <m/>
    <m/>
    <s v="PRESTAR LOS SERVICIOS PROFESIONALES EN EL AREA DE GESTION DE DESARROLLO LOCAL PARA APOYAR LA FORMULACION, EJECUCIÓN Y SEGUIMIENTO DE LOS PROYECTOS DE INVERSIÓN EN EL MARCO DEL CUMPLIMIENTO DEL PLAN DE DESARROLLO LOCAL DE LA ALCALDÍA LOCAL DE RAFAEL URIBE 2021-2024"/>
    <d v="2023-03-14T00:00:00"/>
    <d v="2023-03-16T00:00:00"/>
    <d v="2023-12-15T00:00:00"/>
    <n v="270"/>
    <n v="9"/>
    <n v="48600000"/>
    <n v="5400000"/>
    <x v="0"/>
    <n v="1006"/>
    <d v="2023-02-23T00:00:00"/>
    <n v="978"/>
    <d v="2023-03-16T00:00:00"/>
    <x v="0"/>
    <s v="Gestión pública transparente y que rinde cuentas a la ciudadanía en Rafael Uribe Uribe"/>
    <x v="0"/>
    <m/>
    <m/>
    <m/>
    <m/>
    <m/>
    <m/>
    <m/>
    <m/>
    <m/>
    <m/>
    <n v="9"/>
    <n v="270"/>
    <n v="48600000"/>
    <s v="31 31-Servicios Profesionales "/>
    <s v="JESUS BAYRO MUÑOZ FELIX"/>
    <s v="PLANEACION "/>
    <s v="Terminado"/>
    <s v="SECOP II"/>
    <s v="Johanna"/>
    <m/>
    <s v="OK"/>
    <s v="275"/>
    <s v="F"/>
    <n v="3125887980"/>
    <s v="CRA 89 73 35"/>
    <s v="INGENIERO INDUSTRIAL "/>
    <s v="leidyjml-5hotmail.com"/>
    <s v=": 1. Elaborar diagnósticos/ documentos y/o informes entre otros relacionados con los_x000a_Proyectos de Inversio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 Proyectos_x000a_de inversión asignados por el supervisor (a) del Fondo de Desarrollo Rafael Uribe Uribe para lo cual_x000a_deberá presentar mensualmente informes de gestión. 3. Elaborar los estudios previos, anexos tecnicos,_x000a_estudio del sector, matriz de riesgos, estudio de mercado entre otros en su parte técnica durante la fase_x000a_precontractual de los procesos derivados de (los) Proyectos de Inversión donde sea designado por el_x000a_supervisor (a) del Fondo de Desarrollo Rafael Uribe Uribe 4. Verificar, calificar y evaluar técnicamente_x000a_las propuestas para los procesos de contratacion que le sean asignados por el supervisor (a) del contrato._x000a_5. Participar en las reuniones, citaciones de la junta de administracion Local, comités de contratación,_x000a_comités técnicos de seguimiento, reuniones, actividades de la administracion local, distrital,_x000a_capacitaciones, entre otros donde sea designado (a) por el supervisor del contrato 6. Elaborar las_x000a_respuestas a las solicitudes y/o requerimientos de diferentes indole que por competencia le sean_x000a_asignados por el supervisor (a) del contrato dando cumplimiento estricto a los tiempos que exige la_x000a_norma. 7. Realizar el seguimiento técnico, administrativo, financiero y contable de los procesos_x000a_contractuales donde sea designado como apoyo a la supervisión en el marco de lo previsto en el manual_x000a_de supervisión de la Secretaría Distrital de Gobierno. 8. Entregar, mensualmente informe de actividades,_x000a_adjuntando las evidencias que soportan la ejecución de las obligaciones específicas. 9. Apoyar las demás_x000a_actividades que se generen en la ejecucion del contrato y que le sean asignadas por el Alcalde Local y/o_x000a_el supervisor (a) del contrato y que surjan de la Naturaleza del Contrato._x000d_"/>
    <m/>
    <m/>
    <d v="2023-03-15T00:00:00"/>
    <d v="2023-03-16T00:00:00"/>
    <d v="2023-12-15T00:00:00"/>
    <s v="PROFESIONAL "/>
    <s v="SI"/>
    <n v="20236820011693"/>
  </r>
  <r>
    <s v="CPS-276-2023"/>
    <n v="276"/>
    <s v="FDLRUU-CD-276-2023"/>
    <s v="No aplica"/>
    <d v="2023-03-10T00:00:00"/>
    <s v="https://community.secop.gov.co/Public/Tendering/OpportunityDetail/Index?noticeUID=CO1.NTC.4156278&amp;isFromPublicArea=True&amp;isModal=False"/>
    <x v="0"/>
    <x v="0"/>
    <s v="CO1.PCCNTR.4757476"/>
    <n v="87995"/>
    <n v="40108"/>
    <s v="JOEL ORLANDO VILLALOBOS FERNANDEZ"/>
    <s v="CC"/>
    <n v="85470373"/>
    <n v="7"/>
    <m/>
    <m/>
    <m/>
    <m/>
    <m/>
    <m/>
    <m/>
    <m/>
    <s v="APOYAR AL ÁREA DE DESARROLLO LOCAL EN EL CENTRO DE DOCUMENTACIÓN E INFORMACIÓN (CDI) EN EL MANEJO DE LAS COMUNICACIONES DE ENTRADA, INTERNAS Y EXTERNAS Y EN LA ATENCIÓN A LOS CIUDADANOS EN LOS DIFERENTES CANALES ESTABLECIDOS POR LA ENTIDAD"/>
    <d v="2023-03-16T00:00:00"/>
    <d v="2023-03-21T00:00:00"/>
    <d v="2024-02-29T00:00:00"/>
    <n v="270"/>
    <n v="9"/>
    <n v="24300000"/>
    <n v="2700000"/>
    <x v="0"/>
    <n v="1014"/>
    <d v="2023-02-24T00:00:00"/>
    <n v="981"/>
    <d v="2023-03-21T00:00:00"/>
    <x v="0"/>
    <s v="Gestión pública transparente y que rinde cuentas a la ciudadanía en Rafael Uribe Uribe"/>
    <x v="0"/>
    <n v="98089"/>
    <n v="1"/>
    <d v="2023-12-19T00:00:00"/>
    <n v="1257"/>
    <d v="2023-12-13T00:00:00"/>
    <n v="1175"/>
    <n v="6300000"/>
    <n v="1"/>
    <d v="2023-12-19T00:00:00"/>
    <n v="69"/>
    <n v="11"/>
    <n v="339"/>
    <n v="30600000"/>
    <s v="33 33-Servicios Apoyo a la Gestion de la Entidad (servicios administrativos) "/>
    <s v="DIMELZA MENDOZA RUEDA "/>
    <s v="CDI"/>
    <s v="Terminado"/>
    <s v="SECOP II"/>
    <s v="Johanna"/>
    <s v="PENDIENTE CARGAR CRP ADICION (JOHANA) MAYO 16/2024"/>
    <m/>
    <s v="276"/>
    <s v="M"/>
    <n v="3046724206"/>
    <s v="CL 2 13 46"/>
    <s v="BACHILLER"/>
    <s v="joelvillalobos39@gmail.com"/>
    <s v=": 1. Apoyar la recepción, radicación, registro, organización, conservación, distribución, relación, clasificación y/o entrega de la correspondencia que diariamente recibe y envía el CDI, incluida en el aplicativo de Gestión Documental, conforme a los lineamientos establecidos por la Secretaría de Gobierno. 2. Llevar control de la documentación recibida, planillada para envío, devuelta por los motorizados, entregada a las dependencias y publicadas por edicto, según le sea asignado, e informar oportunamente al supervisor los retrasos o contingencias presentadas en el área. 3. Apoyar la gestión documental y archivo del Área de Gestión de Desarrollo Local, conforme a los lineamientos establecidos por la entidad. 4. Apoyar la recepción de llamadas telefónicas a través del PBX, atendiendo los protocolos dispuestos por la Secretaría Distrital de Gobierno. 5. Apoyar la elaboración, radicación, entrega y archivo de documentos, memorandos y oficios cuando le sea requerido por el Profesional Especializado 222-24 del Fondo de Desarrollo Local relacionados con la naturaleza del contrato. 6. Las demás obligaciones que sean asignadas por el Profesional Especializado 222-24 del Área de Desarrollo Local y de acuerdo con el objeto del contrato."/>
    <m/>
    <m/>
    <d v="2023-03-16T00:00:00"/>
    <d v="2023-03-21T00:00:00"/>
    <d v="2023-12-20T00:00:00"/>
    <s v="BACHILLER"/>
    <s v="SI"/>
    <n v="20236820008483"/>
  </r>
  <r>
    <s v="CPS-277-2023"/>
    <n v="277"/>
    <s v="FDLRUU-CD-277-2023"/>
    <s v="No aplica"/>
    <d v="2023-03-09T00:00:00"/>
    <s v="https://community.secop.gov.co/Public/Tendering/OpportunityDetail/Index?noticeUID=CO1.NTC.4145640&amp;isFromPublicArea=True&amp;isModal=False"/>
    <x v="0"/>
    <x v="0"/>
    <s v="CO1.PCCNTR.4749443"/>
    <n v="87984"/>
    <n v="40110"/>
    <s v="CARLOS ALBERTO RODRIGUEZ GARZON "/>
    <s v="CC"/>
    <n v="1018427664"/>
    <n v="0"/>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3-09T00:00:00"/>
    <d v="2023-03-14T00:00:00"/>
    <d v="2023-12-13T00:00:00"/>
    <n v="270"/>
    <n v="9"/>
    <n v="48600000"/>
    <n v="5400000"/>
    <x v="0"/>
    <n v="1003"/>
    <d v="2023-02-23T00:00:00"/>
    <n v="977"/>
    <d v="2023-03-14T00:00:00"/>
    <x v="0"/>
    <s v="Gestión pública transparente y que rinde cuentas a la ciudadanía en Rafael Uribe Uribe"/>
    <x v="0"/>
    <m/>
    <m/>
    <m/>
    <m/>
    <m/>
    <m/>
    <m/>
    <m/>
    <m/>
    <m/>
    <n v="9"/>
    <n v="270"/>
    <n v="48600000"/>
    <s v="31 31-Servicios Profesionales "/>
    <s v="JESUS BAYRO MUÑOZ FELIX"/>
    <s v="PLANEACION "/>
    <s v="Terminado"/>
    <s v="SECOP II"/>
    <s v="Rene"/>
    <m/>
    <s v="OK"/>
    <s v="277"/>
    <s v="M"/>
    <n v="314381994"/>
    <s v="CRA 31 C 2 A 31"/>
    <s v="INGENIERO INDUSTRIAL "/>
    <s v="car.roga@hotmail.com"/>
    <s v="1. Elaborar diagnósticos/ documentos y/o informes entre otros relacionados con los_x000a_Proyectos de Inversión y temas que se relaciones con el Plan de Desarrollo Local de Rafael Uribe Uribe_x000a_requeridos por el Alcalde local de Rafael Urie Uribe dando estricto cumplimiento al plazo requerido. 2._x000a_Realizar el seguimiento a la ejecución de los recursos y metas del Plan de Desarrollo Local y/o_x000a_Proyectos de inversión asignados por el supervisor (a) del Fondo de Desarrollo Rafael Uribe Uribe para lo cual deberá presentar mensualmente informes de gestión. 3. Elaborar los estudios previos,_x000a_anexos técnicos, estudio del sector, matriz de riesgos, estudio de mercado entre otros en su parte_x000a_técnica durante la fase precontractual de los procesos derivados de (los) Proyectos de Inversión donde_x000a_sea designado por el supervisor (a) del Fondo de Desarrollo Rafael Uribe Uribe. 4. Verificar, calificar y_x000a_evaluar técnicamente las propuestas para los procesos de contratación que le sean asignados por el_x000a_supervisor (a) del contrato. 5. Participar en las reuniones, citaciones de la junta de administración_x000a_Local, comités de contratación, comités técnicos de seguimiento, reuniones, actividades de la_x000a_administración local, distrital, capacitaciones, entre otros donde sea designado (a) por el supervisor_x000a_del contrato. 6. Elaborar las respuestas a las solicitudes y/o requerimientos de diferentes índole que_x000a_por competencia le sean asignados por el supervisor (a) del contrato dando cumplimiento estricto a_x000a_los tiempos que exige la norma. 7. Realizar el seguimiento técnico, administrativo, financiero y_x000a_contable de los procesos contractuales donde sea designado como apoyo a la supervisión en el marco_x000a_de lo previsto en el manual de supervisión de la Secretaría Distrital de Gobierno. 8. Entregar,_x000a_mensualmente informe de actividades, adjuntando las evidencias que soportan la ejecución de las_x000a_obligaciones específicas. 9. Apoyar las demás actividades que se generen en la ejecución del contrato y_x000a_que le sean asignadas por el Alcalde Local y/o el supervisor (a) del contrato y que surjan de la_x000a_Naturaleza del Contrato."/>
    <d v="2023-03-13T00:00:00"/>
    <s v="I"/>
    <d v="2023-03-10T00:00:00"/>
    <d v="2023-03-14T00:00:00"/>
    <d v="2023-12-13T00:00:00"/>
    <s v="PROFESIONAL "/>
    <s v="SI"/>
    <n v="20236820011693"/>
  </r>
  <r>
    <s v="CPS-278-2023"/>
    <n v="278"/>
    <s v="FDLRUU-CD-278-2023"/>
    <s v="No aplica"/>
    <d v="2023-03-10T00:00:00"/>
    <s v="https://community.secop.gov.co/Public/Tendering/OpportunityDetail/Index?noticeUID=CO1.NTC.4153549&amp;isFromPublicArea=True&amp;isModal=False_x000a_"/>
    <x v="0"/>
    <x v="0"/>
    <s v="CO1.PCCNTR.4756207"/>
    <n v="88047"/>
    <n v="40105"/>
    <s v="JOSUE WLADIMIR GARCIA CABRERA "/>
    <s v="CC"/>
    <n v="79819912"/>
    <n v="6"/>
    <m/>
    <m/>
    <m/>
    <m/>
    <m/>
    <m/>
    <m/>
    <m/>
    <s v="PRESTAR SERVICIOS PROFESIONALES EN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 GESTIÓN DEL DESARROLLO LOCAL."/>
    <d v="2023-03-13T00:00:00"/>
    <d v="2023-03-16T00:00:00"/>
    <d v="2024-01-31T00:00:00"/>
    <n v="270"/>
    <n v="9"/>
    <n v="48600000"/>
    <n v="5400000"/>
    <x v="0"/>
    <n v="1007"/>
    <d v="2023-02-23T00:00:00"/>
    <n v="979"/>
    <d v="2023-03-16T00:00:00"/>
    <x v="0"/>
    <s v="Gestión pública transparente y que rinde cuentas a la ciudadanía en Rafael Uribe Uribe"/>
    <x v="0"/>
    <n v="100994"/>
    <n v="1"/>
    <d v="2023-12-22T00:00:00"/>
    <n v="1374"/>
    <d v="2023-12-22T00:00:00"/>
    <n v="1209"/>
    <n v="6840000"/>
    <n v="1"/>
    <d v="2023-12-22T00:00:00"/>
    <n v="39"/>
    <n v="10"/>
    <n v="309"/>
    <n v="55440000"/>
    <s v="31 31-Servicios Profesionales "/>
    <s v="DIMELZA MENDOZA RUEDA "/>
    <s v="ADMINISTRATIVA"/>
    <s v="Terminado"/>
    <s v="SECOP II"/>
    <s v="Miller"/>
    <s v="PENDIENTE CARGAR DELEGACION SUPERVISION- ( MILLER) PENDIENTE CARGAR CRP ADICION (VALENTINA ) MAYO 16/2024"/>
    <m/>
    <s v="278"/>
    <s v="M"/>
    <n v="3015818440"/>
    <s v="CRA 61F 49 08 sur"/>
    <s v="INGENIERO MECANICO"/>
    <s v="ingjosuegarcia@hotmail.com"/>
    <s v="1 . Apoyar a la Alcaldía Local en la formulación de estudios previos, anexos técnicos, matrices de riesgos y demás_x000a_documentos precontractuales para adelantar los procesos asociados al adecuado y permanente funcionamiento y operación de los_x000a_vehículos livianos y maquinaria amarilla de la Alcaldía Local. 2 . Realizar el apoyo a la supervisión de los procesos o contratos que le_x000a_sean designados, en relación con el objeto contractual. 3 . Realizar la programación de maquinaria amarilla, volquetas y vehículos_x000a_livianos, propiedad del Fondo de Desarrollo Local, atendiendo oportunamente las solicitudes recibidas y necesidades del servicio. 4 ._x000a_Realizar la programación de los conductores de maquinaria amarilla, volquetas y vehículos livianos, propiedad del Fondo de Desarrollo_x000a_Local, que permita atender oportunamente las solicitudes recibidas y/o necesidades que se presenten en la Alcaldía Local. 5 . Llevar el_x000a_control de los vehículos en los formatos de GCO-GCI-F047 Lista de chequeo y entrega de vehículos parque automotor, GCO-GCI-F048_x000a_Hoja De Vida Vehículos, GCO-GCI-F140 Formato inspección de vehículos livianos y demás formatos que desarrolle la Secretaría de_x000a_Gobierno para tal fin y advertir al supervisor en oportunidad sobre los posibles riesgos o dificultades presentadas con los vehículos_x000a_livianos, maquinaria amarilla y volquetas de propiedad del FDLRUU. 6 . Proyectar y tramitar en oportunidad las respuestas a las_x000a_solicitudes que le sean asignadas. 7 . Las demás que le sean asignadas o delegadas y que correspondan a la naturaleza del contrato."/>
    <d v="2023-03-16T00:00:00"/>
    <s v="I"/>
    <m/>
    <d v="2023-03-16T00:00:00"/>
    <d v="2023-12-15T00:00:00"/>
    <s v="PROFESIONAL"/>
    <s v="SI"/>
    <n v="20236820008483"/>
  </r>
  <r>
    <s v="CPS-281-2023"/>
    <n v="281"/>
    <s v="FDLRUU-CD-281-2023"/>
    <s v="No aplica"/>
    <d v="2023-03-14T00:00:00"/>
    <s v="https://community.secop.gov.co/Public/Tendering/OpportunityDetail/Index?noticeUID=CO1.NTC.4173148&amp;isFromPublicArea=True&amp;isModal=False"/>
    <x v="0"/>
    <x v="0"/>
    <s v="CO1.PCCNTR.4771225"/>
    <n v="87979"/>
    <n v="40113"/>
    <s v="ALBA ROCIO CANTOR_x000a_SUAREZ"/>
    <s v="CC"/>
    <n v="52375848"/>
    <n v="7"/>
    <m/>
    <m/>
    <m/>
    <m/>
    <s v="JUAN DAVID BEDOYA SILVA"/>
    <s v="CC CC"/>
    <n v="1032405392"/>
    <d v="2023-06-21T00:00:00"/>
    <s v="APOYAR JURÍDICAMENTE LAS ACCIONES REQUERIDAS PARA LA DEPURACIÓN DE LAS ACTUACIONES ADMINISTRATIVAS QUE CURSAN EN LA ALCALDÍA LOCAL DE RAFAEL URIBE URIBE"/>
    <d v="2023-03-17T00:00:00"/>
    <d v="2023-03-23T00:00:00"/>
    <d v="2023-12-22T00:00:00"/>
    <n v="270"/>
    <n v="9"/>
    <n v="48600000"/>
    <n v="5400000"/>
    <x v="0"/>
    <n v="1018"/>
    <d v="2023-02-23T00:00:00"/>
    <n v="983"/>
    <d v="2023-03-22T00:00:00"/>
    <x v="1"/>
    <s v="Inspección, vigilancia y control en Rafael Uribe Uribe_x000a_Rafael Uribe Uribe"/>
    <x v="1"/>
    <m/>
    <m/>
    <m/>
    <m/>
    <m/>
    <m/>
    <m/>
    <m/>
    <m/>
    <m/>
    <n v="9"/>
    <n v="270"/>
    <n v="48600000"/>
    <s v="31 31-Servicios Profesionales "/>
    <s v="MARLENE ALCIRA MELENDEZ PEREZ "/>
    <s v="JURIDICA "/>
    <s v="Terminado"/>
    <s v="SECOP II"/>
    <s v="jorge Muñoz "/>
    <s v="PENDIENTE CARGAR DELEGACION SUPERVISION (jorge muñoz ) MAYO 16/2024"/>
    <m/>
    <s v="281"/>
    <s v="F"/>
    <n v="6018104233"/>
    <s v="DG 146 128 53"/>
    <s v="ABOGADO"/>
    <s v="arcantor@gmail.com"/>
    <s v="1 . Clasificar los expedientes asignados por vigencia y tipologías: espacio público,_x000a_establecimientos de comercio Ley 232 de 1995 y régimen de obras y urbanismo 2 . Analizar jurídicamente los_x000a_expedientes asignados, emitir el respectivo concepto de acuerdo con la revisión realizada para establecer la_x000a_actuación jurídica a seguir conforme con la naturaleza del proceso que corresponda. 3 . Determinar del reparto_x000a_asignado, los expedientes que pueden ser archivados a partir de las causales de caducidad y/o prescripción_x000a_y/o pérdida de fuerza de ejecutoria del acto administrativo. 4 . Proyectar los actos administrativos_x000a_correspondientes, conforme con la normatividad vigente, que permitan impulsar efectivamente los expedientes_x000a_propendiendo por una decisión de fondo y/o su oportuna terminación o cierre y presentarlos al profesional que_x000a_cumpla con el rol de supervisión estratégica de depuración e impulso procesal local para su revisión. 5 . Ajustar_x000a_los proyectos de actos administrativos a partir de las observaciones y/o modificaciones sugeridas por el_x000a_profesional que cumpla con el rol de supervisión estratégica de depuración e impulso procesal local de la_x000a_Alcaldía, o quien este designe. 6 . Proyectar para firma del alcalde local las solicitudes de información y/o_x000a_concepto dirigidas a las instancias distritales competentes y realizar su respectivo seguimiento. 7 . Realizar_x000a_seguimiento a las visitas técnicas solicitadas y a la oportuna entrega del correspondiente informe. 8 . Revisar,_x000a_analizar y proyectar respuesta oportuna a la totalidad de las solicitudes que le sean asignadas, en el aplicativo_x000a_institucional ORFEO y presentarlos al Profesional que cumpla con el rol de supervisión estratégica de_x000a_depuración e impulso procesal local de la Alcaldía, para su revisión. 9 . Incorporar al expediente físico los actos_x000a_administrativos y/o la documentación generada por cada impulso procesal realizado. 10 . Apoyar en los trámites_x000a_necesarios a la Alcaldía Local para surtir el trámite de notificación personal y mediante edicto de los actos_x000a_administrativos y decisiones, en los términos de la Ley 1437 de 2011. 11 . Registrar correctamente en el_x000a_Aplicativo ¿SI ACTUA¿ la actuación realizada en cada uno de los expedientes asignados. 12 . Asistir a las_x000a_reuniones a las que sea citado o designado, para la atención de los asuntos relacionados con el objeto_x000a_contractual. 13 . Presentar informe mensual de las actividades realizadas en cumplimiento de las obligaciones_x000a_pactadas. 14 . Entregar, mensualmente, el archivo de los documentos suscritos que haya generado en cumplimiento del objeto y obligaciones contractuales 15 . Las demás que se le asignen y que surjan de la_x000a_naturaleza del contrato. "/>
    <d v="2023-03-21T00:00:00"/>
    <s v="I"/>
    <d v="2023-03-21T00:00:00"/>
    <d v="2023-03-23T00:00:00"/>
    <d v="2023-12-22T00:00:00"/>
    <s v="PROFESIONAL"/>
    <s v="SI"/>
    <n v="20236820010433"/>
  </r>
  <r>
    <s v="CPS-283-2023"/>
    <n v="283"/>
    <s v="FDLRUU-CD-283-2023"/>
    <s v="No aplica"/>
    <d v="2023-03-17T00:00:00"/>
    <s v="https://community.secop.gov.co/Public/Tendering/OpportunityDetail/Index?noticeUID=CO1.NTC.4184567&amp;isFromPublicArea=True&amp;isModal=False"/>
    <x v="0"/>
    <x v="0"/>
    <s v="CO1.PCCNTR.4780048"/>
    <n v="88652"/>
    <n v="40591"/>
    <s v="BRAYAN ESTIVEN MARTIN HERNANDEZ"/>
    <s v="CC"/>
    <n v="1013578724"/>
    <n v="3"/>
    <m/>
    <m/>
    <m/>
    <m/>
    <m/>
    <m/>
    <m/>
    <m/>
    <s v="APOYAR AL ÁREA DE DESARROLLO LOCAL EN EL CENTRO DE DOCUMENTACIÓN E INFORMACIÓN (CDI) EN EL MANEJO DE LAS COMUNICACIONES DE ENTRADA, INTERNAS Y EXTERNAS Y EN LA ATENCIÓN A LOS CIUDADANOS EN LOS DIFERENTES CANALES ESTABLECIDOS POR LA ENTIDAD."/>
    <d v="2023-03-17T00:00:00"/>
    <d v="2023-03-21T00:00:00"/>
    <d v="2023-12-20T00:00:00"/>
    <n v="270"/>
    <n v="9"/>
    <n v="16650000"/>
    <n v="1850000"/>
    <x v="0"/>
    <n v="1036"/>
    <d v="2023-03-09T00:00:00"/>
    <n v="982"/>
    <d v="2023-03-22T00:00:00"/>
    <x v="0"/>
    <s v="Gestión pública transparente y que rinde cuentas a la ciudadanía en Rafael Uribe Uribe"/>
    <x v="0"/>
    <m/>
    <m/>
    <m/>
    <m/>
    <m/>
    <m/>
    <m/>
    <m/>
    <m/>
    <m/>
    <n v="9"/>
    <n v="270"/>
    <n v="16650000"/>
    <s v="33 33-Servicios Apoyo a la Gestion de la Entidad (servicios administrativos) "/>
    <s v="DIMELZA MENDOZA RUEDA "/>
    <s v="CDI"/>
    <s v="Terminado"/>
    <s v="SECOP II"/>
    <s v="jorge Muñoz "/>
    <s v="PENDIENTE CARGAR DELEGACION SUPERVISIONN (JORGE MUÑOZ) MAYO 16/2024"/>
    <m/>
    <s v="283"/>
    <s v="M"/>
    <n v="3229506763"/>
    <s v="CRA 26 26 70 SUR "/>
    <s v="BACHLLER"/>
    <s v="minejas130@gmsail.com"/>
    <s v="1 . Apoyar la recepción, radicación, registro, organización, conservación, distribución,_x000a_relación, clasificación y/o entrega de la correspondencia que diariamente recibe y envía el CDI, incluida en el_x000a_aplicativo de Gestión Documental, conforme a los lineamientos establecidos por la Secretaría de Gobierno. 2 ._x000a_Llevar control de la documentación recibida, planillada para envío, devuelta por los motorizados, entregada a_x000a_las dependencias y publicadas por edicto, según le sea asignado, e informar oportunamente al supervisor los_x000a_retrasos o contingencias presentadas en el área. 3 . Apoyar la gestión documental y archivo del Área de Gestión_x000a_de Desarrollo Local, conforme a los lineamientos establecidos por la entidad. 4 . Apoyar la recepción de_x000a_llamadas telefónicas a través del PBX, atendiendo los protocolos dispuestos por la Secretaría Distrital de_x000a_Gobierno. 5 . Apoyar la elaboración, radicación, entrega y archivo de documentos, memorandos y oficios_x000a_cuando le sea requerido por el Profesional Especializado 222-24 del Fondo de Desarrollo Local relacionados_x000a_con la naturaleza del contrato. 6 . Las demás obligaciones que sean asignadas por el Profesional Especializado_x000a_222-24 del Área de Desarrollo Local y de acuerdo con el objeto del contrato."/>
    <d v="2023-03-29T00:00:00"/>
    <s v="I"/>
    <d v="2023-03-17T00:00:00"/>
    <d v="2023-03-21T00:00:00"/>
    <d v="2023-12-20T00:00:00"/>
    <s v="BACHILLER"/>
    <s v="SI"/>
    <n v="20236820011653"/>
  </r>
  <r>
    <s v="CPS-284-2023"/>
    <n v="284"/>
    <s v="FDLRUU-CD-284-2023"/>
    <s v="No aplica"/>
    <d v="2023-03-17T00:00:00"/>
    <s v="https://community.secop.gov.co/Public/Tendering/OpportunityDetail/Index?noticeUID=CO1.NTC.4189208&amp;isFromPublicArea=True&amp;isModal=False"/>
    <x v="0"/>
    <x v="0"/>
    <s v="CO1.PCCNTR.4783385"/>
    <n v="87980"/>
    <n v="40112"/>
    <s v="JESSICA JULIANA FONSECA MORENO "/>
    <s v="CC"/>
    <n v="1022407947"/>
    <n v="9"/>
    <m/>
    <m/>
    <m/>
    <m/>
    <m/>
    <m/>
    <m/>
    <m/>
    <s v="APOYAR TÉCNICAMENTE LAS DISTINTAS ETAPAS DE LOS PROCESOS DE COMPETENCIA DE LA ALCALDÍA LOCAL PARA LA DEPURACIÓN DE LAS ACTUACIONES ADMINISTRATIVAS"/>
    <d v="2023-03-17T00:00:00"/>
    <d v="2023-03-23T00:00:00"/>
    <d v="2023-12-22T00:00:00"/>
    <n v="270"/>
    <n v="9"/>
    <n v="48600000"/>
    <n v="5400000"/>
    <x v="0"/>
    <n v="1023"/>
    <d v="2023-02-23T00:00:00"/>
    <n v="985"/>
    <d v="2023-03-22T00:00:00"/>
    <x v="1"/>
    <s v="Inspección, vigilancia y control en Rafael Uribe Uribe_x000a_Rafael Uribe Uribe"/>
    <x v="1"/>
    <m/>
    <m/>
    <m/>
    <m/>
    <m/>
    <m/>
    <m/>
    <m/>
    <m/>
    <m/>
    <n v="9"/>
    <n v="270"/>
    <n v="48600000"/>
    <s v="31 31-Servicios Profesionales "/>
    <s v="MARLENE ALCIRA MELENDEZ PEREZ "/>
    <s v="JURIDICA"/>
    <s v="Terminado"/>
    <s v="SECOP II"/>
    <s v="MICHELL "/>
    <m/>
    <s v="OK"/>
    <s v="284"/>
    <s v="F"/>
    <n v="3144721086"/>
    <s v="CRA 51 102 A 64"/>
    <s v="ARQUITECTA"/>
    <s v="contable1234@hotmail.com"/>
    <s v="1 . Acompañar y apoyar al Alcalde (sa) Local o a quien este designe en las diligencias de inspección, vigilancia y_x000a_control._x000a_2 . Presentar al profesional responsable del área jurídica designado por el Alcalde Local un plan de trabajo mensual_x000a_que contenga como mínimo la programación georreferenciada de las actividades a llevar a cabo en el territorio al igual_x000a_que el tiempo de dedicación a la preparación y entrega de informes._x000a_3 . Solicitar al archivo local los expedientes que hacen parte de las visitas establecidas en el plan de trabajo y de ser_x000a_necesario establecer dialogo con el abogado que genera la solicitud para aclarar cualquier inquietud_x000a_4 . Realizar las visitas que, en materia de urbanismo, espacio público o actividad económica, le sean asignadas, en_x000a_desarrollo de la práctica de pruebas ordenadas dentro de una actuación y presentar el respectivo informe en los_x000a_términos y formatos establecidos._x000a_5 . En las visitas que realice en materia de urbanismo, verificar que las obras cumplan lo contenido en la norma de_x000a_sismo resistencia vigente, lo anterior, sin perjuicio de las demás verificaciones que respecto al cumplimiento de las_x000a_licencias de construcción deba realizar según lo contenido en la normatividad vigente._x000a_6 . Utilizar las plataformas tecnológicas, aplicativos distritales, planos, planchas catastrales y demás herramientas_x000a_avaladas por las instancias técnicas estatales como soporte adicional a los informes presentados._x000a_7 . Registrar correctamente en el Aplicativo ¿SI ACTUA¿ el informe técnico realizado en cada uno de los expedientes_x000a_asignados._x000a_8 . Proyectar respuesta oportuna a la totalidad de las solicitudes radicadas en el aplicativo institucional ORFEO_x000a_asociándolos en debida forma al radicado que lo origina._x000a_9 . Garantizar los mecanismos de movilidad que le permitan realizar los desplazamientos en la localidad para la_x000a_correcta ejecución de las visitas programadas._x000a_10 . Asistir a las reuniones a las que sea citado o designado, para la atención de los asuntos relacionados con el objeto contractual._x000a_11 . Presentar informe mensual de las actividades realizadas, dando cuenta del cumplimiento de las obligaciones_x000a_pactadas._x000a_12 . Entregar mensualmente al archivo los documentos que genere en cumplimiento del objeto y obligaciones_x000a_contractuales, los cuales deben estar debidamente suscritos._x000a_13 . Asistir a las reuniones a las que sea citado o designado, para la atención de los asuntos relacionados con el objeto_x000a_contractual._x000a_14 . Presentar informe mensual de las actividades realizadas en cumplimiento de las obligaciones pactadas_x000a_15 . Entregar, mensualmente, el archivo de los documentos suscritos que haya generado en cumplimiento del objeto y_x000a_obligaciones contractuales._x000a_16 . Las demás que se le asignen y que surjan de la naturaleza del contrato"/>
    <d v="2023-03-21T00:00:00"/>
    <s v="III"/>
    <d v="2023-03-21T00:00:00"/>
    <d v="2023-03-23T00:00:00"/>
    <d v="2023-12-22T00:00:00"/>
    <s v="PROFESIONAL"/>
    <s v="SI"/>
    <n v="20236820010433"/>
  </r>
  <r>
    <s v="CPS-285-2023"/>
    <n v="285"/>
    <s v="FDLRUU-CD-285-2023"/>
    <s v="No aplica"/>
    <d v="2023-03-17T00:00:00"/>
    <s v="https://community.secop.gov.co/Public/Tendering/OpportunityDetail/Index?noticeUID=CO1.NTC.4186526&amp;isFromPublicArea=True&amp;isModal=False"/>
    <x v="0"/>
    <x v="0"/>
    <s v="CO1.PCCNTR.4780964"/>
    <n v="87983"/>
    <n v="40109"/>
    <s v="DIEGO ALEJANDRO PATARROYO PINILLA"/>
    <s v="CC"/>
    <n v="1019050045"/>
    <n v="5"/>
    <m/>
    <m/>
    <m/>
    <m/>
    <s v="CARMEN ELISA NEIRA PEÑA/CLAUDIA MARCELA SANDOVAL ALDANAS/SANDRA XIMENA ORTIZ MUÑOZ/ESTEBAN SANTIAGO VANEGAS MURILLO_x000a_"/>
    <s v="CC CC CC"/>
    <s v="51.820.900  1.023.962.420 53703703 1.032.479.708"/>
    <s v="05/05/2023 26/05/2023 27/06/2023 14/03/2024"/>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17T00:00:00"/>
    <d v="2023-03-22T00:00:00"/>
    <d v="2024-04-05T00:00:00"/>
    <n v="270"/>
    <n v="9"/>
    <n v="48600000"/>
    <n v="5400000"/>
    <x v="0"/>
    <n v="1010"/>
    <d v="2023-02-23T00:00:00"/>
    <n v="986"/>
    <d v="2023-03-22T00:00:00"/>
    <x v="0"/>
    <s v="Gestión pública transparente y que rinde cuentas a la ciudadanía en Rafael Uribe Uribe"/>
    <x v="0"/>
    <n v="98186"/>
    <n v="1"/>
    <d v="2023-12-22T00:00:00"/>
    <n v="1319"/>
    <d v="2023-12-20T00:00:00"/>
    <n v="1235"/>
    <n v="18720000"/>
    <n v="1"/>
    <d v="2023-12-22T00:00:00"/>
    <n v="105"/>
    <n v="13"/>
    <n v="375"/>
    <n v="67320000"/>
    <s v="31 31-Servicios Profesionales "/>
    <s v="CARLOS ALEXANDER CASTILLO MUÑOZ "/>
    <s v="PARTICIPACION"/>
    <s v="Terminado"/>
    <s v="SECOP II"/>
    <s v="johana gomez "/>
    <s v="PENDIENTE CARGAR CRP ADICION (JOHANA) A MAYO 15/2024"/>
    <m/>
    <s v="285"/>
    <s v="M"/>
    <n v="3228540222"/>
    <s v="cra 18c 28 06 sur"/>
    <s v="PSICOLOGO"/>
    <s v="diego.pp.1990@hotmail.com"/>
    <s v="1. Apoyar la articulación, orientación y coordinación de los espacios de participación_x000a_ciudadana y comunitaria, las Juntas de Acción Comunal, Asociaciones de Vecinos y demás instancias de_x000a_participación existentes en la Localidad de conformidad con las indicaciones de la Alcaldía Local. 2. Apoyar las_x000a_instancias de coordinación interinstitucional, Comisión Local Intersectorial de Participación ¿ CLIP, Consejo_x000a_Local de Política Social ¿ CLOPS, así como los espacios de control social y rendición de cuentas, tanto de la_x000a_administración local como distrital que sean necesarios. 3. Apoyar la realización y/o participar en las reuniones_x000a_de carácter ordinario y/o extraordinario de las instancias de participación y/o de Gobierno de la localidad que le_x000a_sean designadas por el Alcalde (sa) Local. 4. Articular acciones y estrategias para la implementación de la política_x000a_pública y del Sistema Distrital de Participación. 5. Apoyar la realización de eventos ciudadanos y/o comunitarios_x000a_que le sean designados. Apoyar en el trámite y respuesta de los requerimientos y peticiones relacionados con el_x000a_tema de participación, que se requieran. 7. Apoyar en la consolidación y análisis de los diagnósticos sectoriales o_x000a_poblacionales suministrados por las instituciones con presencia en lo local, cuando así se requiera. 8. Apoyar la_x000a_formulación de los proyectos de inversión relacionados con participación ciudadana, que se financien con recursos_x000a_del Fondo de Desarrollo Local. 9. Apoyar en la etapa precontractual y contractual de los proyectos de inversión_x000a_relacionados con participación ciudadana, que se financien con recursos del Fondo de Desarrollo Local. 10._x000a_Apoyar la supervisión de contratos y convenios relacionados con participación ciudadana que le sean designados_x000a_por el (la) Alcalde (sa) Local, según lo establecido en el Manual de Supervisión e Interventoría de la Secretaría_x000a_Distrital de Gobierno. 11. Presentar informe mensual de las actividades realizadas en cumplimiento de las_x000a_obligaciones pactadas. y entregar, mensualmente, el archivo de los documentos suscritos que haya generado en_x000a_cumplimiento del objeto y obligaciones contractuales. 12. Las demás que demande la Administración Local a_x000a_través de su supervisor, que correspondan a la naturaleza del contrato y que sean necesarias para la consecución_x000a_del fin del objeto contractual."/>
    <d v="2023-06-01T00:00:00"/>
    <s v="I"/>
    <d v="2023-03-18T00:00:00"/>
    <d v="2023-03-22T00:00:00"/>
    <d v="2023-12-21T00:00:00"/>
    <s v="PROFESIONAL"/>
    <s v="SI"/>
    <n v="20236820011643"/>
  </r>
  <r>
    <s v="CPS-286-2023"/>
    <n v="286"/>
    <s v="FDLRUU-CD-286-2023"/>
    <s v="No aplica"/>
    <d v="2023-03-17T00:00:00"/>
    <s v="https://community.secop.gov.co/Public/Tendering/OpportunityDetail/Index?noticeUID=CO1.NTC.4189762&amp;isFromPublicArea=True&amp;isModal=False"/>
    <x v="0"/>
    <x v="0"/>
    <s v="CO1.PCCNTR.4783774"/>
    <n v="88452"/>
    <n v="40431"/>
    <s v="WILSON LEONARDO BRIÑEZ MONTOYA"/>
    <s v="CC"/>
    <n v="80135698"/>
    <n v="1"/>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3-23T00:00:00"/>
    <d v="2023-04-11T00:00:00"/>
    <d v="2024-01-10T00:00:00"/>
    <n v="270"/>
    <n v="9"/>
    <n v="45900000"/>
    <n v="5100000"/>
    <x v="0"/>
    <n v="1034"/>
    <d v="2023-03-03T00:00:00"/>
    <n v="989"/>
    <d v="2023-03-30T00:00:00"/>
    <x v="0"/>
    <s v="Gestión pública transparente y que rinde cuentas a la ciudadanía en Rafael Uribe Uribe"/>
    <x v="0"/>
    <m/>
    <m/>
    <m/>
    <m/>
    <m/>
    <m/>
    <m/>
    <m/>
    <m/>
    <m/>
    <n v="9"/>
    <n v="270"/>
    <n v="45900000"/>
    <s v="31 31-Servicios Profesionales "/>
    <s v="CARLOS ALEXANDER CASTILLO MUÑOZ "/>
    <s v="PARTICIPACION"/>
    <s v="Terminado"/>
    <s v="SECOP II"/>
    <s v="Luisa F Martinez"/>
    <s v="PENDIENTE CARGAR DELEGACION SUPERVISION - (LUISA MARTINEZ ) MAYO 16/2024"/>
    <m/>
    <s v="286"/>
    <s v="M"/>
    <m/>
    <s v="CL 152 46 15"/>
    <s v="DIDEÑADOR INTERACTIVO"/>
    <s v="wilson.bri@hotmail.com"/>
    <s v="1. Apoyar la articulación, orientación y coordinación de los espacios de participación ciudadana y_x000a_comunitaria, las Juntas de Acción Comunal, Asociaciones de Vecinos y demás instancias de_x000a_participación existentes en la Localidad de conformidad con las indicaciones de la Alcaldía Local.2. Apoyar las instancias de coordinación interinstitucional, Comisión Local Intersectorial de_x000a_Participación ¿ CLIP, Consejo Local de Política Social ¿ CLOPS, así como los espacios de control_x000a_social y rendición de cuentas, tanto de la administración local como distrital que sean necesarios._x000a_3. Apoyar la realización y/o participar en las reuniones de carácter ordinario y/o extraordinario de las_x000a_instancias de participación y/o de Gobierno de la localidad que le sean designadas por el Alcalde_x000a_(sa) Local._x000a_4. Articular acciones y estrategias para la implementación de la política pública y del Sistema Distrital_x000a_de Participación._x000a_5. Apoyar la realización de eventos ciudadanos y/o comunitarios que le sean designados._x000a_6. Apoyar en el trámite y respuesta de los requerimientos y peticiones relacionados con el tema de_x000a_participación, que se requieran._x000a_7. Apoyar en la consolidación y análisis de los diagnósticos sectoriales o poblacionales suministrados_x000a_por las instituciones con presencia en lo local, cuando así se requiera._x000a_8. Apoyar la formulación de los proyectos de inversión relacionados con participación ciudadana, que_x000a_se financien con recursos del Fondo de Desarrollo Local._x000a_9. Apoyar en la etapa precontractual y contractual de los proyectos de inversión relacionados con_x000a_participación ciudadana, que se financien con recursos del Fondo de Desarrollo Local._x000a_10. Apoyar la supervisión de contratos y convenios relacionados con participación ciudadana que le_x000a_sean designados por el (la) Alcalde (sa) Local, según lo establecido en el Manual de Supervisión e_x000a_Interventoría de la Secretaría Distrital de Gobierno._x000a_11.Presentar informe mensual de las actividades realizadas en cumplimiento de las obligaciones_x000a_pactadas. y entregar, mensualmente, el archivo de los documentos suscritos que haya generado_x000a_en cumplimiento del objeto y obligaciones contractuales._x000a_12.Las demás que demande la Administración Local a través de su supervisor, que correspondan a la_x000a_naturaleza del contrato y que sean necesarias para la consecución del fin del objeto contractual."/>
    <d v="2023-04-25T00:00:00"/>
    <s v="I"/>
    <d v="2023-03-27T00:00:00"/>
    <d v="2023-04-11T00:00:00"/>
    <d v="2024-01-10T00:00:00"/>
    <s v="PROFESIONAL"/>
    <s v="SI"/>
    <n v="20236820011643"/>
  </r>
  <r>
    <s v="CIA-287-2023"/>
    <n v="287"/>
    <s v="FDLRUU-CD-287-2023"/>
    <s v="5714-2023"/>
    <d v="2023-03-24T00:00:00"/>
    <s v="https://www.contratos.gov.co/consultas/detalleProceso.do?numConstancia=23-22-62548"/>
    <x v="0"/>
    <x v="1"/>
    <s v="23-22-62548"/>
    <n v="88993"/>
    <s v="N/A"/>
    <s v="CONVENIO INTERADMINISTRATIVO 5714-2023 FDL - SECRETARIA DE INTEGRACION SOCIAL- PARCEROS POR BOGOTÁ"/>
    <s v="NIT"/>
    <n v="899999961"/>
    <n v="9"/>
    <m/>
    <m/>
    <m/>
    <m/>
    <m/>
    <m/>
    <m/>
    <m/>
    <s v="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
    <d v="2023-03-14T00:00:00"/>
    <d v="2023-04-03T00:00:00"/>
    <d v="2023-12-31T00:00:00"/>
    <n v="285"/>
    <n v="9.5"/>
    <n v="1101000000"/>
    <n v="115894736.84210527"/>
    <x v="0"/>
    <n v="1040"/>
    <d v="2023-03-14T00:00:00"/>
    <n v="987"/>
    <d v="2023-03-27T00:00:00"/>
    <x v="5"/>
    <s v="Rafael Uribe Solidaria "/>
    <x v="5"/>
    <m/>
    <m/>
    <m/>
    <m/>
    <m/>
    <m/>
    <m/>
    <m/>
    <m/>
    <m/>
    <n v="10"/>
    <n v="285"/>
    <n v="1101000000"/>
    <s v="211 211-Convenio Interadministrativo "/>
    <s v="JULY ANGELICA MELO QUINTERO"/>
    <s v="PARTICIPACION"/>
    <s v="Terminado"/>
    <s v="SECOP I"/>
    <s v="Jhon Bohorquez "/>
    <m/>
    <m/>
    <s v="287"/>
    <s v="N/A"/>
    <s v="N/A"/>
    <m/>
    <s v="N/A"/>
    <s v="N/A"/>
    <s v="N/A"/>
    <s v="N/A"/>
    <s v="N/A"/>
    <s v="N/A"/>
    <m/>
    <d v="2023-12-31T00:00:00"/>
    <s v="N/A"/>
    <s v="SI "/>
    <n v="20236820014663"/>
  </r>
  <r>
    <s v="CPS-288-2023"/>
    <n v="288"/>
    <s v="FDLRUU-CD-288-2023"/>
    <s v="No aplica"/>
    <d v="2023-03-28T00:00:00"/>
    <s v="https://community.secop.gov.co/Public/Tendering/OpportunityDetail/Index?noticeUID=CO1.NTC.4229992&amp;isFromPublicArea=True&amp;isModal=False"/>
    <x v="0"/>
    <x v="0"/>
    <s v="CO1.PCCNTR.4817121"/>
    <n v="88465"/>
    <n v="40430"/>
    <s v="LEVIS STEVEEN PAEZ UBAQUE"/>
    <s v="CC"/>
    <n v="1013593388"/>
    <n v="4"/>
    <m/>
    <m/>
    <m/>
    <m/>
    <s v="NATALIA CALDERON DIAZ"/>
    <s v="CC"/>
    <n v="1020797013"/>
    <d v="2023-05-31T00:00:00"/>
    <s v="PRESTAR LOS SERVICIOS PROFESIONALES DE APOYO JURIDICO AL AREA DE GESTION POLICIVA JURIDICA DE LA ALCALDIA LOCAL DE RAFAEL URIBE URIBE EN EL DESEMPEÑO DE LAS FUNCIONES ASIGNADAS"/>
    <d v="2023-03-31T00:00:00"/>
    <d v="2023-04-10T00:00:00"/>
    <d v="2024-01-09T00:00:00"/>
    <n v="270"/>
    <n v="9"/>
    <n v="57600000"/>
    <n v="6400000"/>
    <x v="0"/>
    <n v="1037"/>
    <d v="2023-03-10T00:00:00"/>
    <n v="990"/>
    <d v="2023-03-31T00:00:00"/>
    <x v="1"/>
    <s v="Inspección, vigilancia y control en Rafael Uribe Uribe_x000a_Rafael Uribe Uribe"/>
    <x v="1"/>
    <m/>
    <m/>
    <m/>
    <m/>
    <m/>
    <m/>
    <m/>
    <m/>
    <m/>
    <m/>
    <n v="9"/>
    <n v="270"/>
    <n v="57600000"/>
    <s v="31 31-Servicios Profesionales "/>
    <s v="MARLENE ALCIRA MELENDEZ PEREZ "/>
    <s v="JURIDICA"/>
    <s v="Terminado"/>
    <s v="SECOP II"/>
    <s v="NICOLAS "/>
    <m/>
    <s v="OK"/>
    <s v="288"/>
    <s v="M"/>
    <n v="3194908802"/>
    <s v="CRA 6C 49D 20 SUR"/>
    <s v="ABOGADO"/>
    <s v="lspu2901@gmail.com"/>
    <s v="1. Apoyar en la revisión de los actos administrativos que imponen sanciones en materia_x000a_de obras y urbanismo, espacio público y establecimientos de comercio. 2. Proyectar los actos administrativos_x000a_correspondientes, conforme con la normatividad vigente, que permitan decidir, depurar y dar cierre a los_x000a_trámites procesales represados y presentarlos al profesional especializado del área de gestión policiva (AGP)_x000a_de la ALRUU, para su revisión. 3. Apoyar la notificación de los actos administrativos proferidos por el área._x000a_4. Proyectar y/o revisar, las respuestas a derechos de peticiones de relacionadas con actuaciones_x000a_administrativas que le sean asignadas. 5. Asistir a las reuniones a las que sea citado o designado, para la_x000a_atención de los asuntos relacionados con el objeto contractual. 6 . Apoyar la supervisión de los contratos que_x000a_le sean asignados. 7. Ajustar los proyectos de actos administrativos a partir de las observaciones y/o_x000a_modificaciones sugeridas por el supervisor del AGP o quien el designe. 8. Entregar, mensualmente, el_x000a_archivo de los documentos suscritos que haya generado en cumplimiento del objeto y obligaciones_x000a_contractuales. 9. Las demás que se le asignen y que surjan de la naturaleza del contrato"/>
    <d v="2023-03-31T00:00:00"/>
    <s v="I"/>
    <d v="2023-03-30T00:00:00"/>
    <d v="2023-04-10T00:00:00"/>
    <d v="2024-01-09T00:00:00"/>
    <s v="PROFESIONAL"/>
    <s v="SI"/>
    <n v="20236820013393"/>
  </r>
  <r>
    <s v="CPS-290-2023"/>
    <n v="290"/>
    <s v="FDLRUU-CD-290-2023"/>
    <s v="No aplica"/>
    <d v="2023-04-12T00:00:00"/>
    <s v="https://community.secop.gov.co/Public/Tendering/OpportunityDetail/Index?noticeUID=CO1.NTC.4287929&amp;isFromPublicArea=True&amp;isModal=False"/>
    <x v="0"/>
    <x v="0"/>
    <s v="CO1.PCCNTR.4860304"/>
    <n v="89109"/>
    <n v="40048"/>
    <s v="DAVID ESTEBAN OSPINA LEGARDA "/>
    <s v="CC"/>
    <n v="1014278034"/>
    <n v="6"/>
    <m/>
    <m/>
    <m/>
    <m/>
    <m/>
    <m/>
    <m/>
    <m/>
    <s v="APOYAR TECNICAMENTE LAS DISTINTAS ETAPAS DE LOS PROCESOS DE COMPETENCIA DE LAS INSPECCIONES DE POLICIA DE LAS LOCALIDAD, SEGUN REPARTO"/>
    <d v="2023-04-12T00:00:00"/>
    <d v="2023-05-02T00:00:00"/>
    <d v="2024-02-01T00:00:00"/>
    <n v="270"/>
    <n v="9"/>
    <n v="48600000"/>
    <n v="5400000"/>
    <x v="0"/>
    <n v="1047"/>
    <d v="2023-03-27T00:00:00"/>
    <n v="1003"/>
    <d v="2023-04-26T00:00:00"/>
    <x v="1"/>
    <s v="Inspección, vigilancia y control en Rafael Uribe Uribe_x000a_Rafael Uribe Uribe"/>
    <x v="1"/>
    <m/>
    <m/>
    <m/>
    <m/>
    <m/>
    <m/>
    <m/>
    <m/>
    <m/>
    <m/>
    <n v="9"/>
    <n v="270"/>
    <n v="48600000"/>
    <s v="31 31-Servicios Profesionales "/>
    <s v="LIGIA YANETH LOZANO VASQUEZ "/>
    <s v="INSPECCIONES "/>
    <s v="Terminado"/>
    <s v="SECOP II"/>
    <s v="CESAR"/>
    <s v="PENDIENTE CARGAR DELEGACION SUPERVISION (CESAR MELENDEZ) MAYO 16/2024"/>
    <m/>
    <n v="290"/>
    <s v="M"/>
    <n v="3203227683"/>
    <s v="CRA 69 H 73 93"/>
    <s v="INGENIERO CIVIL"/>
    <s v="davidospina_01@hotmail.com"/>
    <s v="1 . Acompañar y apoyar a los Inspectores de Policía en el desarrollo de las diligencias de inspección._x000a_2 . Realizar las visitas que, en materia de urbanismo, espacio público o actividad económica, le sean_x000a_asignadas por el respetivo Inspector de Policía, en desarrollo de la práctica de pruebas ordenadas dentro_x000a_de una actuación y presentar el respectivo informe en los términos establecidos._x000a_3 . En las visitas que realice en materia de urbanismo, verificar que las obras cumplan lo contenido en la_x000a_norma de sismo resistencia vigente, lo anterior, sin perjuicio de las demás verificaciones que respecto al_x000a_cumplimiento de las licencias de construcción deba realizar según lo contenido en la normatividad_x000a_vigente._x000a_4 . Emitir los conceptos y respuestas a las solicitudes y peticiones que le sean requeridos por el Inspector_x000a_de Policía._x000a_5 . Asistir a las reuniones a las que sea citado o designado, para la atención de los asuntos relacionados_x000a_con el objeto contractual._x000a_6 . Presentar informe mensual de las actividades realizadas en cumplimiento de las obligaciones_x000a_pactadas._x000a_7 . Entregar mensualmente, el archivo de los documentos suscritos que haya generado en cumplimiento_x000a_del objeto y obligaciones contractuales. Las demás que se le asignen y que surjan de la naturaleza del_x000a_Contrato._x000a_Las demás que se le asignen y que surjan de la naturaleza del Contrato."/>
    <d v="2023-07-05T00:00:00"/>
    <s v="III"/>
    <d v="2023-04-17T00:00:00"/>
    <d v="2023-05-02T00:00:00"/>
    <d v="2024-02-01T00:00:00"/>
    <s v="PROFESIONAL"/>
    <s v="SI"/>
    <n v="20236820013433"/>
  </r>
  <r>
    <s v="CPS-291-2023"/>
    <n v="291"/>
    <s v="FDLRUU-CD-291-2023"/>
    <s v="No aplica"/>
    <d v="2023-04-12T00:00:00"/>
    <s v="https://community.secop.gov.co/Public/Tendering/OpportunityDetail/Index?noticeUID=CO1.NTC.4289059&amp;isFromPublicArea=True&amp;isModal=False"/>
    <x v="0"/>
    <x v="0"/>
    <s v="CO1.PCCNTR.4861427"/>
    <n v="89335"/>
    <n v="41080"/>
    <s v="NICOLE DAIAN STEVENS SANTANA"/>
    <s v="CC"/>
    <n v="1010162888"/>
    <n v="5"/>
    <m/>
    <m/>
    <m/>
    <m/>
    <m/>
    <m/>
    <m/>
    <m/>
    <s v="_x0009_PRESTAR LOS SERVICIOS TECNICOS COMO GESTOR COMUNITARIO EN LOS ESPACIOS DE PARTICIPACIÓN DE RAFAEL URIBE URIBE CON ENFOQUE EN LA COMUNIDAD"/>
    <d v="2023-04-12T00:00:00"/>
    <d v="2023-04-17T00:00:00"/>
    <d v="2024-01-16T00:00:00"/>
    <n v="270"/>
    <n v="9"/>
    <n v="27900000"/>
    <n v="3100000"/>
    <x v="0"/>
    <n v="1055"/>
    <d v="2023-04-04T00:00:00"/>
    <n v="992"/>
    <d v="2023-04-17T00:00:00"/>
    <x v="0"/>
    <s v="Gestion publica transparente y que mide cuentas  la ciudadania en rafael uribe uribe "/>
    <x v="0"/>
    <m/>
    <m/>
    <m/>
    <m/>
    <m/>
    <m/>
    <m/>
    <m/>
    <m/>
    <m/>
    <n v="9"/>
    <n v="270"/>
    <n v="27900000"/>
    <s v="33 33-Servicios Apoyo a la Gestion de la Entidad (servicios administrativos) "/>
    <s v="CARLOS ALEXANDER CASTILLO MUÑOZ "/>
    <s v="PARTICIPACION"/>
    <s v="Terminado"/>
    <s v="SECOP II"/>
    <s v="RENE"/>
    <m/>
    <s v="OK"/>
    <n v="291"/>
    <s v="F"/>
    <n v="3022481115"/>
    <s v="TV 73G BIS A 75 05 SUR "/>
    <s v="TECNOLOGA EN GESTION EMPRESARIAL "/>
    <s v="nicolsteven1986@gmail,com "/>
    <s v="1. Apoyar la realización de funciones de carácter técnico y administrativo en temas de_x000a_participación con el fin de facilitar el desarrollo de ejecución eficiente y efectivo de las actividades. 2._x000a_Apoyar la radicación y entrega y archivo de documentos, memorando y oficios generados cuando le sea_x000a_requerido por el profesional designado como apoyo a la supervisión del contrato. 3. Apoyar en temas de_x000a_participación relacionados con la gestión de asuntos referentes a disponibilidad de espacios, equipos_x000a_transporte suministros y demás elementos requeridos para el desarrollo de sus actividades. 4._x000a_Acompañar a la Alcaldía Local técnicamente en los consejos locales que le designen y otras instancias_x000a_que requieran de su acompañamiento. 5. Resolver consultas, prestar asistencia y emitir conceptos de los_x000a_asuntos de su competencia. 6. Proyectar la respuesta en forma oportuna la correspondencia que le sea_x000a_asignada a través del aplicativo Orfeo y consultas de los entes de control relacionadas con el objeto del_x000a_contrato, y una vez finalizado, presentar el paz y salvo correspondiente. 7. Asistir a las reuniones,_x000a_comités, capacitaciones, entre otros que le delegue el Alcalde Local evidenciando la participación en las_x000a_mismas. 8. Las demás obligaciones que se le asignen y que surjan de la naturaleza del Contrato"/>
    <d v="2023-04-14T00:00:00"/>
    <s v="I"/>
    <d v="2023-04-14T00:00:00"/>
    <d v="2023-04-17T00:00:00"/>
    <d v="2024-01-16T00:00:00"/>
    <s v="ADMINISTRATIVO "/>
    <s v="SI"/>
    <n v="20236820011643"/>
  </r>
  <r>
    <s v="CPS-292-2023"/>
    <n v="292"/>
    <s v="FDLRUU-CD-292-2023"/>
    <s v="No aplica"/>
    <d v="2023-04-13T00:00:00"/>
    <s v="https://community.secop.gov.co/Public/Tendering/OpportunityDetail/Index?noticeUID=CO1.NTC.4293748&amp;isFromPublicArea=True&amp;isModal=False"/>
    <x v="0"/>
    <x v="0"/>
    <s v="CO1.PCCNTR.4865056"/>
    <n v="89335"/>
    <n v="41080"/>
    <s v="MIGUEL ANGEL MATEUS OLAVE"/>
    <s v="CC"/>
    <n v="80825440"/>
    <n v="1"/>
    <m/>
    <m/>
    <m/>
    <m/>
    <m/>
    <m/>
    <m/>
    <m/>
    <s v="PRESTAR LOS SERVICIOS TECNICOS COMO GESTOR COMUNITARIO EN LOS ESPACIOS DE PARTICIPACIÓN DE RAFAEL URIBE URIBE CON ENFOQUE EN LA COMUNIDAD"/>
    <d v="2023-04-13T00:00:00"/>
    <d v="2023-05-02T00:00:00"/>
    <d v="2024-02-01T00:00:00"/>
    <n v="270"/>
    <n v="9"/>
    <n v="27900000"/>
    <n v="3100000"/>
    <x v="0"/>
    <n v="1056"/>
    <d v="2023-04-04T00:00:00"/>
    <n v="1005"/>
    <d v="2023-04-25T00:00:00"/>
    <x v="0"/>
    <s v="Gestion publica transparente y que mide cuentas  la ciudadania en rafael uribe uribe "/>
    <x v="0"/>
    <m/>
    <m/>
    <m/>
    <m/>
    <m/>
    <m/>
    <m/>
    <m/>
    <m/>
    <m/>
    <n v="9"/>
    <n v="270"/>
    <n v="27900000"/>
    <s v="33 33-Servicios Apoyo a la Gestion de la Entidad (servicios administrativos) "/>
    <s v="CARLOS ALEXANDER CASTILLO MUÑOZ "/>
    <s v="PARTICIPACION"/>
    <s v="Terminado"/>
    <s v="SECOP II"/>
    <s v="CESAR AUGUSTO MELENDEZ"/>
    <s v="PENDIENTE CARGAR DELEGACION SUPERVISION (CESAR MELENDEZ) MAYO 16/2024"/>
    <m/>
    <s v="292"/>
    <s v="M"/>
    <n v="3177084008"/>
    <s v="CRA 79B 46 70 SUR BL 1 APTO 402"/>
    <s v="TECNICO LABORAL EN SISTEMAS"/>
    <s v="mateusmiguelangek@gmail.com"/>
    <s v="1 . Apoyar la realización de funciones de carácter técnico y administrativo en temas de participación con el fin_x000a_de facilitar el desarrollo de ejecución eficiente y efectivo de las actividades.2 . Apoyar la radicación y entrega_x000a_y archivo de documentos, memorando y oficios generados cuando le sea requerido por el profesional designado_x000a_como apoyo a la supervisión del contrato.3 . Apoyar en temas de participación relacionados con la gestión de_x000a_asuntos referentes a disponibilidad de espacios, equipos transporte suministros y demás elementos requeridos_x000a_para el desarrollo de sus actividades.4 . Acompañar a la Alcaldía Local técnicamente en los consejos locales_x000a_que le designen y otras instancias que requieran de su acompañamiento.5 . Resolver consultas, prestar_x000a_asistencia y emitir conceptos de los asuntos de su competencia.6 . Proyectar la respuesta en forma oportuna la_x000a_correspondencia que le sea asignada a través del aplicativo Orfeo y consultas de los entes de control_x000a_relacionadas con el objeto del contrato, y una vez finalizado, presentar el paz y salvo correspondiente.7 . Asistir_x000a_a las reuniones, comités, capacitaciones, entre otros que le delegue el Alcalde Local evidenciando la_x000a_participación en las mismas.8 . Las demás obligaciones que se le asignen y que surjan de la naturaleza del_x000a_Contrato"/>
    <d v="2022-04-21T00:00:00"/>
    <s v="I"/>
    <d v="2023-04-14T00:00:00"/>
    <d v="2023-05-02T00:00:00"/>
    <d v="2024-02-01T00:00:00"/>
    <s v="ADMINISTRATIVO "/>
    <s v="SI"/>
    <n v="20236820011643"/>
  </r>
  <r>
    <s v="CPS-293-2023"/>
    <n v="293"/>
    <s v="FDLRUU-CD-293-2023"/>
    <s v="No aplica"/>
    <d v="2023-04-14T00:00:00"/>
    <s v="https://community.secop.gov.co/Public/Tendering/OpportunityDetail/Index?noticeUID=CO1.NTC.4299953&amp;isFromPublicArea=True&amp;isModal=False"/>
    <x v="0"/>
    <x v="0"/>
    <s v="_x0009_CO1.PCCNTR.4870400"/>
    <n v="89096"/>
    <n v="40936"/>
    <s v="JULIETH DEL CARMEN PERNA BERDUGO"/>
    <s v="CC"/>
    <n v="1140826131"/>
    <n v="1"/>
    <m/>
    <m/>
    <m/>
    <m/>
    <m/>
    <m/>
    <m/>
    <m/>
    <s v="META 1. Prestar servicios profesionales para incentivar procesos de participación, convivencia ciudadana y el uso del espacio público desde una perspectiva de paz y dialogo, llevando a cabo acuerdos ciudadanos en el marco del proyecto 1681"/>
    <d v="2023-04-14T00:00:00"/>
    <d v="2023-04-18T00:00:00"/>
    <d v="2024-01-17T00:00:00"/>
    <n v="270"/>
    <n v="9"/>
    <n v="46800000"/>
    <n v="5200000"/>
    <x v="0"/>
    <n v="1051"/>
    <d v="2023-03-30T00:00:00"/>
    <n v="991"/>
    <d v="2023-04-17T00:00:00"/>
    <x v="6"/>
    <s v="Cultura ciudadana y uso optimo del espacio público en Rafael Uribe Uribe"/>
    <x v="6"/>
    <m/>
    <m/>
    <m/>
    <m/>
    <m/>
    <m/>
    <m/>
    <m/>
    <m/>
    <m/>
    <n v="9"/>
    <n v="270"/>
    <n v="46800000"/>
    <s v="31 31-Servicios Profesionales "/>
    <s v="JESUS BAYRO MUÑOZ FELIX"/>
    <s v="PLANEACION"/>
    <s v="Terminado"/>
    <s v="SECOP II"/>
    <s v="RENE"/>
    <m/>
    <s v="OK"/>
    <s v="293"/>
    <s v="F"/>
    <n v="3005514781"/>
    <s v="CL 61  4 52 ED EL LICEO APTO 604"/>
    <s v="ABOGADA"/>
    <s v="heinerberteb@hotmail.com"/>
    <s v=": 1 . Apoyar la construcción y elaboración de la caracterización zonal y poblacional_x000a_de la población asociada a las problemáticas de esapcio público y su uso por parte de la_x000a_comunidad en la localidad de Rafael Uribe Uribe generando acuerdos entre la alcaldía local y la_x000a_comunidad. 2 . Realizar los procesos de capacitaciones, divulgación y construcción de acuerdos_x000a_de cultura ciudadana, convivencia pacífica en el buen uso del espacio público en la localidad. 3 ._x000a_Generar estrategias de seguimiento y ejecución de los procesos relacionados a los acuerdos_x000a_ciudadanos llevados a cabo en el marco del proyecto 1681. Asistir a las reuniones y mesas de_x000a_trabajo que le sean designadas por el supervisor del contrato. Elaborar los informes de gestión_x000a_parciales y finales de la investigación y recolección de la información requerida, con la periodicidad_x000a_que le sean solicitados. 6 . Apoyar en la elaboración de los informes que soliciten los organismos_x000a_de control y demás entidades, así como dar respuesta a los derechos de petición que le sean_x000a_asignados. 7 . Las demás obligaciones que se le asignen y/o que surjan de la naturaleza del_x000a_Contrato"/>
    <d v="2023-04-18T00:00:00"/>
    <s v="I"/>
    <d v="2023-04-18T00:00:00"/>
    <d v="2023-04-18T00:00:00"/>
    <d v="2024-01-17T00:00:00"/>
    <s v="PROFESIONAL"/>
    <s v="SI"/>
    <n v="20236820011693"/>
  </r>
  <r>
    <s v="CPS-294-2023"/>
    <n v="294"/>
    <s v="FDLRUU-CD-294-2023"/>
    <s v="No aplica"/>
    <d v="2023-04-18T00:00:00"/>
    <s v="https://community.secop.gov.co/Public/Tendering/OpportunityDetail/Index?noticeUID=CO1.NTC.4309239&amp;isFromPublicArea=True&amp;isModal=False."/>
    <x v="0"/>
    <x v="0"/>
    <s v="CO1.PCCNTR.4878038"/>
    <n v="89041"/>
    <n v="40938"/>
    <s v="MERLI VASQUEZ GONZALEZ"/>
    <s v="CC"/>
    <n v="52076404"/>
    <n v="8"/>
    <m/>
    <m/>
    <m/>
    <m/>
    <m/>
    <m/>
    <m/>
    <m/>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 v="2023-04-18T00:00:00"/>
    <d v="2023-05-29T00:00:00"/>
    <d v="2024-02-28T00:00:00"/>
    <n v="270"/>
    <n v="9"/>
    <n v="48600000"/>
    <n v="5400000"/>
    <x v="0"/>
    <n v="1046"/>
    <d v="2023-03-27T00:00:00"/>
    <n v="1001"/>
    <d v="2023-04-21T00:00:00"/>
    <x v="3"/>
    <s v="Mejoramiento de la calidad dde vida del adulto mayor en rafael uribe uribe"/>
    <x v="3"/>
    <m/>
    <m/>
    <m/>
    <m/>
    <m/>
    <m/>
    <m/>
    <m/>
    <m/>
    <m/>
    <n v="9"/>
    <n v="270"/>
    <n v="48600000"/>
    <s v="31 31-Servicios Profesionales "/>
    <s v="ANA MILENA CARDONA MORA"/>
    <s v="BONO C"/>
    <s v="Terminado"/>
    <s v="SECOP II"/>
    <s v="MILLER"/>
    <s v="SIN ARL, SIN  CRP- DELEGACION SUPERVISION - (MILLER) MAYO 16/2024"/>
    <m/>
    <s v="294"/>
    <s v="F"/>
    <n v="3144647180"/>
    <s v="CRA 73 40 83 sur "/>
    <s v="PSICOLOGA"/>
    <s v="laurola2801@hotmail.com"/>
    <s v="1 . Implementar los procesos y procedimientos oficiales para la operación y prestación del servicio como (Identificación,_x000a_ingreso, prestación, seguimiento y egreso), atendiendo las orientaciones de la Política Pública Social para el Envejecimiento y la Vejez_x000a_en el Distrito Capital, el Modelo de Atención integral para las personas mayores[1] y la gestión territorial de Política Pública Social para_x000a_el Envejecimiento y la Vejez en el Distrito Capital Garantizar que las personas mayores que son presentadas para el ingreso al servicio_x000a_se encuentran en la lista de espera del servicio (Solicitud de servicio e inscritos) de la SDIS y que cumplen con los criterios de_x000a_focalización y priorización establecidos en la normatividad vigente. 3 . Realizar las visitas de de validación de condiciones en el lugar_x000a_de domicilio de las personas mayores que son presentadas para ingresar al servicio y que se encuentran registrados en la lista de_x000a_espera del servicio de la SDIS, validación de condiciones que se realiza en el lugar de domicilio de la persona mayor. 4 . Realizar los_x000a_cruces de bases de datos individuales de las personas mayores que ingresaran al servicio, a las personas mayores que se encuentran_x000a_como participantes del servicio y a las personas mayores que son reportadas con novedades (Informe Único); realizar las acciones de_x000a_seguimiento e identificación de presuntos cobros indebidos en el marco del seguimiento y control del servicio social.5 . Garantizar que_x000a_la información de las personas mayores vinculadas al servicio Apoyos para la Seguridad Económica Tipo C, se encuentre actualizada_x000a_y realizar el seguimiento mediante los cruces de bases de datos, consulta en SIRBE, aplicativo Processa, Catastro, FOSYGA, RUAF,_x000a_Registraduría, Inhumados, Rama judicial, Comprobador de Derechos, DNP (Puntaje de SISBEN), Simultaneidad, entre otros. 6 ._x000a_Realizar la visitas de validación de condiciones de las personas mayores que presentan novedades por los cruces de bases de datos_x000a_o en procedimiento de seguimiento y control que adelanta la Subdirección para la Vejez y la Alcaldia Local. 7 . Presentar los informes_x000a_que le sean requeridos y aportar elementos de juicio, que sirvan de insumo, para la toma de decisiones relacionadas con el desarrollo_x000a_de las acciones de ingreso, activación, suspensión, egreso y seguimiento, de las personas mayores vinculadas al servicio apoyo_x000a_económico Tipo C teniendo en cuenta, las orientaciones de gestión territorial de la Política Pública Social para el Envejecimiento y la_x000a_Vejez en el Distrito Capital. 8 . Aplicar los instrumentos necesarios (fichas, formatos, entre otros) para realizar seguimiento a las_x000a_actualizaciones y registro en el Sistema Misional SIRBE y las bases de datos, realizando las respectivas consultas, además de realizar_x000a_la crítica (verificación) de dichos instrumentos 9 . Diseñar, implementar y evaluar las actividades relacionadas con los encuentros de_x000a_desarrollo humano, de acuerdo con los lineamientos técnicos brindados por la Subdirección para la Vejez 10 . Presentar dentro de los_x000a_tiempos estipulados, los informes y productos requeridos por el-la Supervisor-a del contrato y el-la Subdirector-a para la Vejez, utilizando_x000a_para ello los formatos institucionales oficiales, así como atender, tramitar y dar respuesta oportuna a las solicitudes de las y los_x000a_ciudadanos y entes de control, teniendo en cuenta los lineamientos y términos establecidos Participar en las reuniones y diferentes_x000a_actividades que programe la Alcaldía Local, la Secretaría Distrital de Integración Social - Subdirección para la Vejez y la Subdireccion_x000a_Local 12 . Las demás inherentes al objeto contractual y que se requieran para el cabal cumplimiento del contrato._x000d_"/>
    <m/>
    <m/>
    <d v="2023-05-18T00:00:00"/>
    <d v="2023-05-29T00:00:00"/>
    <d v="2024-02-28T00:00:00"/>
    <s v="PROFESIONAL"/>
    <s v="SI "/>
    <n v="20236820018303"/>
  </r>
  <r>
    <s v="CPS-295-2023"/>
    <n v="295"/>
    <s v="FDLRUU-CD-295-2023"/>
    <s v="No aplica"/>
    <d v="2023-04-14T00:00:00"/>
    <s v="https://community.secop.gov.co/Public/Tendering/OpportunityDetail/Index?noticeUID=CO1.NTC.4300214&amp;isFromPublicArea=True&amp;isModal=False"/>
    <x v="0"/>
    <x v="0"/>
    <s v="CO1.PCCNTR.4870566"/>
    <n v="88923"/>
    <n v="40900"/>
    <s v=" FELIPE ARTURO ALVARADO "/>
    <s v="CC"/>
    <n v="19474634"/>
    <n v="2"/>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7T00:00:00"/>
    <d v="2024-01-16T00:00:00"/>
    <n v="270"/>
    <n v="9"/>
    <n v="16200000"/>
    <n v="1800000"/>
    <x v="0"/>
    <n v="1041"/>
    <d v="2023-03-27T00:00:00"/>
    <n v="997"/>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m/>
    <m/>
    <s v="295"/>
    <s v="M"/>
    <n v="3057725865"/>
    <s v="CRA 19 31F 10 SUR "/>
    <s v="BACHILLER "/>
    <s v="felipearturoalvarado@yahho.es"/>
    <s v="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6T00:00:00"/>
    <d v="2023-04-17T00:00:00"/>
    <d v="2024-01-16T00:00:00"/>
    <s v="BACHILLER "/>
    <s v="SI"/>
    <n v="20236820011663"/>
  </r>
  <r>
    <s v="CPS-296-2023"/>
    <n v="296"/>
    <s v="FDLRUU-CD-295-2023"/>
    <s v="No aplica"/>
    <d v="2023-04-14T00:00:00"/>
    <s v="https://community.secop.gov.co/Public/Tendering/OpportunityDetail/Index?noticeUID=CO1.NTC.4300214&amp;isFromPublicArea=True&amp;isModal=False"/>
    <x v="0"/>
    <x v="0"/>
    <s v="CO1.PCCNTR.4870188"/>
    <n v="88923"/>
    <n v="40900"/>
    <s v="CRISTIAN ANDRES SIGINDIOY"/>
    <s v="CC"/>
    <n v="80903814"/>
    <n v="5"/>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2"/>
    <d v="2023-03-27T00:00:00"/>
    <n v="993"/>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6"/>
    <s v="M"/>
    <n v="6015831828"/>
    <s v="CRA 17 B 36 26 SUR "/>
    <s v="BACHILLER "/>
    <s v="cheves911@gmail.com"/>
    <s v="&quot;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quot;"/>
    <d v="2023-04-18T00:00:00"/>
    <s v="III"/>
    <d v="2023-04-17T00:00:00"/>
    <d v="2023-04-19T00:00:00"/>
    <d v="2024-01-18T00:00:00"/>
    <s v="BACHILLER "/>
    <s v="SI"/>
    <n v="20236820011663"/>
  </r>
  <r>
    <s v="CPS-297-2023"/>
    <n v="297"/>
    <s v="FDLRUU-CD-295-2023"/>
    <s v="No aplica"/>
    <d v="2023-04-14T00:00:00"/>
    <s v="https://community.secop.gov.co/Public/Tendering/OpportunityDetail/Index?noticeUID=CO1.NTC.4300214&amp;isFromPublicArea=True&amp;isModal=False"/>
    <x v="0"/>
    <x v="0"/>
    <s v="_x0009_CO1.PCCNTR.4870189"/>
    <n v="88923"/>
    <n v="40900"/>
    <s v="CLAUDIA RIAÑO VILLAMIL "/>
    <s v="CC"/>
    <n v="52824095"/>
    <n v="5"/>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3"/>
    <d v="2023-03-27T00:00:00"/>
    <n v="994"/>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7"/>
    <s v="F"/>
    <n v="3107206960"/>
    <s v="DG 32 A BIS SUR 14 B 29"/>
    <s v="AUXILIAR DE ENFERMERIA"/>
    <s v="claudia.villamil2003@hotmial,com"/>
    <s v="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7T00:00:00"/>
    <d v="2023-04-19T00:00:00"/>
    <d v="2024-01-18T00:00:00"/>
    <s v="BACHILLER "/>
    <s v="SI"/>
    <n v="20236820011663"/>
  </r>
  <r>
    <s v="CPS-298-2023"/>
    <n v="298"/>
    <s v="FDLRUU-CD-295-2023"/>
    <s v="No aplica"/>
    <d v="2023-04-14T00:00:00"/>
    <s v="https://community.secop.gov.co/Public/Tendering/OpportunityDetail/Index?noticeUID=CO1.NTC.4300214&amp;isFromPublicArea=True&amp;isModal=False"/>
    <x v="0"/>
    <x v="0"/>
    <s v="CO1.PCCNTR.4870662"/>
    <n v="88923"/>
    <n v="40900"/>
    <s v="MANUEL GUILLERMO MACIAS LEGUIZAMON "/>
    <s v="CC"/>
    <n v="19451183"/>
    <n v="3"/>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9T00:00:00"/>
    <d v="2024-01-18T00:00:00"/>
    <n v="270"/>
    <n v="9"/>
    <n v="16200000"/>
    <n v="1800000"/>
    <x v="0"/>
    <n v="1044"/>
    <d v="2023-03-27T00:00:00"/>
    <n v="995"/>
    <d v="2023-04-17T00:00:00"/>
    <x v="7"/>
    <s v="Movilidad multimodal incluyente y sostenible Rafael Uribe "/>
    <x v="7"/>
    <m/>
    <m/>
    <m/>
    <m/>
    <m/>
    <m/>
    <m/>
    <m/>
    <m/>
    <m/>
    <n v="9"/>
    <n v="270"/>
    <n v="16200000"/>
    <s v="33 33-Servicios Apoyo a la Gestion de la Entidad (servicios administrativos) "/>
    <s v="HECTOR ENRIQUE ERIRA MORENO"/>
    <s v="INFRAESTRUCTURA"/>
    <s v="Terminado"/>
    <s v="SECOP II"/>
    <s v="JHON"/>
    <s v="PENDIENTE CARGAR DELEGACION SUPERVISION A  MAYO 15/2024"/>
    <m/>
    <s v="298"/>
    <s v="M"/>
    <n v="3133785347"/>
    <s v="CALLE 32A BIS 12 K 26 "/>
    <s v="BACHILLER "/>
    <s v="guillermo.macias6119@gmail.com "/>
    <s v=" 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7T00:00:00"/>
    <d v="2023-04-19T00:00:00"/>
    <d v="2024-01-18T00:00:00"/>
    <s v="BACHILLER "/>
    <s v="SI"/>
    <n v="20236820011663"/>
  </r>
  <r>
    <s v="CPS-299-2023"/>
    <n v="299"/>
    <s v="FDLRUU-CD-295-2023"/>
    <s v="No aplica"/>
    <d v="2023-04-14T00:00:00"/>
    <s v="https://community.secop.gov.co/Public/Tendering/OpportunityDetail/Index?noticeUID=CO1.NTC.4300214&amp;isFromPublicArea=True&amp;isModal=False"/>
    <x v="0"/>
    <x v="0"/>
    <s v="CO1.PCCNTR.4870666"/>
    <n v="88923"/>
    <n v="40900"/>
    <s v="FABIAN DAVID PRIETO OLARTE"/>
    <s v="CC"/>
    <n v="1003712600"/>
    <n v="6"/>
    <m/>
    <m/>
    <m/>
    <m/>
    <m/>
    <m/>
    <m/>
    <m/>
    <s v="PRESTAR SUS SERVICIOS ASISTENCIALES COMO AYUDANTE DE OBRA COMPLEMENTARIA A LAS ACCIÓNES DE MOVILIDAD Y MANTENIMIENTO VIAL CON MATERIAL FRESADO Y EMULSIÓN ASFÁLTICA REALIZADAS CON LA MAQUINARIA PESADA Y SUS OPERARIOS EN LA LOCALIDAD DE RAFAEL URIBE URIBE"/>
    <d v="2023-04-14T00:00:00"/>
    <d v="2023-04-17T00:00:00"/>
    <d v="2024-05-31T00:00:00"/>
    <n v="270"/>
    <n v="9"/>
    <n v="16200000"/>
    <n v="1800000"/>
    <x v="0"/>
    <n v="1045"/>
    <d v="2023-03-27T00:00:00"/>
    <n v="996"/>
    <d v="2023-04-17T00:00:00"/>
    <x v="7"/>
    <s v="Movilidad multimodal incluyente y sostenible Rafael Uribe "/>
    <x v="7"/>
    <n v="98205"/>
    <n v="1"/>
    <d v="2023-12-22T00:00:00"/>
    <n v="1320"/>
    <d v="2023-12-19T00:00:00"/>
    <n v="1218"/>
    <n v="8040000"/>
    <n v="1"/>
    <d v="2023-12-22T00:00:00"/>
    <n v="135"/>
    <n v="14"/>
    <n v="405"/>
    <n v="24240000"/>
    <s v="33 33-Servicios Apoyo a la Gestion de la Entidad (servicios administrativos) "/>
    <s v="CLAUDIA INDIRA JIMENEZ ACOSTA"/>
    <s v="INFRAESTRUCTURA"/>
    <s v="En ejecución"/>
    <s v="SECOP II"/>
    <s v="JHON"/>
    <m/>
    <m/>
    <s v="299"/>
    <s v="M"/>
    <n v="3214233284"/>
    <s v="CRA 75 75D 26"/>
    <s v="BACHILLER "/>
    <s v="prietofavian@gmail.com"/>
    <s v=" 1.Apoyar al Maestro de obra en la ejecución de las obras complementarias a los_x000a_mantenimientos viales cada vez que se requiera y según la programación del FDL. 2 . Apoyar a los operarios de_x000a_maquinaria amarilla en el proceso de mezclado del fresado aportado por la UMV con la emulsión para la ejecución de_x000a_las intervenciones viales que se realicen con la maquinaria pesada propiedad de la Alcaldía Local 3 . Garantizar la_x000a_ejecución de las obras complementarias a las intervenciones con los lineamientos de seguridad entregados por el_x000a_Profesional encargado del FDL 4 . Las demás inherentes a sus obligaciones específicas, que se requieran para el cabal_x000a_cumplimiento del objeto contractual. 5 . Realizar actividades de selección, extendida y nivelada de materiales granulares_x000a_estabilizados 6 . Realizar las excavaciones manuales requeridas para la instalación de materiales prefabricados y remates_x000a_de obra 7 . Garantizar el uso adecuado de las herramientas y demás elementos suministrados por el contratante para la_x000a_ejecución de sus funciones 8 . Garantizar la implementación de los cerramientos, uso adecuado de los implementos de_x000a_protección personal (EPP) 9 . Realizar el cargue de materiales a manera de trasiego correspondientes para el desarrollo_x000a_de las obras ejecutadas en el marco del programa de gestión compartida."/>
    <d v="2023-04-18T00:00:00"/>
    <s v="III"/>
    <d v="2023-04-15T00:00:00"/>
    <d v="2023-04-17T00:00:00"/>
    <d v="2024-01-16T00:00:00"/>
    <s v="BACHILLER "/>
    <s v="SI"/>
    <s v="20236820011663- 20246820005033-20246820005053"/>
  </r>
  <r>
    <s v="CPS-300-2023"/>
    <n v="300"/>
    <s v="FDLRUU-CD-300-2023"/>
    <s v="No aplica"/>
    <d v="2023-04-19T00:00:00"/>
    <s v="https://community.secop.gov.co/Public/Tendering/OpportunityDetail/Index?noticeUID=CO1.NTC.4315638&amp;isFromPublicArea=True&amp;isModal=False"/>
    <x v="0"/>
    <x v="0"/>
    <s v="CO1.PCCNTR.4882731"/>
    <n v="89246"/>
    <n v="41040"/>
    <s v="LADY LORENA ROMANO GARCIA"/>
    <s v="CC"/>
    <n v="53116119"/>
    <n v="1"/>
    <m/>
    <m/>
    <m/>
    <m/>
    <m/>
    <m/>
    <m/>
    <m/>
    <s v="PRESTAR SERVICIOS DE APOYO ADMINISTRATIVO ASISTENCIAL AL AREA DE GESTION POLICIVA EN TRÁMITES DE COMPARENDOS Y QUERELLAS DE CONFORMIDAD CON CON EL CODIGO NACIONAL DE POLICIA-LEY 1801 DE 2016 DE LA ALCALDÍA LOCAL DE RAFAEL URIBE URIBE"/>
    <d v="2023-04-19T00:00:00"/>
    <d v="2023-05-02T00:00:00"/>
    <d v="2024-02-01T00:00:00"/>
    <n v="270"/>
    <n v="9"/>
    <n v="24300000"/>
    <n v="2700000"/>
    <x v="0"/>
    <n v="1057"/>
    <d v="2023-04-04T00:00:00"/>
    <n v="1000"/>
    <d v="2023-04-21T00:00:00"/>
    <x v="1"/>
    <s v="Inspección, vigilancia y control en Rafael Uribe Uribe_x000a_Rafael Uribe Uribe"/>
    <x v="1"/>
    <m/>
    <m/>
    <m/>
    <m/>
    <m/>
    <m/>
    <m/>
    <m/>
    <m/>
    <m/>
    <n v="9"/>
    <n v="270"/>
    <n v="24300000"/>
    <s v="33 33-Servicios Apoyo a la Gestion de la Entidad (servicios administrativos) "/>
    <s v="SHIRLY GOMEZ GARCIA "/>
    <s v="INSPECCIONES"/>
    <s v="Terminado"/>
    <s v="SECOP II"/>
    <s v="NICOLAS"/>
    <m/>
    <s v="OK"/>
    <s v="300"/>
    <s v="F"/>
    <n v="3132258225"/>
    <s v="CL 49 G SUR 5 R 04 MOLINOS 11ER SECTOR"/>
    <s v="BACHILLER"/>
    <s v="lorena_romano_g@hotmail.com "/>
    <s v=" 1 . Apoyar a la coordinación en el proceso de radicación de expedientes para reparto a_x000a_las inspecciones de policía en el aplicativo oficial para tal fin 2 . Apoyar la elaboración, radicación, entrega y_x000a_archivo de documentos, memorandos y oficios cuando le sea requerido 3 . Acompañar el proceso de_x000a_alistamiento y entrega de los expedientes relacionados en las actas de reparto 4 . Ingresar la información a los_x000a_aplicativos dispuestos para el manejo de actuaciones administrativas y realizar las verificaciones_x000a_correspondientes. 5 . Apoyar, organizar y custodiar la gestión documental de los archivos asignados de_x000a_conformidad con los procedimientos establecidos en la secretaria de gobierno y las TRD, así como llevar el_x000a_FUID de dicha documentación 6 . Organizar y realizar transferencia de documentos al archivo central de_x000a_conformidad con los Procedimientos establecidos en cada área. 7 . Apoyar al Coordinador de Gestión_x000a_Policiva en la gestión de asuntos relacionados con disponibilidad de espacios, equipos, transporte,_x000a_suministros y demás elementos requeridos para el desarrollo de sus actividades. 8 . Apoyar en la realización_x000a_del reparto en ARCO de expedientes PVI y PVA, de acuerdo con las instrucciones del líder del proceso y en_x000a_la creación de una base de datos que permita realizar el seguimiento y control de los documentos asignados. 9_x000a_. Proyectar respuesta a la peticiones realizadas para el inicio de actuaciones contenidas en la Ley 1801 de_x000a_2016, informando el reparto realizado 10 . Proyectar y suministrar información a requerimientos y solicitudes_x000a_realizadas por entes de control (Procuraduría, veeduría, Contraloría, personería entro otros), así como_x000a_corporaciones publicas. 11 . Asistir a las reuniones, capacitaciones, eventos institucionales, entre otros que le_x000a_sean invitados o delegados 12 . Dar correcta atención y orientación a la ciudadanía de manera personal y_x000a_telefónica en los procesos derivados de la aplicación de la Ley 1801 de 2016 13 . Apoyar la atención de_x000a_visitas de las diversas dependencias de nivel central y órganos de control que se requieran 14. Las demás que_x000a_se le asignen y que surjan de la naturaleza del Contrato"/>
    <d v="2023-04-21T00:00:00"/>
    <s v="I"/>
    <d v="2023-04-20T00:00:00"/>
    <d v="2023-05-02T00:00:00"/>
    <d v="2024-02-01T00:00:00"/>
    <s v="BACHILLER"/>
    <s v="SI"/>
    <n v="20236820011673"/>
  </r>
  <r>
    <s v="CPS-301-2023"/>
    <n v="301"/>
    <s v="FDLRUU-CD-301-2023"/>
    <s v="No aplica"/>
    <d v="2023-04-18T00:00:00"/>
    <s v="https://community.secop.gov.co/Public/Tendering/OpportunityDetail/Index?noticeUID=CO1.NTC.4311814&amp;isFromPublicArea=True&amp;isModal=False%20%22."/>
    <x v="0"/>
    <x v="0"/>
    <s v="_x0009_CO1.PCCNTR.4879773"/>
    <n v="89336"/>
    <n v="41079"/>
    <s v="JULY DANIELA TIQUE HERNANDEZ"/>
    <s v="CC"/>
    <n v="1030593643"/>
    <n v="1"/>
    <m/>
    <m/>
    <m/>
    <m/>
    <m/>
    <m/>
    <m/>
    <m/>
    <s v="_x0009_PRESTAR LOS SERVICIOS DE APOYO TECNICO EN EL AREA DE GESTION DE DESARROLLO LOCAL EN LOS TEMAS ASOCIADOS A LAS OBLIGACIONES POR PAGAR MEDIANTE EL SEGUIMIENTO A PAGOS, LA ACTUALIZACION Y DEPURACION DE LOS CONTRATOS QUE SE ENCUENTRAN EN EJECUCION Y/O OBLIGACIONES POR PAGAR DE VIGENCIAS ANTERIORES VIGENTES EN EL FONDO DE DESARROLLO LOCAL DE RAFAEL URIBE URIBE"/>
    <d v="2023-04-18T00:00:00"/>
    <d v="2023-04-20T00:00:00"/>
    <d v="2024-01-19T00:00:00"/>
    <n v="270"/>
    <n v="9"/>
    <n v="36900000"/>
    <n v="4100000"/>
    <x v="0"/>
    <n v="1058"/>
    <d v="2023-04-13T00:00:00"/>
    <n v="999"/>
    <d v="2023-04-20T00:00:00"/>
    <x v="0"/>
    <s v="Gestion publica transparente y que mide cuentas  la ciudadania en rafael uribe uribe "/>
    <x v="0"/>
    <m/>
    <m/>
    <m/>
    <m/>
    <m/>
    <m/>
    <m/>
    <m/>
    <m/>
    <m/>
    <n v="9"/>
    <n v="270"/>
    <n v="36900000"/>
    <s v="31 31-Servicios Profesionales "/>
    <s v="JAVIER ALEJANDRO ZUÑIGA ROJAS "/>
    <s v="OBLIGACIONES POR PAGAR"/>
    <s v="Terminado"/>
    <s v="SECOP II"/>
    <s v="LUISA"/>
    <m/>
    <s v="OK"/>
    <s v="301"/>
    <s v="F"/>
    <n v="3006870900"/>
    <s v="DAG 89 A 115 55 INT 8 APTO 113 "/>
    <s v="BACHILLER"/>
    <s v="danielatique1331@gmail,com"/>
    <s v="1. Apoyar la revision, verificacion y seguimiento a las cuentas que por la naturaleza de su contrato le_x000a_sean asignadas para la verificacion y tramite de pago correspondiente._x000a_2. Realizar el reparto y coordinacion de entrega a los profesionales coorespondientes de las 3. Actualizar la matriz de obligaciones por pagar y demas matrices que se encuentren a cargo del_x000a_equipo para los tramites correspondientes._x000a_4. Realizar los informes correspondientes que le sean solicitados propios de la ejecucion de objeto_x000a_contractual._x000a_5. Apoyar el seguimiento a las actas de liquidación proyectas por los profesionales, salvaguardando_x000a_los documentos correspondientes._x000a_6. Realizar seguimiento a los contratos que se entregan a gestion documental para garantizar que_x000a_dicha entrega se realice dentro de los parametros correspondientes._x000a_7. Dar respuesta oportuna a los requerimientos que por la naturaleza de su contrato se remitan por_x000a_el aplicativo ORFEO y/o correo electronico, con el fin de brindar informacion completa a quien la_x000a_requiera._x000a_8. Prestar atencion a la ciudadania, cuando sea requerida, de acuerdo a la naturaleza de su_x000a_contrato, sobre temas propios correspondientes que sean de su designacion y conocimiento._x000a_9. Apoyar en los temas propios correspondientes al objeto de su contrato con el fin de esclarecer_x000a_dudas y continuar tramites de pago._x000a_10.Asisitir a las mesas tecnicas de seguimiento de las obligaciones por pagar que se generen en el_x000a_transcurso de la ejecucion de su contrato._x000a_11.Realizar apoyo a los profesionales de obligaciones por pagar en lo correspondiente a las_x000a_liquidaciones y obligaciones por pagar de vigencias anteoriores y de vigencia para su respectivo_x000a_tramite._x000a_12.Prestar apoyo en las demas actividades que surjan en materia de obligaciones por pagar y_x000a_seguimiento de pagos, de acuerdo a solicitud del supervisior y/o apoyo a la supervision, en el_x000a_marco de su objeto contractual._x000a_obligaciones por pagar para sus tramites correspondientes"/>
    <d v="2023-04-24T00:00:00"/>
    <s v="I"/>
    <d v="2023-04-19T00:00:00"/>
    <d v="2023-04-20T00:00:00"/>
    <d v="2024-01-19T00:00:00"/>
    <s v="BACHILLER"/>
    <s v="SI "/>
    <n v="20236820014673"/>
  </r>
  <r>
    <s v="CPS-302-2023"/>
    <n v="302"/>
    <s v="FDLRUU-CD-302-2023"/>
    <s v="No aplica"/>
    <d v="2023-04-19T00:00:00"/>
    <s v="https://community.secop.gov.co/Public/Tendering/OpportunityDetail/Index?noticeUID=CO1.NTC.4316892&amp;isFromPublicArea=True&amp;isModal=False%20%22."/>
    <x v="0"/>
    <x v="0"/>
    <s v="CO1.PCCNTR.4883862"/>
    <n v="89349"/>
    <n v="41104"/>
    <s v="NATALY SUAREZ  BARRANTES"/>
    <s v="CC"/>
    <n v="1012347024"/>
    <n v="1"/>
    <m/>
    <m/>
    <m/>
    <m/>
    <m/>
    <m/>
    <m/>
    <m/>
    <s v="APOYAR AL (LA) ALCALDE (SA) LOCAL EN LA PROMOCIÓN, ARTICULACIÓN, ACOMPAÑAMIENTO Y SEGUIMIENTO PARA LA ATENCIÓN Y PROTECCIÓN DE LOS ANIMALES DOMÉSTICOS Y SILVESTRES DE LA LOCALIDAD"/>
    <d v="2023-04-19T00:00:00"/>
    <d v="2023-04-20T00:00:00"/>
    <d v="2024-01-19T00:00:00"/>
    <n v="270"/>
    <n v="9"/>
    <n v="41400000"/>
    <n v="4600000"/>
    <x v="0"/>
    <n v="1059"/>
    <d v="2023-04-13T00:00:00"/>
    <n v="998"/>
    <d v="2023-04-20T00:00:00"/>
    <x v="1"/>
    <s v="Inspección, vigilancia y control en Rafael Uribe Uribe_x000a_Rafael Uribe Uribe"/>
    <x v="1"/>
    <m/>
    <m/>
    <m/>
    <m/>
    <m/>
    <m/>
    <m/>
    <m/>
    <m/>
    <m/>
    <n v="9"/>
    <n v="270"/>
    <n v="41400000"/>
    <s v="31 31-Servicios Profesionales "/>
    <s v="MARLENE ALCIRA MELENDEZ PEREZ "/>
    <s v="JURIDICA"/>
    <s v="Terminado"/>
    <s v="SECOP II"/>
    <s v="JHON"/>
    <s v="PENDIENTE CARGAR DELEGACION SUPERVISION A  MAYO 15/2024"/>
    <m/>
    <s v="302"/>
    <s v="F"/>
    <n v="3045386518"/>
    <s v="CL 70 SUR 81 F 28 BOSA PALESTINA "/>
    <s v="MEDICO VETERINARIO"/>
    <s v="naty_s_4377@hormail.com"/>
    <s v=": 1. Articular acciones, actividades y jornadas con el IDPYBA en territorio 2 . Asistir y_x000a_acompañar reuniones de instancias de participación ciudadana, principalmente al Consejo Local PyBA. 3 . Presidir_x000a_como delegado del Alcalde Local los consejos locales PyBA formalizados, dando cumplimiento al acuerdo 524 de 2013_x000a_4 . Acompañar actividades, brigadas y jornadas PyBA, brindando apoyo logístico a nivel local, tanto con entidades_x000a_como con la comunidad 5. Servir de enlace entre la comunidad y el IDPYBA para la atención de requerimientos_x000a_relacionados con la protección y el bienestar animal de la localidad 6 . Llevar a cabo el registro de perros potencialmente_x000a_peligrosos ante la alcaldía localidad y el registro Ciudadano de 4 patas de IDPYBA 7 . Coordinar una estrategia de_x000a_identificación de problemáticas, necesidades y aliados en la localidad para la atención de los animales 8 . Las demás_x000a_que por su naturaleza le sean atribuidas por el/ la supervisor(a) conforme al objeto y alcance del contrato"/>
    <d v="2023-04-21T00:00:00"/>
    <s v="II"/>
    <d v="2023-04-20T00:00:00"/>
    <d v="2023-04-20T00:00:00"/>
    <d v="2024-01-19T00:00:00"/>
    <s v="PROFESIONAL"/>
    <s v="SI "/>
    <n v="20236820014703"/>
  </r>
  <r>
    <s v="CIA-303-2023"/>
    <n v="303"/>
    <s v="FDLRUU-CD-303-2023"/>
    <n v="471"/>
    <d v="2023-04-13T00:00:00"/>
    <s v="https://www.contratos.gov.co/consultas/detalleProceso.do?numConstancia=23-22-64719"/>
    <x v="0"/>
    <x v="1"/>
    <s v="23-22-64719"/>
    <n v="89597"/>
    <s v="No aplica"/>
    <s v="SECRETARIA DISTRITAL DE CULTURA, RECREACION Y DEPORTE SCRD ; IDARTES; LOS FDL"/>
    <s v="NIT"/>
    <n v="899999061"/>
    <n v="9"/>
    <m/>
    <m/>
    <m/>
    <m/>
    <m/>
    <m/>
    <m/>
    <m/>
    <s v="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quot;Presupuestos Participativos&quot;, los acuerdos locales o las iniciativas concertadas con los pueblos étnicos y grupos de interés de los territorios y a las acciones adelantadas en el “Proceso Misional de Fomento”, de acuerdo con los proyectos a ejecutar asociados a las metas de cada localidad en el programa &quot;Es Cultura Local 2023"/>
    <d v="2023-04-24T00:00:00"/>
    <d v="2023-05-03T00:00:00"/>
    <d v="2024-07-31T00:00:00"/>
    <n v="420"/>
    <n v="14"/>
    <n v="940760000"/>
    <n v="67197142.857142851"/>
    <x v="0"/>
    <s v="1060_x000a_1062"/>
    <d v="2023-04-13T00:00:00"/>
    <s v="1005 1004"/>
    <d v="2023-05-03T00:00:00"/>
    <x v="8"/>
    <s v="Apropiación del arte, la cultura y el patrimonio en Rafael Uribe Uribe"/>
    <x v="8"/>
    <m/>
    <n v="1"/>
    <d v="2023-06-28T00:00:00"/>
    <n v="1098"/>
    <m/>
    <n v="1046"/>
    <n v="205240000"/>
    <m/>
    <m/>
    <m/>
    <n v="14"/>
    <n v="420"/>
    <n v="1146000000"/>
    <s v="211 211-Convenio Interadministrativo "/>
    <s v="ESTEBAN SANTIAGO VANEGAS MURILLO_x000a_CPS 084 2024"/>
    <s v="PLANEACION"/>
    <s v="En ejecución"/>
    <s v="SECOP I"/>
    <s v="Jhon"/>
    <m/>
    <m/>
    <s v="303"/>
    <s v="N/A"/>
    <s v="N/A"/>
    <s v="CRA 8 15-46"/>
    <s v="N/A"/>
    <s v="N/A"/>
    <s v="SECOP I"/>
    <s v="N/A"/>
    <s v="N/A"/>
    <s v="N/A"/>
    <d v="2023-05-04T00:00:00"/>
    <s v="N/A"/>
    <s v="N/A"/>
    <s v="SI "/>
    <s v="20236820015823- 20246820000643-20246820007593"/>
  </r>
  <r>
    <s v="CPS-304-2023"/>
    <n v="304"/>
    <s v="FDLRUU-MIC-001-2023"/>
    <s v="No aplica"/>
    <d v="2023-05-05T00:00:00"/>
    <s v="https://community.secop.gov.co/Public/Tendering/OpportunityDetail/Index?noticeUID=CO1.NTC.4312637&amp;isFromPublicArea=True&amp;isModal=False"/>
    <x v="1"/>
    <x v="0"/>
    <s v="CO1.PCCNTR.4923833"/>
    <n v="89665"/>
    <s v="No aplica"/>
    <s v="People Security SAS"/>
    <s v="NIT"/>
    <n v="900810120"/>
    <n v="6"/>
    <m/>
    <m/>
    <m/>
    <m/>
    <m/>
    <m/>
    <m/>
    <m/>
    <s v="PRESTAR LOS SERVICIOS DE APOYO LOGISTICO PARA REALIZAR EL EVENTO RENDICION DE CUENTAS DE ALCALDIA RAFAEL URIBE URIBE"/>
    <d v="2023-05-15T00:00:00"/>
    <d v="2023-05-19T00:00:00"/>
    <d v="2023-07-18T00:00:00"/>
    <n v="60"/>
    <n v="2"/>
    <n v="21989000"/>
    <n v="10994500"/>
    <x v="0"/>
    <n v="1063"/>
    <d v="2023-05-04T00:00:00"/>
    <n v="1019"/>
    <d v="2023-05-19T00:00:00"/>
    <x v="0"/>
    <s v="Gestion publica transparente y que mide cuentas  la ciudadania en rafael uribe uribe "/>
    <x v="0"/>
    <m/>
    <m/>
    <m/>
    <m/>
    <m/>
    <m/>
    <m/>
    <m/>
    <m/>
    <m/>
    <n v="2"/>
    <n v="60"/>
    <n v="21989000"/>
    <s v="49 49-Otros Servicios "/>
    <s v="MARIBEL NEUSA SOTELO "/>
    <s v="PLANEACION "/>
    <s v="Liquidado"/>
    <s v="SECOP II"/>
    <s v="LUISA"/>
    <m/>
    <s v="OK"/>
    <s v="304"/>
    <s v="N/A"/>
    <n v="3214463294"/>
    <s v="DG 16B 108 25"/>
    <s v="N/A"/>
    <s v="licitaciones.ps@outlook.com"/>
    <s v="1._x0009_Realizar la impresión los materiales de Merchandising en las cantidades y especificaciones técnicas descritas en el presente estudio previo y realizar el respectivo ingreso al Almacén del Fondo de Desarrollo Local de RAFAEL URIBE URIBE_x000a_2._x0009_Contribuir y coadyuvar al óptimo desarrollo de la rendición de cuentas de Rafael Uribe Uribe, a través de la disposición de los elementos, labores, y apoyo humano necesario para su ejecución y realización._x000a_3._x0009_Garantizar que los planes de contingencia cuenten con la totalidad de requerimientos 30 minutos antes de iniciar el evento_x000a_4._x0009_Coordinar y articular la organización logística y técnica el evento de rendición de cuentas de conformidad a los requerimientos de la alcaldía local._x000a_5._x0009_Informar por escrito y de manera inmediata cualquier anomalía que se presente en el desarrollo de la ejecución del contrato._x000a_6._x0009_Mantener actualizadas las pólizas y garantías del contrato._x000a_7._x0009_Presentar las facturas y/o cuentas de cobro y los demás documentos de control, al interventor y/o supervisor del contrato, para efectos de verificar las condiciones contractuales sobre el trámite de legalización y desembolso._x000a_8._x0009_Garantizar que el sitio establecido para el desarrollo del evento esté logísticamente listo, con la totalidad de requerimientos dos (2) horas antes de iniciar el evento_x000a_9._x0009_Presentar el certificado de pago del sistema integrado de salud y pensiones y de parafiscales._x000a_10._x0009_Suscribir oportunamente el Acta de inicio conjuntamente con el/la supervisor/a del mismo_x000a_11._x0009_Acatar las instrucciones que durante el desarrollo del contrato le imparta el Fondo, por conducto del supervisor de este._x000a_12._x0009_Suministrar los elementos e insumos contratados de acuerdo con las especificaciones técnicas establecidas por el Fondo de Desarrollo Local. _x000a_13._x0009_Realizar el Ingreso y Salida de Almacén del Fondo de Desarrollo Local de los elementos descritos en la propuesta._x000a_14._x0009_Entregar los elementos e insumos en la fecha, lugar y hora establecida por el apoyo a la supervisión y en coordinación con la Dirección Local de Educación de Rafael Uribe Uribe._x000a_15._x0009_Gestionar las aprobaciones de los logos Institucionales que serán entregados al contratista para la respectiva impresión en los elementos a proveer y estos deben ser aprobados por la oficina de prensa de FDLRUU_x000a_16._x0009_Transportar los bienes requeridos hasta las instalaciones del FDLRUU o donde indique el supervisor del contrato. _x000a_17._x0009_Garantizar la buena calidad y correcto funcionamiento de los bienes suministrados de acuerdo con lo ofrecido en su propuesta. 18._x0009_Garantizar que el personal encargado de la administración y suministro de alimentos durante los diálogos y la audiencia pública cuente con el certificado de manipulación de alimentos vigente y que en todo momento cuenten con los equipos y/o elementos de protección necesarios para salvaguardar la salubridad de los alimentos._x000a_19._x0009_Las demás que se requieran de acuerdo con la naturaleza del contrato._x000a__x000a_"/>
    <s v="N/A"/>
    <s v="N/A"/>
    <d v="2023-05-19T00:00:00"/>
    <d v="2023-05-19T00:00:00"/>
    <d v="2023-07-18T00:00:00"/>
    <s v="N/A"/>
    <s v="SI"/>
    <n v="20236820013383"/>
  </r>
  <r>
    <s v="CPS-305-2023"/>
    <n v="305"/>
    <s v="FDLRUU-CD-305-2023"/>
    <s v="No aplica"/>
    <d v="2023-05-05T00:00:00"/>
    <s v="https://community.secop.gov.co/Public/Tendering/OpportunityDetail/Index?noticeUID=CO1.NTC.4380334&amp;isFromPublicArea=True&amp;isModal=False"/>
    <x v="0"/>
    <x v="0"/>
    <s v="CO1.PCCNTR.4929859"/>
    <n v="89734"/>
    <n v="41265"/>
    <s v="FABIOLA GUTIERREZ GONZALEZ"/>
    <s v="CC"/>
    <n v="52291494"/>
    <n v="1"/>
    <m/>
    <m/>
    <m/>
    <m/>
    <m/>
    <m/>
    <m/>
    <m/>
    <s v="PRESTAR SERVICIOS DE APOYO A LA GESTION PARA EL SEGUIMIENTO DEL CUMPLIMIENTO DE LOS PROCEDIMIENTOS ADMINISTRATIVOS OPERATIVOS Y TECNICOS DEL PROYECTO RETO LOCAL Y LOS ASOCIADOS A LA INCLUSION SOCIAL Y SEGURIDAD ECOMONICA EN LA LOCALIDAD DE RAFAEL URIBE URIBE_x0009_"/>
    <d v="2023-05-05T00:00:00"/>
    <d v="2023-05-10T00:00:00"/>
    <d v="2024-01-09T00:00:00"/>
    <n v="240"/>
    <n v="8"/>
    <n v="22400000"/>
    <n v="2800000"/>
    <x v="0"/>
    <n v="1074"/>
    <d v="2023-05-04T00:00:00"/>
    <n v="1011"/>
    <d v="2023-05-10T00:00:00"/>
    <x v="5"/>
    <s v="Rafael Uribe Uribe Solidaria"/>
    <x v="5"/>
    <m/>
    <m/>
    <m/>
    <m/>
    <m/>
    <m/>
    <m/>
    <m/>
    <m/>
    <m/>
    <n v="8"/>
    <n v="240"/>
    <n v="22400000"/>
    <s v="33 33-Servicios Apoyo a la Gestion de la Entidad (servicios administrativos) "/>
    <s v="JULY ANGELICA MELO QUINTERO"/>
    <s v="RETO LOCAL"/>
    <s v="Terminado"/>
    <s v="SECOP II"/>
    <s v="Jhon"/>
    <s v="PENDIENTE CARGAR DELEGACION SUPERVISION A  MAYO 15/2024"/>
    <m/>
    <s v="305"/>
    <s v="F"/>
    <n v="3118687583"/>
    <s v="dg 48d 5c 10 barrio cochica sur "/>
    <s v="AUXILIAR DE ENFERMERIA"/>
    <s v="fabiolagutiguti@hotmail.com"/>
    <s v=": 1. Realizar seguimiento a la implementación de la estrategia Reto Local: Jóvenes y Entornos_x000a_Seguros 2 . Programar las actividades prácticas y de ciudad a desarrollar en el marco de la Estrategia Reto Local Jóvenes_x000a_y Entornos Seguros 3 . Acompañar y guiar las actividades de ciudad proyectadas en el componente práctico del Servicio_x000a_Social para la Economía de la Juventud 4 . Apoyar junto con los profesionales y/o enlaces de la Secretaría Distrital de_x000a_Integración Social el seguimiento al avance de los jóvenes beneficiarios de la Estrategia Reto Local: Jóvenes y Entornos_x000a_Seguros 5 . Rendir informes cuando se le solicite sobre el avance del programa Reto Local: Jóvenes y Entornos Seguros_x000a_6 . Establecer herramientas de control y seguimiento que permitan la identificación de rutas más adecuadas para la_x000a_inclusión y retorno a las oportunidades educativas o laborales de los jóvenes beneficiarios 7 . Brindar apoyo a los jóvenes_x000a_beneficiarios de la estrategia Reto Local: Jóvenes y Entronos Seguros, en los temas relacionados con el programa en_x000a_general 8 . Brindar oportunidades de solución ante conflictos que presenten en el desarrollo de las actividades de ciudad_x000a_9 . Mantener contacto con los profesionales (BINAS) y/o enlaces en aras de brindar respuestas oportunas a las diversas_x000a_solicitudes. 10 . Brindar la información completa y oportuna necesaria y requerida en el marco de dar respuesta a_x000a_requerimientos emitidos por los entes de control y comunidad en general. 11 . Apoyar a los profesionales del proyecto_x000a_en las acciones de seguimiento territorial y actualización de la información, de las jovenes vinculados al servicios social_x000a_para la economía de la juventud 12 . Las demás obligaciones que se le asignen y/o que surjan de la naturaleza del_x000a_Contrato."/>
    <d v="2023-05-09T00:00:00"/>
    <s v="I"/>
    <d v="2023-05-08T00:00:00"/>
    <d v="2023-05-10T00:00:00"/>
    <d v="2024-01-09T00:00:00"/>
    <s v="TECNICO"/>
    <s v="SI "/>
    <n v="20236820015763"/>
  </r>
  <r>
    <s v="CIA-306-2023"/>
    <n v="306"/>
    <s v="FDLRUU-CD-306-2023"/>
    <s v="No aplica"/>
    <d v="2023-05-12T00:00:00"/>
    <s v="https://community.secop.gov.co/Public/Tendering/OpportunityDetail/Index?noticeUID=CO1.NTC.4396026&amp;isFromPublicArea=True&amp;isModal=False"/>
    <x v="0"/>
    <x v="1"/>
    <s v="CO1.PCCNTR.4958686"/>
    <n v="89680"/>
    <s v="No aplica"/>
    <s v="Agencia Distrital para la Educación Superior, la Ciencia y la Tecnología &quot;Atenea&quot;"/>
    <s v="NIT"/>
    <n v="901508361"/>
    <n v="4"/>
    <m/>
    <m/>
    <m/>
    <m/>
    <m/>
    <m/>
    <m/>
    <m/>
    <s v="AUNAR ESFUERZOS TECNICOS ADMINISTRATIVOS JURIDICOS Y FINANCIEROS PARA LA IMPLEMENTACION DEL PROGRAMA JOVENES A LA U PARA EL ACCESO Y LA PERMANENCIA DE LAS Y LOS JOVENES EN LA CIUDAD DE BOGOTA PARTICULARMENTE PARA LOS JOVENES DE LA LOCALIDAD DE RAFAEL URIBE URIBE"/>
    <d v="2023-05-15T00:00:00"/>
    <d v="2023-05-17T00:00:00"/>
    <d v="2030-12-31T00:00:00"/>
    <n v="2520"/>
    <n v="84"/>
    <n v="4274000000"/>
    <n v="50880952.380952381"/>
    <x v="0"/>
    <n v="1066"/>
    <d v="2023-04-17T00:00:00"/>
    <n v="1015"/>
    <d v="2023-05-16T00:00:00"/>
    <x v="9"/>
    <s v="Acceso y permanencia en la_x000a_educación superior en Rafael Uribe_x000a_Uribe"/>
    <x v="9"/>
    <m/>
    <m/>
    <m/>
    <m/>
    <m/>
    <m/>
    <m/>
    <m/>
    <m/>
    <m/>
    <n v="84"/>
    <n v="2520"/>
    <n v="4274000000"/>
    <s v="211 211-Convenio Interadministrativo "/>
    <s v="JEIMMY ELIZABETH SANCHEZ SUAREZ PROFESIONAL CPS 024 2023 FDLRUU Apoyo Técnico y Financiero VANESSA DOMINGUEZ PALOMINO PROFESIONAL CPS 235 2023 FDLRUU Apoyo Jurídico"/>
    <s v="PLANEACION "/>
    <s v="En ejecución"/>
    <s v="SECOP II"/>
    <s v="Jhon"/>
    <m/>
    <s v="OK"/>
    <s v="306"/>
    <s v="N/A"/>
    <m/>
    <s v="Carrera 10 No. 28 - 49 Torre A piso 26"/>
    <s v="N/A"/>
    <m/>
    <s v="1. Establecer las estrategias y mecanismos de acceso a educación superior._x000a_2. Incorporar al presupuesto y ejecutar el proyecto según los lineamientos establecidos para el_x000a_desarrollo del Proyecto._x000a_3. Articular acciones administrativas con las diferentes entidades Distritales para la_x000a_formulación, ejecución y finalización del convenio interadministrativo._x000a_4. Implementar los lineamientos del Manual Operativo que hace parte de este Convenio y los_x000a_términos de las convocatorias, el cual facilitará el proceso de seguimiento a los programas_x000a_de acceso y permanencia a la educación superior y posmedia, realizado desde ATENEA._x000a_5. Ejecutar las estrategias para la prestación de la pasantía social. 6. Diseñar, realizar y difundir las convocatorias a potenciales beneficiarios e Instituciones de_x000a_Educación Superior._x000a_7. Garantizar la ejecución del Convenio interadministrativo bajo los lineamientos técnicos_x000a_establecidos para tal efecto._x000a_8. Disponer de los recursos técnicos y tecnológicos para los procesos de inscripción,_x000a_formalización y seguimiento a los beneficiarios._x000a_9. Disponer de los recursos administrativos, técnicos y tecnológicos para la suscripción de_x000a_contratos, convenios o similares con las IES, para la formalización de la oferta de programas_x000a_de educación superior._x000a_10. Elaborar y suscribir los actos jurídicos necesarios para el cumplimento del objeto del_x000a_convenio._x000a_11. Celebrar los Convenios con las diferentes Instituciones de Educación Superior que_x000a_garanticen la ejecución de recursos._x000a_12. Realizar los desembolsos correspondientes a las Instituciones de Educación Superior que_x000a_desarrollen los programas académicos objeto del presente Convenio interadministrativo._x000a_13. Elaborar los lineamientos técnicos del Programa de Acceso y Permanencia a la Educación_x000a_Superior en Instituciones de Educación Superior Públicas y/o Privadas_x000a_14. Elaborar procedimientos para el seguimiento a los beneficiarios._x000a_15. Elaborar informes trimestrales de gestión administrativa y gestión financiera del convenio_x000a_interadministrativo y comunicarlos a los supervisores del convenio interadministrativo._x000a_16. Generar orientaciones técnicas para la determinación de las metas de acceso y permanencia_x000a_en educación superior en la localidad._x000a_17. Suministrar de manera oportuna, la información solicitada dando prioridad a aquella_x000a_requerida por entes de control y por el Fondo de Desarrollo Local, relacionada con la_x000a_ejecución del convenio._x000a_18. Publicar en la plataforma SECOP los informes trimestrales de seguimiento._x000d_"/>
    <s v="N/A"/>
    <s v="N/A"/>
    <s v="N/A"/>
    <d v="2023-05-17T00:00:00"/>
    <d v="2030-12-31T00:00:00"/>
    <s v="N/A"/>
    <s v="SI"/>
    <s v="20236820013403-20246820000693_x000d_"/>
  </r>
  <r>
    <s v="CPS-307-2023"/>
    <n v="307"/>
    <s v="FDLRUU-CD-307-2023"/>
    <s v="No aplica"/>
    <d v="2023-05-12T00:00:00"/>
    <s v="https://community.secop.gov.co/Public/Tendering/OpportunityDetail/Index?noticeUID=CO1.NTC.4416154&amp;isFromPublicArea=True&amp;isModal=False"/>
    <x v="0"/>
    <x v="0"/>
    <s v="CO1.PCCNTR.4960367"/>
    <n v="89734"/>
    <n v="41265"/>
    <s v="JAIME HERNANDO RIVERA PINZON"/>
    <s v="CC"/>
    <n v="79300027"/>
    <n v="3"/>
    <m/>
    <m/>
    <m/>
    <m/>
    <m/>
    <m/>
    <m/>
    <m/>
    <s v="PRESTAR SERVICIOS DE APOYO A LA GESTION PARA EL SEGUIMIENTO DEL CUMPLIMIENTO DE LOS PROCEDIMIENTOS ADMINISTRATIVOS OPERATIVOS Y TECNICOS DEL PROYECTO RETO LOCAL Y LOS ASOCIADOS A LA INCLUSION SOCIAL Y SEGURIDAD ECOMONICA EN LA LOCALIDAD DE RAFAEL URIBE URIBE_x0009_ "/>
    <d v="2023-05-12T00:00:00"/>
    <d v="2023-05-18T00:00:00"/>
    <d v="2024-01-17T00:00:00"/>
    <n v="240"/>
    <n v="8"/>
    <n v="22400000"/>
    <n v="2800000"/>
    <x v="0"/>
    <n v="1081"/>
    <d v="2023-05-05T00:00:00"/>
    <n v="1016"/>
    <s v="1705/2023"/>
    <x v="5"/>
    <s v="Rafael Uribe Uribe Solidaria"/>
    <x v="5"/>
    <m/>
    <m/>
    <m/>
    <m/>
    <m/>
    <m/>
    <m/>
    <m/>
    <m/>
    <m/>
    <n v="8"/>
    <n v="240"/>
    <n v="22400000"/>
    <s v="33 33-Servicios Apoyo a la Gestion de la Entidad (servicios administrativos) "/>
    <s v="JULY ANGELICA MELO QUINTERO"/>
    <s v="RETO LOCAL "/>
    <s v="Terminado"/>
    <s v="SECOP II"/>
    <s v="Jhon"/>
    <s v="PENDIENTE CARGAR DELEGACION SUPERVISION A  MAYO 15/2024"/>
    <m/>
    <s v="307"/>
    <s v="M"/>
    <n v="3135460544"/>
    <s v="CL 54 SUR 24 A 44 INT 12 APTO 404"/>
    <s v="AUXILIARA DE CONTABILIDASD"/>
    <s v="jhrp1476@hotmail.com"/>
    <s v=" 1. Realizar seguimiento a la implementación de la estrategia Reto Local: Jóvenes y Entornos_x000a_Seguros 2 . Programar las actividades prácticas y de ciudad a desarrollar en el marco de la Estrategia Reto Local Jóvenes_x000a_y Entornos Seguros 3 . Acompañar y guiar las actividades de ciudad proyectadas en el componente práctico del Servicio_x000a_Social para la Economía de la Juventud 4 . Apoyar junto con los profesionales y/o enlaces de la Secretaría Distrital de_x000a_Integración Social el seguimiento al avance de los jóvenes beneficiarios de la Estrategia Reto Local: Jóvenes y Entornos_x000a_Seguros 5 . Rendir informes cuando se le solicite sobre el avance del programa Reto Local: Jóvenes y Entornos Seguros_x000a_6 . Establecer herramientas de control y seguimiento que permitan la identificación de rutas más adecuadas para la_x000a_inclusión y retorno a las oportunidades educativas o laborales de los jóvenes beneficiarios 7 . Brindar apoyo a los jóvenes_x000a_beneficiarios de la estrategia Reto Local: Jóvenes y Entronos Seguros, en los temas relacionados con el programa en_x000a_general 8 . Brindar oportunidades de solución ante conflictos que presenten en el desarrollo de las actividades de ciudad_x000a_9 . Mantener contacto con los profesionales (BINAS) y/o enlaces en aras de brindar respuestas oportunas a las diversas_x000a_solicitudes. 10 . Brindar la información completa y oportuna necesaria y requerida en el marco de dar respuesta a_x000a_requerimientos emitidos por los entes de control y comunidad en general. 11 . Apoyar a los profesionales del proyecto_x000a_en las acciones de seguimiento territorial y actualización de la información, de las jovenes vinculados al servicios social_x000a_para la economía de la juventud 12 . Las demás obligaciones que se le asignen y/o que surjan de la naturaleza del_x000a_Contrato."/>
    <d v="2023-05-24T00:00:00"/>
    <s v="I"/>
    <d v="2023-05-15T00:00:00"/>
    <d v="2023-05-18T00:00:00"/>
    <d v="2024-01-17T00:00:00"/>
    <s v="BACHILLER"/>
    <s v="SI "/>
    <n v="20236820015763"/>
  </r>
  <r>
    <s v="CPS-308-2023"/>
    <n v="308"/>
    <s v="FDLRUU-CD-308-2023"/>
    <s v="No aplica"/>
    <d v="2023-05-15T00:00:00"/>
    <s v="https://community.secop.gov.co/Public/Tendering/OpportunityDetail/Index?noticeUID=CO1.NTC.4424182&amp;isFromPublicArea=True&amp;isModal=False"/>
    <x v="0"/>
    <x v="0"/>
    <s v="CO1.PCCNTR.4968253"/>
    <n v="89872"/>
    <n v="41328"/>
    <s v="ROSA ISABEL MENDEZ GARZON "/>
    <s v="CC"/>
    <n v="51729941"/>
    <n v="1"/>
    <m/>
    <m/>
    <m/>
    <m/>
    <m/>
    <m/>
    <m/>
    <m/>
    <s v="PRESTAR SERVICIOS DE APOYO ADMINISTRATIVO ASISTENCIAL AL AREA DE GESTION POLICIVA EN TRÁMITES DE COMPARENDOS Y QUERELLAS DE CONFORMIDAD CON EL CODIGO NACIONAL DE POLICIA-LEY 1801 DE 2016 DE LA ALCALDÍA LOCAL DE RAFAEL URIBE URIBE"/>
    <d v="2023-05-16T00:00:00"/>
    <d v="2023-05-23T00:00:00"/>
    <d v="2024-05-22T00:00:00"/>
    <n v="240"/>
    <n v="8"/>
    <n v="21600000"/>
    <n v="2700000"/>
    <x v="0"/>
    <n v="1078"/>
    <d v="2023-05-05T00:00:00"/>
    <n v="1017"/>
    <d v="2023-05-19T00:00:00"/>
    <x v="1"/>
    <s v="Inspección, vigilancia y control en Rafael Uribe Uribe_x000a_Rafael Uribe Uribe"/>
    <x v="1"/>
    <n v="98260"/>
    <n v="1"/>
    <d v="2023-12-27T00:00:00"/>
    <n v="1381"/>
    <d v="2023-12-26T00:00:00"/>
    <n v="1280"/>
    <n v="10800000"/>
    <n v="1"/>
    <d v="2023-12-27T00:00:00"/>
    <n v="120"/>
    <n v="12"/>
    <n v="360"/>
    <n v="32400000"/>
    <s v="33 33-Servicios Apoyo a la Gestion de la Entidad (servicios administrativos) "/>
    <s v="SHIRLY GOMEZ GARCIA"/>
    <s v="INSPECCIONES "/>
    <s v="En ejecución"/>
    <s v="SECOP II"/>
    <s v="Jhon"/>
    <s v="PENDIENTE CARGAR CRP ADICION (LUISA F MARTINEZ ) MAYO 15/2024"/>
    <m/>
    <s v="308"/>
    <s v="F"/>
    <n v="3115472523"/>
    <s v="CL 49 SUR 5D 45 "/>
    <s v="BACHILLER"/>
    <s v="rosmen412@gmail.com"/>
    <s v=": 1. Apoyar a la coordinación en el proceso de radicación de expedientes para reparto a las_x000a_inspecciones de policía en el aplicativo oficial para tal fin. 2. Apoyar la elaboración, radicación, entrega y_x000a_archivo de documentos, memorandos y oficios cuando le sea requerido. 3. Acompañar el proceso de_x000a_alistamiento y entrega de los expedientes relacionados en las actas de reparto 4. Ingresar la información_x000a_a los aplicativos dispuestos para el manejo de actuaciones administrativas y realizar las verificaciones_x000a_correspondientes. 5. Apoyar, organizar y custodiar la gestión documental de los archivos asignados de_x000a_conformidad con los procedimientos establecidos en la secretaria de gobierno y las TRD, así como llevar_x000a_el FUID de dicha documentación. 6. Organizar y realizar transferencia de documentos al archivo central_x000a_de conformidad con los Procedimientos establecidos en cada área. 7. Apoyar al Coordinador de Gestión_x000a_Policiva en la gestión de asuntos relacionados con disponibilidad de espacios, equipos, transporte,_x000a_suministros y demás elementos requeridos para el desarrollo de sus actividades. 8. Apoyar en la_x000a_realización del reparto en ARCO de expedientes PVI y PVA, de acuerdo con las instrucciones del líder del_x000a_proceso y en la creación de una base de datos que permita realizar el seguimiento y control de los_x000a_documentos asignados. 9. Proyectar respuesta a la peticiones realizadas para el inicio de actuaciones_x000a_contenidas en la Ley 1801 de 2016, informando el reparto realizado. 10. Proyectar y suministrar información a requerimientos y solicitudes realizadas por entes de control (Procuraduría, veeduría,_x000a_Contraloría, personería entro otros), así como corporaciones publicas. 11. Asistir a las reuniones,_x000a_capacitaciones, eventos institucionales, entre otros que le sean invitados o delegados. 12. Dar correcta_x000a_atención y orientación a la ciudadanía de manera personal y telefónica en los procesos derivados de la_x000a_aplicación de la Ley 1801 de 2016. 13. Apoyar la atención de visitas de las diversas dependencias de_x000a_nivel central y órganos de control que se requieran. Las demás que se le asignen y que surjan de la_x000a_naturaleza del Contrato."/>
    <d v="2023-05-18T00:00:00"/>
    <s v="I"/>
    <d v="2023-05-18T00:00:00"/>
    <d v="2023-05-23T00:00:00"/>
    <d v="2024-01-22T00:00:00"/>
    <s v="BACHILLER"/>
    <s v="SI "/>
    <s v="20236820014703- 20246820000373"/>
  </r>
  <r>
    <s v="CPS-309-2023"/>
    <n v="309"/>
    <s v="FDLRUU-CD-309-2023"/>
    <s v="No aplica"/>
    <d v="2023-05-17T00:00:00"/>
    <s v="https://community.secop.gov.co/Public/Tendering/OpportunityDetail/Index?noticeUID=CO1.NTC.4438425&amp;isFromPublicArea=True&amp;isModal=False"/>
    <x v="0"/>
    <x v="0"/>
    <s v="CO1.PCCNTR.4978419"/>
    <n v="89874"/>
    <n v="41327"/>
    <s v="JHONATAN WILLIAM MEDINA LIMAS"/>
    <s v="CC"/>
    <n v="1033726747"/>
    <n v="0"/>
    <m/>
    <m/>
    <m/>
    <m/>
    <m/>
    <m/>
    <m/>
    <m/>
    <s v="PRESTAR LOS SERVICIOS PROFESIONALES EN EL AREA DE GESTION DE DESARROLLO LOCAL EN EL APOYO A LA EJECUCIÓN INTEGRAL DE LOS PROCESOS DE FORMULACIÓN Y EVALUACIÓN DE LA INFRAESTRUCTURA LOCAL ASI COMO DE LA MALLA VIAL, ESPACIO PÚBLICO, PUENTES, SALONES COMUNALES, MITIGACIÓN Y PARQUES DE RAFAEL URIBE URIBE"/>
    <d v="2023-05-18T00:00:00"/>
    <d v="2023-05-23T00:00:00"/>
    <d v="2024-01-22T00:00:00"/>
    <n v="240"/>
    <n v="8"/>
    <n v="47200000"/>
    <n v="5900000"/>
    <x v="0"/>
    <n v="1075"/>
    <d v="2023-05-05T00:00:00"/>
    <n v="1018"/>
    <d v="2023-05-19T00:00:00"/>
    <x v="0"/>
    <s v="Gestion publica transparente y que mide cuentas  la ciudadania en rafael uribe uribe "/>
    <x v="0"/>
    <m/>
    <m/>
    <m/>
    <m/>
    <m/>
    <m/>
    <m/>
    <m/>
    <m/>
    <m/>
    <n v="8"/>
    <n v="240"/>
    <n v="47200000"/>
    <s v="31 31-Servicios Profesionales "/>
    <s v="HECTOR ENRIQUE ERIRA MORENO"/>
    <s v="INFRAESTRUCTURA"/>
    <s v="Terminado"/>
    <s v="SECOP II"/>
    <s v="Jhon"/>
    <s v="PENDIENTE CARGAR DELEGACION SUPERVISION A  MAYO 15/2024"/>
    <m/>
    <s v="309"/>
    <s v="M"/>
    <m/>
    <s v="CL 49H SUR 5 P 09"/>
    <s v="INGENIERO CIVIL"/>
    <m/>
    <s v=": 1. Realizar la formulación, apoyo técnico a la supervisión, liquidación, seguimiento y_x000a_evaluación de proyectos de inversión que le sean designado según el plan de desarrollo local. 2 . Elaborar y actualizar_x000a_oportunamente el documento técnico de soporte ¿ DTS, así como la ficha de estadística básica de inversión local - EBIl, las bases de datos y los aplicativos tanto distritales como institucionales que requieran información correspondiente a_x000a_los proyectos asignado 3 . Elaborar la parte técnica y presentar oportunamente los estudios previos y demás documentos_x000a_necesarios al comité de contratación para adelantar los procesos precontractuales y contractuales correspondientes a los_x000a_proyectos relacionados con el objeto del contrato. 4 . Elaborar la evaluación técnica de las propuestas presentadas en el_x000a_marco de los procesos contractuales que adelante el fondo de desarrollo local correspondientes a los proyectos_x000a_relacionados con el objeto del contrato. 5 . Brindar información por escrito y/o verbal, oportuna, veraz y clara de manera_x000a_periódica sobre el estado de los proyectos a la ciudadanía en general a través de atención directa, rendición de cuentas y_x000a_encuentros ciudadanos según las instrucciones del despacho del alcalde local. 6 . Apoyar la supervisión de los convenios_x000a_y/o contratos que le sean asignados por el alcalde o alcaldesa local. 7 . Realizar el seguimiento a la estabilidad y calidad_x000a_de las obras ejecutadas con recursos del fondo 8 . Prestar el servicio de atención a la ciudadanía relacionado con el objeto_x000a_y naturaleza del contrato de manera oportuna, con calidad y calidez, garantizando suplir la necesidad del mismo. 9 ._x000a_Proyectar la respuesta en forma oportuna la correspondencia que le sea asignada a través del aplicativo ORFEO o el que_x000a_establezca la SDG y consultas de los entes de control relacionadas con el objeto del contrato, y una vez finalizado,_x000a_presentar el paz y salvo correspondiente. 10 . Realizar la verificación de los segmentos viales registrados en el sistema_x000a_SICAPITAL, calculando la vida útil de los mismo como parte del proceso de medición posterior. 11 . Las demás_x000a_obligaciones que se le asignen y que surjan de la naturaleza del Contrato"/>
    <d v="2023-05-18T00:00:00"/>
    <s v="I"/>
    <d v="2023-05-18T00:00:00"/>
    <d v="2023-05-23T00:00:00"/>
    <d v="2024-01-22T00:00:00"/>
    <s v="PROFESIONAL "/>
    <s v="SI "/>
    <n v="20236820014683"/>
  </r>
  <r>
    <s v="CPS-310-2023"/>
    <n v="310"/>
    <s v="FDLRUU-CD-310-2023"/>
    <s v="No aplica"/>
    <d v="2023-05-17T00:00:00"/>
    <s v="https://community.secop.gov.co/Public/Tendering/OpportunityDetail/Index?noticeUID=CO1.NTC.4439807&amp;isFromPublicArea=True&amp;isModal=False"/>
    <x v="0"/>
    <x v="0"/>
    <s v="CO1.PCCNTR.4979253"/>
    <n v="89817"/>
    <n v="41329"/>
    <s v="CARLOS ALBERTO  OLARTE AVILA "/>
    <s v="CC"/>
    <n v="79487850"/>
    <n v="1"/>
    <m/>
    <m/>
    <m/>
    <m/>
    <m/>
    <m/>
    <m/>
    <m/>
    <s v="APOYAR TÉCNICAMENTE LAS DISTINTAS ETAPAS DE LOS PROCESOS DE COMPETENCIA DE LASINSPECCIONES DE POLICÍA DE LA LOCALIDAD, SEGÚN REPARTO"/>
    <d v="2023-05-17T00:00:00"/>
    <d v="2023-05-25T00:00:00"/>
    <d v="2024-01-24T00:00:00"/>
    <n v="240"/>
    <n v="8"/>
    <n v="43200000"/>
    <n v="5400000"/>
    <x v="0"/>
    <n v="1076"/>
    <s v="05/0/2023"/>
    <n v="1020"/>
    <d v="2023-05-23T00:00:00"/>
    <x v="1"/>
    <s v="Inspección, vigilancia y control en Rafael Uribe Uribe_x000a_Rafael Uribe Uribe"/>
    <x v="1"/>
    <m/>
    <m/>
    <m/>
    <m/>
    <m/>
    <m/>
    <m/>
    <m/>
    <m/>
    <m/>
    <n v="8"/>
    <n v="240"/>
    <n v="43200000"/>
    <s v="31 31-Servicios Profesionales "/>
    <s v="MONICA JULIANA PACHECO ORJUELA"/>
    <s v="INSPECCIONES "/>
    <s v="Terminado"/>
    <s v="SECOP II"/>
    <s v="Luisa"/>
    <m/>
    <m/>
    <s v="310"/>
    <s v="M"/>
    <n v="3214915161"/>
    <s v="CRA 35 58 15 INT 7"/>
    <s v="ARQUITECTO"/>
    <s v="olartecarlosalberto@hotmail.com"/>
    <s v="1. Acompañar y apoyar a los Inspectores de Policía en el desarrollo de las diligencias de inspección._x000a_2. Realizar las visitas que, en materia de urbanismo, espacio público o actividad económica, le sean_x000a_asignadas por el respetivo Inspector de Policía, en desarrollo de la práctica de pruebas ordenadas_x000a_dentro de una actuación y presentar el respectivo informe en los términos establecidos._x000a_3. En las visitas que realice en materia de urbanismo, verificar que las obras cumplan lo contenido_x000a_en la norma de sismo resistencia vigente, lo anterior, sin perjuicio de las demás verificaciones que_x000a_respecto al cumplimiento de las licencias de construcción deba realizar según lo contenido en la_x000a_normatividad vigente.4. Emitir los conceptos y respuestas a las solicitudes y peticiones que le sean requeridos por el_x000a_Inspector de Policía._x000a_5. Asistir a las reuniones a las que sea citado o designado, para la atención de los asuntos_x000a_relacionados con el objeto contractual._x000a_6. Presentar informe mensual de las actividades realizadas en cumplimiento de las obligaciones_x000a_pactadas._x000a_7. Entregar mensualmente, el archivo de los documentos suscritos que haya generado en_x000a_cumplimiento del objeto y obligaciones contractuales._x000a_Las demás que le asigne el supervisor y/o apoyo a la supervisión que se generen en el marco del_x000a_objeto contractual."/>
    <d v="2023-05-24T00:00:00"/>
    <s v="III"/>
    <d v="2023-05-24T00:00:00"/>
    <d v="2023-05-25T00:00:00"/>
    <d v="2024-01-24T00:00:00"/>
    <s v="PROFESIONAL "/>
    <s v="SI "/>
    <n v="20236820019323"/>
  </r>
  <r>
    <s v="CPS-311-2023"/>
    <n v="311"/>
    <s v="FDLRUU-CD-311-2023"/>
    <s v="No aplica"/>
    <d v="2023-05-17T00:00:00"/>
    <s v="https://community.secop.gov.co/Public/Tendering/OpportunityDetail/Index?noticeUID=CO1.NTC.4439655&amp;isFromPublicArea=True&amp;isModal=False"/>
    <x v="0"/>
    <x v="0"/>
    <s v="CO1.PCCNTR.4979130"/>
    <n v="89878"/>
    <n v="41326"/>
    <s v="BRENDA BEATRIZ DE LIMA BOLIVAR"/>
    <s v="CC"/>
    <n v="1026291451"/>
    <n v="1"/>
    <m/>
    <m/>
    <m/>
    <m/>
    <m/>
    <m/>
    <m/>
    <m/>
    <s v="PRESTAR LOS SERVICIOS PROFESIONALES EN EL_x000a_ÁREA DE GESTIÓN DE DESARROLLO LOCAL APOYANDO LA GESTION, ANALISIS Y SEGUIMIENTO DE LA INFORMACIÓN FINANCIERA CONTABLE Y PRESUPUESTAL EN CUMPLIMIENTO AL MARCO NORMATIVO."/>
    <d v="2023-05-19T00:00:00"/>
    <d v="2023-05-24T00:00:00"/>
    <d v="2024-01-23T00:00:00"/>
    <n v="240"/>
    <n v="8"/>
    <n v="40000000"/>
    <n v="5000000"/>
    <x v="0"/>
    <n v="1083"/>
    <d v="2023-05-10T00:00:00"/>
    <n v="1021"/>
    <d v="2023-05-24T00:00:00"/>
    <x v="0"/>
    <s v="Gestion publica transparente y que mide cuentas  la ciudadania en rafael uribe uribe "/>
    <x v="0"/>
    <m/>
    <m/>
    <m/>
    <m/>
    <m/>
    <m/>
    <m/>
    <m/>
    <m/>
    <m/>
    <n v="8"/>
    <n v="240"/>
    <n v="40000000"/>
    <s v="31 31-Servicios Profesionales "/>
    <s v="JAVIER ALEJANDRO ZUÑIGA ROJAS "/>
    <s v="FINANCIERA "/>
    <s v="Terminado"/>
    <s v="SECOP II"/>
    <s v="Luisa"/>
    <m/>
    <s v="OK"/>
    <s v="311"/>
    <s v="F"/>
    <n v="3108708798"/>
    <s v="CRA 8 12c 35"/>
    <s v="PROFESIONAL EN COMERCIO INTERNACIONAL "/>
    <s v="delimabrenda@hotmail.com"/>
    <s v="1. Apoyar la revisión de soportes, liquidación de descuentos e impuestos y causación de los_x000a_contratos, compromisos y obligaciones del Fondo de Desarrollo Local y el registro de las_x000a_causaciones y pagos realizados en el aplicativo destinado para ello._x000a_2. Brindar apoyo en el registro, gestión y cargue de información contable y presupestal en los_x000a_aplicativos dispuestos por la SGD y/o SHD, así como la elaboración de los reportes de información_x000a_Distritales y Nacionales que le sean solicitado3. Apoyar la ejecución de las actividades relacionadas con el comité de sostenibilidad contable y la_x000a_depuración de saldos contables._x000a_4. Proyectar los documentos u oficios, dar respuesta oportuna a los derechos de petición que por_x000a_competencia le sean asignados en los términos establecidos en la legislación vigente y a la_x000a_correspondencia que le sea asignada a través del aplicativo ORFEO._x000a_5. Realizar la gestión y elaboración de las conciliaciones de la información financiera de forma_x000a_mensual entre las diferentes áreas del FDL RUU y registrar los ajustes pertinentes de acuerdo al_x000a_Marco Normativo Vigente._x000a_6. Realizar el control del archivo documental contable, destinación de soportes y su clasificación de_x000a_acuerdo a la tabla de retención documental vigente._x000a_7. Apoyar las actividades relacionadas con los cierres contables con periodicidad mensual, trimestral_x000a_y anual en lo relacionado con registro de ajustes, conciliaciones, elaboración de informes,_x000a_reportes a entes de control, formatos y formularios._x000a_8. Prestar el servicio de atención a la ciudadanía relacionado con el objeto y naturaleza del contrato_x000a_de manera oportuna, con calidad y calidez garantizando el cumplimiento de los tiempos de_x000a_respuesta que exige la norma._x000a_Las demás que le asigne el supervisor y/o apoyo a la supervisión que se generen en el marco del_x000a_objeto contractual"/>
    <d v="2023-05-24T00:00:00"/>
    <s v="I"/>
    <d v="2023-05-23T00:00:00"/>
    <d v="2023-05-24T00:00:00"/>
    <d v="2024-01-23T00:00:00"/>
    <s v="TECNICO"/>
    <s v="SI "/>
    <n v="20236820014673"/>
  </r>
  <r>
    <s v="CPS-312-2023"/>
    <n v="312"/>
    <s v="FDLRUU-CD-312-2023"/>
    <s v="No aplica"/>
    <d v="2023-05-17T00:00:00"/>
    <s v="https://community.secop.gov.co/Public/Tendering/OpportunityDetail/Index?noticeUID=CO1.NTC.4450205&amp;isFromPublicArea=True&amp;isModal=False"/>
    <x v="0"/>
    <x v="0"/>
    <s v="CO1.PCCNTR.4987195"/>
    <n v="90131"/>
    <n v="41476"/>
    <s v="CARMEN YANNETH FAGUA CRUZ"/>
    <s v="CC"/>
    <n v="51611275"/>
    <n v="6"/>
    <m/>
    <m/>
    <m/>
    <m/>
    <m/>
    <m/>
    <m/>
    <m/>
    <s v="APOYAR JURÍDICAMENTE LAS ACCIONES REQUERIDAS PARA LA DEPURACIÓN DE LAS ACTUACIONES ADMINISTRATIVAS QUE CURSAN EN LA ALCALDÍA LOCAL DE RAFAEL URIBE URIBE"/>
    <d v="2023-05-19T00:00:00"/>
    <d v="2023-05-24T00:00:00"/>
    <d v="2023-12-23T00:00:00"/>
    <n v="210"/>
    <n v="7"/>
    <n v="37800000"/>
    <n v="5400000"/>
    <x v="0"/>
    <n v="1086"/>
    <d v="2023-05-15T00:00:00"/>
    <n v="1022"/>
    <d v="2023-05-24T00:00:00"/>
    <x v="1"/>
    <s v="Inspección, vigilancia y control en Rafael Uribe Uribe_x000a_Rafael Uribe Uribe"/>
    <x v="1"/>
    <m/>
    <m/>
    <m/>
    <m/>
    <m/>
    <m/>
    <m/>
    <m/>
    <m/>
    <m/>
    <n v="7"/>
    <n v="210"/>
    <n v="37800000"/>
    <s v="31 31-Servicios Profesionales "/>
    <s v="MARLENE ALCIRA MELENDEZ PEREZ "/>
    <s v="JURIDICA"/>
    <s v="Terminado"/>
    <s v="SECOP II"/>
    <s v="Michel"/>
    <m/>
    <s v="OK"/>
    <s v="312"/>
    <s v="F"/>
    <n v="3108543768"/>
    <s v=" 40 A SUR 72H 21"/>
    <s v="ABOGADA"/>
    <s v="yanneca@hotmail.com"/>
    <s v="1 . Clasificar los expedientes asignados por vigencia y tipologías: espacio público, establecimientos de comercio Ley_x000a_232 de 1995 y régimen de obras y urbanismo_x000a_2 . Analizar jurídicamente los expedientes asignados, emitir el respectivo concepto de acuerdo con la revisión realizada_x000a_para establecer la actuación jurídica a seguir conforme con la naturaleza del proceso que corresponda._x000a_3 . Determinar del reparto asignado, los expedientes que pueden ser archivados a partir de las causales de caducidad y/o_x000a_prescripción y/o pérdida de fuerza de ejecutoria del acto administrativo._x000a_4 . Proyectar los actos administrativos correspondientes, conforme con la normatividad vigente, que permitan impulsar_x000a_efectivamente los expedientes propendiendo por una decisión de fondo y/o su oportuna terminación o cierre y_x000a_presentarlos al profesional que cumpla con el rol de supervisión estratégica de depuración e impulso procesal local para_x000a_su revisión._x000a_5 . Ajustar los proyectos de actos administrativos a partir de las observaciones y/o modificaciones sugeridas por el_x000a_profesional que cumpla con el rol de supervisión estratégica de depuración e impulso procesal local de la Alcaldía, o_x000a_quien este designe._x000a_6 . Proyectar para firma del alcalde local las solicitudes de información y/o concepto dirigidas a las instancias distritales_x000a_competentes y realizar su respectivo seguimiento._x000a_7 . Realizar seguimiento a las visitas técnicas solicitadas y a la oportuna entrega del correspondiente informe. 8 . Revisar,_x000a_analizar y proyectar respuesta oportuna a la totalidad de las solicitudes que le sean asignadas, en el aplicativo institucional_x000a_ORFEO y presentarlos al Profesional que cumpla con el rol de supervisión estratégica de depuración e impulso procesal_x000a_local de la Alcaldía, para su revisión._x000a_9 . Incorporar al expediente físico los actos administrativos y/o la documentación generada por cada impulso procesal_x000a_realizado._x000a_10 . Apoyar en los trámites necesarios a la Alcaldía Local para surtir el trámite de notificación personal y mediante edicto_x000a_de los actos administrativos y decisiones, en los términos de la Ley 1437 de 2011._x000a_11 . Registrar correctamente en el Aplicativo ¿SI ACTUA¿ la actuación realizada en cada uno de los expedientes_x000a_asignados._x000a_12 . Asistir a las reuniones a las que sea citado o designado, para la atención de los asuntos relacionados con el objeto contractual._x000a_13 . Presentar informe mensual de las actividades realizadas en cumplimiento de las obligaciones pactadas._x000a_14 . Entregar, mensualmente, el archivo de los documentos suscritos que haya generado en cumplimiento del objeto y_x000a_obligaciones contractuales_x000a_15 . Las demás que se le asignen y que surjan de la naturaleza del contra"/>
    <d v="2023-05-24T00:00:00"/>
    <s v="I"/>
    <d v="2023-05-23T00:00:00"/>
    <d v="2023-05-24T00:00:00"/>
    <d v="2023-12-23T00:00:00"/>
    <s v="PROFESIONAL"/>
    <s v="SI "/>
    <n v="20236820014703"/>
  </r>
  <r>
    <s v="CAR-313-2023"/>
    <n v="313"/>
    <s v="FDLRUU-CD-313-2023"/>
    <s v="No aplica"/>
    <d v="2023-05-29T00:00:00"/>
    <s v="https://community.secop.gov.co/Public/Tendering/OpportunityDetail/Index?noticeUID=CO1.NTC.4489363&amp;isFromPublicArea=True&amp;isModal=False"/>
    <x v="0"/>
    <x v="2"/>
    <s v="CO1.PCCNTR.5018143"/>
    <n v="90272"/>
    <s v="N/A"/>
    <s v="MARIA ELENA ROSAS MELO "/>
    <s v="CC"/>
    <n v="35489792"/>
    <n v="1"/>
    <m/>
    <m/>
    <m/>
    <m/>
    <m/>
    <m/>
    <m/>
    <m/>
    <s v="CONTRATAR EL ARRENDAMIENTO DE UN AREA QUE SIRVA COMO ESTACIONAMIENTO DE LOS VEHICULOS Y LA MAQUINA PESADA A CARGO DEL FONDO DESARROLLO LOCAL RAFAEL URIBE URIBE"/>
    <d v="2023-05-30T00:00:00"/>
    <d v="2023-06-02T00:00:00"/>
    <d v="2024-06-10T00:00:00"/>
    <n v="300"/>
    <n v="10"/>
    <n v="38885500"/>
    <n v="3888550"/>
    <x v="0"/>
    <n v="1085"/>
    <d v="2023-05-15T00:00:00"/>
    <n v="1032"/>
    <d v="2023-05-31T00:00:00"/>
    <x v="7"/>
    <s v="Movilidad multimodal incluyente y sostenible Rafael Uribe "/>
    <x v="7"/>
    <m/>
    <n v="1"/>
    <d v="2024-04-01T00:00:00"/>
    <n v="862"/>
    <d v="2024-03-27T00:00:00"/>
    <m/>
    <n v="8936650"/>
    <n v="1"/>
    <d v="2024-04-01T00:00:00"/>
    <n v="69"/>
    <n v="12"/>
    <n v="369"/>
    <n v="47822150"/>
    <s v="131 131-Arrendamiento de bienes muebles "/>
    <s v="WILLIAM VILLAMIL"/>
    <s v="ADMINISTRATIVA"/>
    <s v="En ejecución"/>
    <s v="SECOP II"/>
    <s v="Luis alejandro"/>
    <m/>
    <s v="OK"/>
    <n v="313"/>
    <s v="F"/>
    <n v="3152241782"/>
    <s v="TV  13 F BIS  45 02 "/>
    <s v="N/A"/>
    <s v="1960merm@gmail.com"/>
    <s v="1. Garantizar un espacio físico de 200 mts cuadrados para el estacionamiento de maquinaria pesada y_x000a_vehículos al servicio de la Alcaldía Local._x000a_2. Garantizar el acceso al sitio de estacionamiento de la maquinaria y vehículos las 24 horas del día._x000a_3. Velar por la integridad de la maquinaria y vehículos durante la estadía en el área de estacionamiento_x000a_Informar al supervisor del contrato sobre cualquier anomalía o dificultad que se presente con ocasión de la_x000a_ejecución contractual._x000a_4. El arrendador se hará cargo del pago de las facturas de los servicios públicos de energía eléctrica, acueducto,_x000a_y alcantarillado. Dadas las características del contrato a celebrar._x000a_5. Realizar oportunamente las obras de mantenimiento correctivo, estabilidad, daños y adecuaciones que_x000a_requiera el inmueble, de manera tal que permita el uso y goce del inmueble por parte del FDLRUU._x000a_6. El arrendador deberá llevar un control diario sobre el ingreso y salida de vehículos._x000a_7. Dicho control deberá presentarse junto con la factura o cuenta de cobro para el pago mensual."/>
    <s v="N/A"/>
    <s v="N/A"/>
    <d v="2023-06-02T00:00:00"/>
    <d v="2023-06-02T00:00:00"/>
    <d v="2024-04-01T00:00:00"/>
    <s v="N/A"/>
    <s v="SI "/>
    <n v="20236820015803"/>
  </r>
  <r>
    <s v="CPS-314-2023"/>
    <n v="314"/>
    <s v="FDLRUU-CD-314-2023"/>
    <s v="No aplica"/>
    <d v="2023-05-24T00:00:00"/>
    <s v="https://community.secop.gov.co/Public/Tendering/OpportunityDetail/Index?noticeUID=CO1.NTC.4468439&amp;isFromPublicArea=True&amp;isModal=False"/>
    <x v="0"/>
    <x v="0"/>
    <s v="CO1.PCCNTR.5001462"/>
    <n v="89745"/>
    <n v="41330"/>
    <s v="MILE JOANA BALLESTEROS PEDRAZA"/>
    <s v="CC"/>
    <n v="1012323316"/>
    <n v="3"/>
    <m/>
    <m/>
    <m/>
    <m/>
    <m/>
    <m/>
    <m/>
    <m/>
    <s v="PRESTAR SERVICIOS DE APOYO TÉCNICO AL ÁREA DE GESTIÓN DE DESARROLLO LOCAL EN LA FORMULACIÓN, EJECUCIÓN Y SEGUIMIENTO DE LOS PROYECTOS DE INVERSIÓN QUE FORMAN PARTE DEL PLAN DE DESARROLLO LOCAL 2021-2024 DE LA LOCALIDAD DE RAFAEL URIBE URIBE"/>
    <d v="2023-05-24T00:00:00"/>
    <d v="2023-06-06T00:00:00"/>
    <d v="2024-02-05T00:00:00"/>
    <n v="240"/>
    <n v="8"/>
    <n v="32000000"/>
    <n v="4000000"/>
    <x v="0"/>
    <n v="1084"/>
    <d v="2023-05-10T00:00:00"/>
    <n v="1023"/>
    <d v="2023-05-29T00:00:00"/>
    <x v="0"/>
    <s v="Gestion publica transparente y que mide cuentas  la ciudadania en rafael uribe uribe "/>
    <x v="0"/>
    <m/>
    <m/>
    <m/>
    <m/>
    <m/>
    <m/>
    <m/>
    <m/>
    <m/>
    <m/>
    <n v="8"/>
    <n v="240"/>
    <n v="32000000"/>
    <s v="33 33-Servicios Apoyo a la Gestion de la Entidad (servicios administrativos) "/>
    <s v="JESUS BAYRO MUÑOZ FELIX/LEYDA FENIVAR PARRA ROMERO_x000a_Profesional Universitario 219 - 18 Planeación"/>
    <s v="PLANEACION "/>
    <s v="Terminado"/>
    <s v="SECOP II"/>
    <s v="Michel"/>
    <m/>
    <s v="OK"/>
    <n v="314"/>
    <s v="F"/>
    <n v="3176466080"/>
    <s v="CL 68A 83 47"/>
    <s v="PSICOLOGA"/>
    <s v="milyjoy14@hotmail.com"/>
    <s v="1 . Apoyar en la elaboración de diagnósticos, presentaciones, documentos técnicos, análisis del sector, estudios de_x000a_mercado, herramientas de seguimiento y ejecución y todos los demás que hagan parte de la formulación y ejecución de_x000a_los proyectos de inversión del Fondo de Desarrollo Local de Rafael Uribe Uribe_x000a_2 . Apoyar en la elaboración de actas de reuniones, comunicaciones, registro de información en los aplicativos y/o_x000a_herramientas del nivel central, Alcaldía Local, respuestas a requerimientos; asi como herramientas que se requieran para_x000a_la formulación y ejecución de los proyectos de inversión y demás documentos requeridos por el supervisor (a) del_x000a_contrato._x000a_3 . Apoyar y mantener actualizadas las carpetas físicas y expedientes magnéticos con la información de los contratos,_x000a_proyectos de inversión que le sean designados por el supervisor (a) del contrato._x000a_4 . Apoyar y/o asistir a las actividades, reuniones presenciales y/o virtuales, capacitaciones entre otros que se generen en_x000a_el marco de los Proyectos de Inversión del Fondo de Desarrollo Local de Rafael Uribe Uribe._x000a_5 . Presentar el informe mensual de actividades con las evidencias que soportan la ejecución de las obligaciones_x000a_específicas del contrato._x000a_6 . Las demás que sean asignadas por el supervisor y/o apoyo a la supervisión del contrato"/>
    <d v="2023-06-02T00:00:00"/>
    <s v="I"/>
    <d v="2023-06-06T00:00:00"/>
    <d v="2024-02-05T00:00:00"/>
    <d v="2023-06-01T00:00:00"/>
    <s v="TECNICO"/>
    <s v="SI "/>
    <s v="20236820014693/20246820000343"/>
  </r>
  <r>
    <s v="CPS-315-2023"/>
    <n v="315"/>
    <s v="FDLRUU-LP-001-2023"/>
    <s v="No aplica"/>
    <d v="2023-05-09T00:00:00"/>
    <s v="https://community.secop.gov.co/Public/Tendering/OpportunityDetail/Index?noticeUID=CO1.NTC.4323358&amp;isFromPublicArea=True&amp;isModal=False"/>
    <x v="2"/>
    <x v="0"/>
    <s v="CO1.PCCNTR.5024173"/>
    <n v="89684"/>
    <s v="N/A"/>
    <s v="ESTATAL DE SEGURIDAD LTDA "/>
    <s v="NIT"/>
    <n v="816004965"/>
    <n v="0"/>
    <m/>
    <m/>
    <m/>
    <m/>
    <m/>
    <m/>
    <m/>
    <m/>
    <s v="PRESTACION DEL SERVICIO DE VIGILANCIA Y SEGURIDAD PRIVADA INTEGRAL PERMANENTE PARA TODOS LOS BIENES MUEBLES E INMUEBLES DE PROPIEDAD DE LA ENTIDAD, Y DE LOS QUE LEGALMENTE SEA O LLEGARE A SER RESPONSABLE EL FONDO DE DESARROLLO LOCAL DE RAFAEL URIBE"/>
    <d v="2023-05-31T00:00:00"/>
    <d v="2023-06-01T00:00:00"/>
    <d v="2024-04-09T00:00:00"/>
    <n v="210"/>
    <n v="7"/>
    <n v="619655793"/>
    <n v="88522256.142857149"/>
    <x v="1"/>
    <n v="1065"/>
    <d v="2023-04-14T00:00:00"/>
    <n v="1028"/>
    <d v="2023-05-31T00:00:00"/>
    <x v="10"/>
    <s v="Servicios de protección (guardas de_x000a_seguridad)"/>
    <x v="10"/>
    <m/>
    <n v="3"/>
    <s v="27/12/2023 05/02/2024 14/03/2024"/>
    <s v="1369 703 757"/>
    <s v="22/12/2023 30/01/2024 29/02/2024"/>
    <s v="1268-833"/>
    <n v="330481463"/>
    <n v="3"/>
    <s v="27/12/2023 05/02/2024 14/03/2024"/>
    <n v="100"/>
    <n v="10"/>
    <n v="310"/>
    <n v="950137256"/>
    <s v="43 43-Suministro de Servicio de Vigilancia "/>
    <s v="ALVARO DE JESUS APARICIO CELY"/>
    <s v="ADMINISTRATIVA"/>
    <s v="Terminado"/>
    <s v="SECOP II"/>
    <s v="Gabriel"/>
    <m/>
    <m/>
    <n v="315"/>
    <s v="N/A"/>
    <m/>
    <s v="CL 13 12 15 PEREIRA "/>
    <s v="N/A"/>
    <s v="juridica@estataldeseguridad.com.co"/>
    <s v="1. Asignar personal de vigilancia con adecuadas condiciones físicas, mentales, morales, éticas y_x000a_profesionales._x000a_2. Contar con vigilantes con formación de brigadista por turno._x000a_3. Poner a disposición de los vigilantes Lockers, para que los vigilantes puedan guardar sus_x000a_elementos personales._x000a_4. El contratista deberá llevar a cabo control de sustancias psicoactivas y alcoholemia, mínimo_x000a_una vez por mes._x000a_5. Asignar personal de vigilancia debidamente uniformado el cual debe permanecer identificado_x000a_con placa y carné, de acuerdo con la normatividad exigida por la Superintendencia de_x000a_Vigilancia y Seguridad Privada._x000a_6. Asignar personal de vigilancia debidamente armado, cada arma deberá contar con su_x000a_respectivo salvoconducto y registró._x000a_7. Asegurar que el personal a cargo empleé las armas de acuerdo con el uso autorizado en los_x000a_respectivos permisos y abstenerse de emplear armamento no autorizado de acuerdo con la_x000a_ley._x000a_8. Garantizar la prestación permanente del servicio en todos los puestos de vigilancia y_x000a_seguridad integral, en caso de ausencia temporal o permanente de algún guarda de seguridad,_x000a_la empresa contratista deberá suplir la misma de forma inmediata, de tal manera que no se_x000a_vea interrumpido el servicio._x000a_9. Dotar a cada uno de los vigilantes con los medios de comunicación necesarios para cumplir_x000a_con las tareas asignadas._x000a_10. Implementar estrategias de seguridad, en coordinación con el supervisor del contrato del_x000a_Fondo de Desarrollo Local de RAFAEL URIBE URIBE. El Fondo de Desarrollo Local de RAFAEL_x000a_URIBE URIBE durante la vigencia del contrato podrá hacer todas las recomendaciones que_x000a_considere pertinentes para un servicio más eficiente, las cuales deben ser acogidas de_x000a_inmediato por el contratista."/>
    <s v="N/A"/>
    <s v="N/A"/>
    <d v="2023-05-31T00:00:00"/>
    <d v="2023-06-01T00:00:00"/>
    <d v="2023-12-31T00:00:00"/>
    <s v="N/A"/>
    <s v="SI"/>
    <s v="20236820013563-20246820003673-20246820005103"/>
  </r>
  <r>
    <s v="OC-109102"/>
    <s v="N/A"/>
    <n v="109102"/>
    <s v="No aplica"/>
    <d v="2023-05-09T00:00:00"/>
    <s v="https://www.colombiacompra.gov.co/tienda-virtual-del-estado-colombiano/ordenes-compra/109102"/>
    <x v="3"/>
    <x v="3"/>
    <n v="175878"/>
    <n v="90113"/>
    <s v="N/A"/>
    <s v="GRUPO EDS AUTOGAS S.A.S"/>
    <s v="NIT"/>
    <s v="900459737_x000a_"/>
    <n v="5"/>
    <m/>
    <m/>
    <m/>
    <m/>
    <m/>
    <m/>
    <m/>
    <m/>
    <s v="SUMINISTRO DE COMBUSTIBE A MONTO AGOTABLE PARA VEHICULOS LIVIANOS Y MAQUINARIA DE OBRA AL SERVICIO DE LA ALCALDIA LOCAL DE RAFAEL URIBE URIBE"/>
    <d v="2023-05-09T00:00:00"/>
    <d v="2023-05-09T00:00:00"/>
    <d v="2024-09-10T00:00:00"/>
    <n v="360"/>
    <n v="12"/>
    <n v="40000000"/>
    <n v="3333333.3333333335"/>
    <x v="1"/>
    <n v="1073"/>
    <d v="2023-04-19T00:00:00"/>
    <n v="1010"/>
    <d v="2023-05-09T00:00:00"/>
    <x v="11"/>
    <s v="Diesel oil ACPM "/>
    <x v="11"/>
    <m/>
    <m/>
    <m/>
    <m/>
    <m/>
    <m/>
    <m/>
    <n v="1"/>
    <d v="2024-05-10T00:00:00"/>
    <n v="120"/>
    <n v="16"/>
    <n v="480"/>
    <n v="40000000"/>
    <s v="48 48-Otros Suministros "/>
    <s v="WILLIAM RAMON VILLAMIL RODRIGUEZ_x000a_Profesional Universitario 219- 12 ALRUU"/>
    <s v="ADMINISTRATIVA"/>
    <s v="En ejecución"/>
    <s v="Tiernda Virtual "/>
    <s v="Adriana"/>
    <m/>
    <m/>
    <s v="N/A"/>
    <s v="N/A"/>
    <n v="3124356087"/>
    <s v="CARRERA 22 # 87 - 69"/>
    <s v="N/A"/>
    <s v="N/A"/>
    <s v="N/A"/>
    <s v="N/A"/>
    <s v="N/A"/>
    <s v="N/A"/>
    <d v="2023-05-09T00:00:00"/>
    <d v="2024-05-10T00:00:00"/>
    <s v="N/A"/>
    <s v="SI"/>
    <s v="20236820015773-20246820003663"/>
  </r>
  <r>
    <s v="OC-109102"/>
    <s v="N/A"/>
    <n v="109102"/>
    <s v="No aplica"/>
    <d v="2023-05-09T00:00:00"/>
    <s v="https://www.colombiacompra.gov.co/tienda-virtual-del-estado-colombiano/ordenes-compra/109102"/>
    <x v="3"/>
    <x v="3"/>
    <n v="175878"/>
    <n v="90113"/>
    <s v="N/A"/>
    <s v="GRUPO EDS AUTOGAS S.A.S"/>
    <s v="NIT"/>
    <s v="900459737_x000a_"/>
    <n v="5"/>
    <m/>
    <m/>
    <m/>
    <m/>
    <m/>
    <m/>
    <m/>
    <m/>
    <s v="SUMINISTRO DE COMBUSTIBE A MONTO AGOTABLE PARA VEHICULOS LIVIANOS Y MAQUINARIA DE OBRA AL SERVICIO DE LA ALCALDIA LOCAL DE RAFAEL URIBE URIBE"/>
    <d v="2023-05-09T00:00:00"/>
    <d v="2023-05-09T00:00:00"/>
    <d v="2024-09-10T00:00:00"/>
    <n v="360"/>
    <n v="12"/>
    <n v="40000000"/>
    <n v="3333333.3333333335"/>
    <x v="0"/>
    <n v="1073"/>
    <d v="2023-04-19T00:00:00"/>
    <n v="1010"/>
    <d v="2023-05-09T00:00:00"/>
    <x v="7"/>
    <s v="Movilidad multimodal incluyente y sostenible Rafael Uribe "/>
    <x v="7"/>
    <m/>
    <m/>
    <m/>
    <m/>
    <m/>
    <m/>
    <m/>
    <n v="1"/>
    <d v="2024-05-10T00:00:00"/>
    <n v="120"/>
    <n v="16"/>
    <n v="480"/>
    <n v="40000000"/>
    <s v="48 48-Otros Suministros "/>
    <s v="WILLIAM RAMON VILLAMIL RODRIGUEZ_x000a_Profesional Universitario 219- 12 ALRUU"/>
    <s v="ADMINISTRATIVA"/>
    <s v="En ejecución"/>
    <s v="Tiernda Virtual "/>
    <s v="Adriana"/>
    <m/>
    <m/>
    <s v="N/A"/>
    <s v="N/A"/>
    <n v="3124356087"/>
    <s v="CARRERA 22 # 87 - 69"/>
    <s v="N/A"/>
    <s v="N/A"/>
    <s v="N/A"/>
    <s v="N/A"/>
    <s v="N/A"/>
    <s v="N/A"/>
    <d v="2023-05-09T00:00:00"/>
    <d v="2024-05-10T00:00:00"/>
    <s v="N/A"/>
    <s v="SI"/>
    <s v="20236820015773-20246820003663"/>
  </r>
  <r>
    <s v="OC-110361"/>
    <s v="N/A"/>
    <n v="110361"/>
    <s v="No aplica"/>
    <d v="2023-05-31T00:00:00"/>
    <s v="https://www.colombiacompra.gov.co/tienda-virtual-del-estado-colombiano/ordenes-compra/110361"/>
    <x v="3"/>
    <x v="3"/>
    <n v="187004"/>
    <n v="89237"/>
    <s v="N/A"/>
    <s v="PANAMERICANA LIBRERÍA Y PAPELERÍA S.A._x000a_"/>
    <s v="NIT"/>
    <n v="830037946"/>
    <n v="3"/>
    <m/>
    <m/>
    <m/>
    <m/>
    <m/>
    <m/>
    <m/>
    <m/>
    <s v="ADQUISICIÓN DE ELEMENTOS REQUERIDOS PARA EL DESARROLLO DE LA GESTIÓN PÚBLICA LOCAL EN LA ALCALDÍA LOCAL DE RAFAEL URIBE URIBE"/>
    <d v="2023-05-31T00:00:00"/>
    <d v="2023-05-31T00:00:00"/>
    <d v="2023-09-02T00:00:00"/>
    <n v="60"/>
    <n v="2"/>
    <n v="6911097"/>
    <n v="3455548.5"/>
    <x v="0"/>
    <n v="1067"/>
    <d v="2023-04-19T00:00:00"/>
    <n v="1029"/>
    <d v="2023-05-31T00:00:00"/>
    <x v="0"/>
    <s v="Gestion publica transparente y que mide cuentas  la ciudadania en rafael uribe uribe "/>
    <x v="0"/>
    <m/>
    <n v="1"/>
    <d v="2023-08-15T00:00:00"/>
    <m/>
    <d v="2023-08-15T00:00:00"/>
    <m/>
    <n v="844900"/>
    <n v="1"/>
    <d v="2023-08-15T00:00:00"/>
    <n v="30"/>
    <n v="3"/>
    <n v="90"/>
    <n v="7755997"/>
    <s v="48 48-Otros Suministros "/>
    <s v="LAURA NATHALIA VALENCIA "/>
    <s v="ADMINISTRATIVA"/>
    <s v="Liquidado"/>
    <s v="Tiernda Virtual "/>
    <s v="Michel"/>
    <m/>
    <m/>
    <s v="N/A"/>
    <s v="N/A"/>
    <n v="3102721223"/>
    <s v="Cll. 64 No.93-95"/>
    <s v="N/A"/>
    <s v="N/A"/>
    <s v="N/A"/>
    <s v="N/A"/>
    <s v="N/A"/>
    <s v="N/A"/>
    <d v="2023-05-31T00:00:00"/>
    <d v="2023-08-02T00:00:00"/>
    <s v="N/A"/>
    <s v="SI"/>
    <n v="20236820015783"/>
  </r>
  <r>
    <s v="OC-110362"/>
    <s v="N/A"/>
    <n v="110362"/>
    <s v="No aplica"/>
    <d v="2023-05-31T00:00:00"/>
    <s v="https://www.colombiacompra.gov.co/tienda-virtual-del-estado-colombiano/ordenes-compra/110362"/>
    <x v="3"/>
    <x v="3"/>
    <n v="188656"/>
    <m/>
    <s v="N/A"/>
    <s v="POLYFLEX /JAIME  BELTRAN URIBE"/>
    <s v="NIT"/>
    <n v="10125834"/>
    <n v="1"/>
    <m/>
    <m/>
    <m/>
    <m/>
    <m/>
    <m/>
    <m/>
    <m/>
    <s v="ADQUISICIÓN DE ELEMENTOS REQUERIDOS PARA EL DESARROLLO DE LA GESTIÓN PÚBLICA LOCAL EN LA ALCALDÍA LOCAL DE RAFAEL URIBE URIBE"/>
    <d v="2023-05-31T00:00:00"/>
    <d v="2023-05-31T00:00:00"/>
    <d v="2023-08-02T00:00:00"/>
    <n v="60"/>
    <n v="2"/>
    <n v="1726700"/>
    <n v="863350"/>
    <x v="0"/>
    <n v="1069"/>
    <d v="2023-04-19T00:00:00"/>
    <n v="1030"/>
    <d v="2023-06-08T00:00:00"/>
    <x v="0"/>
    <s v="Gestion publica transparente y que mide cuentas  la ciudadania en rafael uribe uribe "/>
    <x v="0"/>
    <m/>
    <m/>
    <m/>
    <m/>
    <m/>
    <m/>
    <m/>
    <m/>
    <m/>
    <m/>
    <n v="2"/>
    <n v="60"/>
    <n v="1726700"/>
    <s v="48 48-Otros Suministros "/>
    <s v="LAURA NATHALIA VALENCIA "/>
    <s v="ADMINISTRATIVA"/>
    <s v="Liquidado"/>
    <s v="Tiernda Virtual "/>
    <s v="michel"/>
    <m/>
    <m/>
    <m/>
    <m/>
    <m/>
    <s v="Calle 146F # 78-25 Bogotá,"/>
    <m/>
    <m/>
    <m/>
    <m/>
    <m/>
    <m/>
    <m/>
    <m/>
    <m/>
    <s v="SI"/>
    <n v="20236820018313"/>
  </r>
  <r>
    <s v="OC-110363"/>
    <s v="N/A"/>
    <n v="110363"/>
    <s v="No aplica"/>
    <d v="2023-05-31T00:00:00"/>
    <s v="https://www.colombiacompra.gov.co/tienda-virtual-del-estado-colombiano/ordenes-compra/110363"/>
    <x v="3"/>
    <x v="3"/>
    <n v="188661"/>
    <n v="89237"/>
    <s v="N/A"/>
    <s v="PROVEER INSTITUCIONAL SAS"/>
    <s v="NIT"/>
    <n v="900365660"/>
    <n v="2"/>
    <m/>
    <m/>
    <m/>
    <m/>
    <m/>
    <m/>
    <m/>
    <m/>
    <s v="ADQUISICIÓN DE ELEMENTOS REQUERIDOS PARA EL DESARROLLO DE LA GESTIÓN PÚBLICA LOCAL EN LA ALCALDÍA LOCAL DE RAFAEL URIBE URIBE"/>
    <d v="2023-05-31T00:00:00"/>
    <d v="2023-05-31T00:00:00"/>
    <d v="2023-08-02T00:00:00"/>
    <n v="60"/>
    <n v="2"/>
    <n v="3025000"/>
    <n v="1512500"/>
    <x v="0"/>
    <n v="1069"/>
    <d v="2023-04-19T00:00:00"/>
    <n v="1031"/>
    <d v="2023-05-31T00:00:00"/>
    <x v="0"/>
    <s v="Gestion publica transparente y que mide cuentas  la ciudadania en rafael uribe uribe "/>
    <x v="0"/>
    <m/>
    <m/>
    <m/>
    <m/>
    <m/>
    <m/>
    <m/>
    <m/>
    <m/>
    <m/>
    <n v="2"/>
    <n v="60"/>
    <n v="3025000"/>
    <s v="48 48-Otros Suministros "/>
    <s v="LAURA NATHALIA VALENCIA "/>
    <s v="ADMINISTRATIVA"/>
    <s v="Liquidado"/>
    <s v="Tiernda Virtual "/>
    <s v="Michel"/>
    <m/>
    <m/>
    <s v="N/A"/>
    <s v="N/A"/>
    <m/>
    <s v="CL 8 No. 10 20 Dos quebradas risaralda "/>
    <s v="N/A"/>
    <s v="N/A"/>
    <s v="N/A"/>
    <s v="N/A"/>
    <s v="N/A"/>
    <s v="N/A"/>
    <d v="2023-05-31T00:00:00"/>
    <d v="2023-08-02T00:00:00"/>
    <s v="N/A"/>
    <s v="SI"/>
    <n v="20236820015793"/>
  </r>
  <r>
    <s v="OC-110976"/>
    <s v="N/A"/>
    <n v="110976"/>
    <s v="No aplica"/>
    <d v="2023-06-08T00:00:00"/>
    <s v="https://www.colombiacompra.gov.co/tienda-virtual-del-estado-colombiano/ordenes-compra/110976"/>
    <x v="3"/>
    <x v="4"/>
    <n v="189829"/>
    <n v="90969"/>
    <s v="N/A"/>
    <s v="LA PREVISORA S.A "/>
    <s v="NIT"/>
    <n v="860002400"/>
    <n v="2"/>
    <m/>
    <m/>
    <m/>
    <m/>
    <m/>
    <m/>
    <m/>
    <m/>
    <s v="Amparar a los Vehículos de propiedad del FONDO DE DESARROLLO LOCAL RAFAEL URIBE URIBE o que se encuentren bajo su responsabilidad, tenencia, control o custodia, así como los Vehículos donados, en comodato, arriendo, administración u operados por el Asegurado o por terceros e ntregados o recibidos definidos en la Orden de Compra"/>
    <d v="2023-06-08T00:00:00"/>
    <d v="2023-06-08T00:00:00"/>
    <d v="2024-06-23T00:00:00"/>
    <n v="250"/>
    <n v="8"/>
    <n v="19590801"/>
    <n v="2448850.125"/>
    <x v="1"/>
    <n v="1095"/>
    <d v="2023-04-19T00:00:00"/>
    <n v="1035"/>
    <d v="2023-06-13T00:00:00"/>
    <x v="12"/>
    <s v="Servicio de seguros de vehículos automotores."/>
    <x v="12"/>
    <m/>
    <m/>
    <d v="2024-02-12T00:00:00"/>
    <n v="782"/>
    <d v="2024-02-29T00:00:00"/>
    <n v="705"/>
    <n v="8555087"/>
    <m/>
    <d v="2024-02-12T00:00:00"/>
    <n v="125"/>
    <n v="13"/>
    <n v="375"/>
    <n v="28145888"/>
    <s v="72 72-Contrato de Seguros "/>
    <s v="MARIA ANGELICA VINCHIRA "/>
    <s v="ADMINISTRATIVA"/>
    <s v="En ejecución"/>
    <s v="Tiernda Virtual "/>
    <s v="valentina"/>
    <m/>
    <m/>
    <s v="N/A"/>
    <s v="N/A"/>
    <n v="3124541542"/>
    <s v="CALLE 57 9 07"/>
    <s v="N/A"/>
    <s v="N/A"/>
    <s v="N/A"/>
    <s v="N/A"/>
    <s v="N/A"/>
    <s v="N/A"/>
    <d v="2023-06-08T00:00:00"/>
    <d v="2024-02-18T00:00:00"/>
    <s v="N/A"/>
    <s v="SI"/>
    <s v="20236820014643- 20246820005013- 20246820005013"/>
  </r>
  <r>
    <s v="OC-110977"/>
    <s v="N/A"/>
    <n v="110977"/>
    <s v="No. 4140000-695-2023"/>
    <d v="2023-06-08T00:00:00"/>
    <s v="https://www.colombiacompra.gov.co/tienda-virtual-del-estado-colombiano/ordenes-compra/110977"/>
    <x v="3"/>
    <x v="2"/>
    <n v="189810"/>
    <m/>
    <s v="N/A"/>
    <s v="SOLUTION COPY LTDA"/>
    <s v="NIT"/>
    <n v="830053669"/>
    <n v="5"/>
    <m/>
    <m/>
    <m/>
    <m/>
    <m/>
    <m/>
    <m/>
    <m/>
    <s v="CONTRATAR EL SERVICIO DE ALQUILER DE IMPRESORAS PARA EL FUNCIONAMIENTO DE LA ALCALDÍA LOCAL DE RAFAEL URIBE URIBE."/>
    <d v="2023-06-08T00:00:00"/>
    <d v="2023-06-08T00:00:00"/>
    <d v="2024-05-27T00:00:00"/>
    <n v="300"/>
    <n v="10"/>
    <n v="19689533"/>
    <n v="1968953.3"/>
    <x v="1"/>
    <n v="1067"/>
    <d v="2023-04-19T00:00:00"/>
    <n v="1034"/>
    <d v="2023-06-09T00:00:00"/>
    <x v="13"/>
    <m/>
    <x v="13"/>
    <m/>
    <n v="2"/>
    <s v="26/02/2024 18/04/2024"/>
    <s v="711-932"/>
    <s v="13/02/2024 18/04/2024"/>
    <s v="784-933"/>
    <n v="11032928"/>
    <n v="2"/>
    <d v="2024-02-26T00:00:00"/>
    <n v="170"/>
    <n v="16"/>
    <n v="470"/>
    <n v="30722461"/>
    <s v="131 131-Arrendamiento de bienes muebles "/>
    <s v="JOSE IGNACIO LEURO CARVAJAL"/>
    <s v="SISTEMAS"/>
    <s v="En ejecución"/>
    <s v="Tiernda Virtual "/>
    <s v="Gabriel"/>
    <m/>
    <m/>
    <m/>
    <m/>
    <m/>
    <s v="Cra. 90 #17b63"/>
    <m/>
    <m/>
    <m/>
    <s v="N/A"/>
    <s v="N/A"/>
    <s v="N/A"/>
    <m/>
    <m/>
    <m/>
    <s v="SI"/>
    <s v="20236820016093 - 20246820008503"/>
  </r>
  <r>
    <s v="OC-111083"/>
    <s v="N/A"/>
    <n v="111083"/>
    <s v="No aplica"/>
    <d v="2023-06-09T00:00:00"/>
    <s v="https://www.colombiacompra.gov.co/tienda-virtual-del-estado-colombiano/ordenes-compra/111083"/>
    <x v="3"/>
    <x v="3"/>
    <n v="189872"/>
    <m/>
    <s v="N/A"/>
    <s v="UNIÓN TEMPORAL ECOLIMPIEZA 4G"/>
    <s v="NIT"/>
    <n v="901676833"/>
    <n v="8"/>
    <m/>
    <m/>
    <m/>
    <m/>
    <m/>
    <m/>
    <m/>
    <m/>
    <s v="PRESTAR EL SERVICIO INTEGRAL DE ASEO Y CAFETERIA INCLUIDO EL MANTENIMIENTO LOCATIVO BASICO, LOS EQUIPOS NECESARIOS PARA EL DESARROLLO DE ESTE Y EL SUMINISTRO DE INSUMOS PARA LAS DEPENDENCIAS DE LA ALCALDIA LOCAL DE RAFAEL URIBE URIBE Y LA JUNTA ADMINISTRADORA LOCAL."/>
    <d v="2023-06-09T00:00:00"/>
    <d v="2023-06-09T00:00:00"/>
    <d v="2024-05-24T00:00:00"/>
    <n v="244"/>
    <n v="8"/>
    <n v="107269278"/>
    <n v="13408659.75"/>
    <x v="1"/>
    <n v="1090"/>
    <d v="2023-05-29T00:00:00"/>
    <n v="1040"/>
    <d v="2023-06-14T00:00:00"/>
    <x v="14"/>
    <s v="O21202020060363399_x000a_O21202020080585330_x000a_O2120201003053532103_x000a_O2120201003053532101_x000a_O2120201003053532212_x000a_O2120201003043413101_x000a_O2120201003053533102_x000a_O2120201003073791009_x000a_O2120201003083899301_x000a_O2120201003013191102_x000a_O2120201003083899314_x000a_O2120201003063641001_x000a_O2120201003063626001_x000a_O2120201003023219302_x000a_O2120201003023219304_x000a_O2120201003013191299_x000a_O2120201003023219305_x000a_O2120201002072719007_x000a_O2120201002032381302_x000a_O2120201002032399103_x000a_O2120201002032352001_x000a_O2120201002032399933_x000a_O2120201003063694016_x000a_O2120201003063693001_x000a_O2120201003063694005_x000a__x000a_"/>
    <x v="14"/>
    <m/>
    <n v="1"/>
    <s v="12/02/2024 27/03/2024"/>
    <n v="706"/>
    <d v="2024-02-12T00:00:00"/>
    <n v="778"/>
    <n v="58067616"/>
    <n v="2"/>
    <s v="12/02/2024 27/03/2024 09/05/2023"/>
    <n v="58"/>
    <n v="10"/>
    <n v="302"/>
    <n v="165336894"/>
    <s v="44 44-Suministro de Servicio de Aseo "/>
    <s v="ALVARO DE JESUS APARICIO CELY"/>
    <s v="ADMINISTRATIVA"/>
    <s v="En ejecución"/>
    <s v="Tiernda Virtual "/>
    <s v="Adriana"/>
    <m/>
    <m/>
    <m/>
    <s v="N/A"/>
    <n v="3228858854"/>
    <s v="CALLE 30 # 24-38"/>
    <m/>
    <m/>
    <m/>
    <s v="N/A"/>
    <s v="N/A"/>
    <s v="N/A"/>
    <m/>
    <m/>
    <m/>
    <s v="SI"/>
    <s v="20236820016113-20246820003653-20246820005093"/>
  </r>
  <r>
    <s v="OC-111083"/>
    <s v="N/A"/>
    <n v="111083"/>
    <s v="No aplica"/>
    <d v="2023-06-09T00:00:00"/>
    <s v="https://www.colombiacompra.gov.co/tienda-virtual-del-estado-colombiano/ordenes-compra/111083"/>
    <x v="3"/>
    <x v="3"/>
    <n v="189872"/>
    <m/>
    <s v="N/A"/>
    <s v="UNIÓN TEMPORAL ECOLIMPIEZA 4G"/>
    <s v="NIT"/>
    <n v="901676833"/>
    <n v="8"/>
    <m/>
    <m/>
    <m/>
    <m/>
    <m/>
    <m/>
    <m/>
    <m/>
    <s v="PRESTAR EL SERVICIO INTEGRAL DE ASEO Y CAFETERIA INCLUIDO EL MANTENIMIENTO LOCATIVO BASICO, LOS EQUIPOS NECESARIOS PARA EL DESARROLLO DE ESTE Y EL SUMINISTRO DE INSUMOS PARA LAS DEPENDENCIAS DE LA ALCALDIA LOCAL DE RAFAEL URIBE URIBE Y LA JUNTA ADMINISTRADORA LOCAL."/>
    <d v="2023-06-09T00:00:00"/>
    <d v="2023-06-09T00:00:00"/>
    <d v="2024-05-24T00:00:00"/>
    <n v="244"/>
    <n v="8"/>
    <n v="32789543"/>
    <n v="4098692.875"/>
    <x v="0"/>
    <n v="1090"/>
    <d v="2023-05-29T00:00:00"/>
    <n v="1040"/>
    <d v="2023-06-14T00:00:00"/>
    <x v="0"/>
    <s v="Gestion publica transparente y que mide cuentas  la ciudadania en rafael uribe uribe "/>
    <x v="0"/>
    <m/>
    <m/>
    <m/>
    <m/>
    <m/>
    <m/>
    <m/>
    <m/>
    <m/>
    <m/>
    <m/>
    <m/>
    <n v="32789543"/>
    <s v="44 44-Suministro de Servicio de Aseo "/>
    <s v="ALVARO DE JESUS APARICIO CELY"/>
    <s v="ADMINISTRATIVA"/>
    <s v="En ejecución"/>
    <s v="Tiernda Virtual "/>
    <s v="Adriana"/>
    <m/>
    <m/>
    <m/>
    <s v="N/A"/>
    <n v="3228858854"/>
    <s v="CALLE 30 # 24-38"/>
    <m/>
    <m/>
    <m/>
    <s v="N/A"/>
    <s v="N/A"/>
    <s v="N/A"/>
    <m/>
    <m/>
    <m/>
    <s v="SI"/>
    <s v="20236820016113-20246820003653-20246820005093"/>
  </r>
  <r>
    <s v="CPS-316-2023"/>
    <n v="316"/>
    <s v="FDLRUU-CD-316-2023"/>
    <s v="No aplica"/>
    <d v="2023-06-05T00:00:00"/>
    <s v="https://community.secop.gov.co/Public/Tendering/OpportunityDetail/Index?noticeUID=CO1.NTC.4527772&amp;isFromPublicArea=True&amp;isModal=False"/>
    <x v="0"/>
    <x v="0"/>
    <s v="CO1.PCCNTR.5046549"/>
    <n v="90400"/>
    <n v="41592"/>
    <s v="NELSON ARTURO CARRANZA JIMENEZ"/>
    <s v="CC"/>
    <n v="80858490"/>
    <n v="1"/>
    <m/>
    <m/>
    <m/>
    <m/>
    <s v="OMAR ALFREDO ORTIZ MÉNDEZ"/>
    <s v="CC"/>
    <n v="79916511"/>
    <d v="2023-11-08T00:00:00"/>
    <s v="APOYAR ASISTENCIALMENTE EN LAS LABORES ADMINISTRATIVAS Y OPERATIVAS QUE SE REQUIERAN EN EL ÁREA DE GESTION DESARROLLO LOCAL DE LA ALCALDIA LOCAL DE RAFAEL URIBE URIBE"/>
    <d v="2023-06-07T00:00:00"/>
    <d v="2023-07-13T00:00:00"/>
    <d v="2024-02-29T00:00:00"/>
    <n v="210"/>
    <n v="7"/>
    <n v="18900000"/>
    <n v="2700000"/>
    <x v="0"/>
    <n v="1093"/>
    <d v="2023-05-29T00:00:00"/>
    <n v="1038"/>
    <d v="2023-06-13T00:00:00"/>
    <x v="0"/>
    <s v="Gestion publica transparente y que mide cuentas  la ciudadania en rafael uribe uribe "/>
    <x v="0"/>
    <n v="98746"/>
    <n v="1"/>
    <d v="2023-12-26T00:00:00"/>
    <n v="1363"/>
    <d v="2023-12-22T00:00:00"/>
    <n v="124"/>
    <n v="1620000"/>
    <n v="1"/>
    <d v="2023-12-26T00:00:00"/>
    <n v="17"/>
    <n v="8"/>
    <n v="227"/>
    <n v="20520000"/>
    <s v="33 33-Servicios Apoyo a la Gestion de la Entidad (servicios administrativos) "/>
    <s v="DIMELZA MENDOZA RUEDA"/>
    <s v="ADMINISTRATIVA"/>
    <s v="Terminado"/>
    <s v="SECOP II"/>
    <s v="Rene "/>
    <m/>
    <m/>
    <n v="316"/>
    <s v="M"/>
    <n v="3118218250"/>
    <s v="CR 29 41 56 SUR"/>
    <s v="BACHILLER ACADEMICO "/>
    <s v="_x000a_nelson8507@hotmail.com"/>
    <s v="1. Apoyar la recepción, radicación, registro, organización, conservación, distribución,_x000a_relación, clasificación y/o entrega de la correspondencia que diariamente recibe y envía el CDI, incluida_x000a_en el aplicativo de Gestión Documental, conforme a los lineamientos establecidos por la Secretaría de_x000a_Gobierno. 2. Llevar control de la documentación recibida, planillada para envío, devuelta por los_x000a_motorizados, entregada a las dependencias y publicadas por edicto, según le sea asignado, e informar_x000a_oportunamente al supervisor los retrasos o contingencias presentadas en el área. 3. Apoyar la gestión_x000a_documental y archivo del Área de Gestión de Desarrollo Local, conforme a los lineamientos establecidos_x000a_por la entidad. 4. Apoyar la recepción de llamadas telefónicas a través del PBX, atendiendo los_x000a_protocolos dispuestos por la Secretaría Distrital de Gobierno. 5. Apoyar la elaboración, radicación,_x000a_entrega y archivo de documentos, memorandos y oficios cuando le sea requerido por el Profesional_x000a_Especializado 222-24 del Fondo de Desarrollo Local relacionados con la naturaleza del contrato. 6. Las_x000a_demás obligaciones que sean asignadas por el Profesional Especializado 222-24 del Área de Desarrollo_x000a_Local y de acuerdo con el objeto del contrato. "/>
    <d v="2023-06-06T00:00:00"/>
    <s v="I"/>
    <d v="2023-07-10T00:00:00"/>
    <d v="2023-07-13T00:00:00"/>
    <d v="2024-02-12T00:00:00"/>
    <s v="BACHILLER "/>
    <s v="SI"/>
    <n v="20236820016083"/>
  </r>
  <r>
    <s v="OC-111614"/>
    <s v="N/A"/>
    <n v="111614"/>
    <s v="No aplica"/>
    <d v="2023-06-20T00:00:00"/>
    <s v="https://www.colombiacompra.gov.co/tienda-virtual-del-estado-colombiano/ordenes-compra/111614"/>
    <x v="3"/>
    <x v="3"/>
    <n v="190667"/>
    <m/>
    <s v="N/A"/>
    <s v="COLSOF SAS"/>
    <s v="NIT"/>
    <n v="800015583"/>
    <n v="1"/>
    <m/>
    <m/>
    <m/>
    <m/>
    <m/>
    <m/>
    <m/>
    <m/>
    <s v="CONTRATAR LA ADQUISICION DE LA SUSCRIPCION MENSUAL DE LAS LICENCIAS OFFICE 365 – HERRAMIENTA COLABORATIVA Y DE CORREO ELECTRÓNICO PARA LA ALCALDÍA LOCAL DE RAFAEL URIBE URIBE"/>
    <d v="2023-06-20T00:00:00"/>
    <d v="2023-06-20T00:00:00"/>
    <d v="2023-08-21T00:00:00"/>
    <n v="60"/>
    <n v="2"/>
    <n v="162895693"/>
    <n v="81447846.5"/>
    <x v="0"/>
    <n v="1094"/>
    <d v="2023-06-08T00:00:00"/>
    <n v="1041"/>
    <d v="2023-06-22T00:00:00"/>
    <x v="0"/>
    <s v="Gestion publica transparente y que mide cuentas  la ciudadania en rafael uribe uribe "/>
    <x v="0"/>
    <m/>
    <m/>
    <m/>
    <m/>
    <m/>
    <m/>
    <m/>
    <m/>
    <m/>
    <m/>
    <n v="2"/>
    <n v="60"/>
    <n v="162895693"/>
    <s v="48 48-Otros Suministros "/>
    <s v="MANUEL ALEJANDRO GUTIERREZ YAIMA "/>
    <s v="SISTEMAS"/>
    <s v="Liquidado"/>
    <s v="Tiernda Virtual "/>
    <s v="michel"/>
    <m/>
    <m/>
    <m/>
    <m/>
    <m/>
    <s v="Complejo Logistico Industrial de Siberia (CLIS) Bodega 44 y 45"/>
    <m/>
    <m/>
    <m/>
    <s v="N/A"/>
    <m/>
    <m/>
    <m/>
    <m/>
    <m/>
    <s v="SI"/>
    <n v="20236820018323"/>
  </r>
  <r>
    <s v="CPS-317-2023"/>
    <n v="317"/>
    <s v="FDLRUU-CD-317-2023"/>
    <s v="No aplica"/>
    <d v="2023-06-26T00:00:00"/>
    <s v="https://community.secop.gov.co/Public/Tendering/OpportunityDetail/Index?noticeUID=CO1.NTC.4635034&amp;isFromPublicArea=True&amp;isModal=False"/>
    <x v="0"/>
    <x v="0"/>
    <s v="CO1.PCCNTR.5136535"/>
    <n v="90967"/>
    <n v="41790"/>
    <s v=" SANDRA PATRICIA OSORIO CARDENAS "/>
    <s v="CC"/>
    <n v="52291889"/>
    <n v="7"/>
    <m/>
    <m/>
    <m/>
    <m/>
    <s v="DANIEL ALMANZA "/>
    <s v="CC"/>
    <n v="1007412469"/>
    <d v="2023-07-18T00:00:00"/>
    <s v="PRESTAR SERVICIOS DE APOYO TECNICO AL AREA DE GESTION DE DESARROLLO LOCAL EN LA FORMULACION, EJECUCION Y SEGUIMIENTO DE LOS PROYECTOS DE INVERSION QUE FORMAN PARTE DEL PLAN DE DESARROLLO LOCAL 2021-2024 DE LA LOCALIDAD DE RAFAEL URIBE URIBE"/>
    <d v="2023-06-26T00:00:00"/>
    <d v="2023-06-28T00:00:00"/>
    <d v="2024-01-27T00:00:00"/>
    <n v="210"/>
    <n v="7"/>
    <n v="28000000"/>
    <n v="4000000"/>
    <x v="0"/>
    <n v="1096"/>
    <d v="2023-06-08T00:00:00"/>
    <n v="1043"/>
    <d v="2023-06-28T00:00:00"/>
    <x v="0"/>
    <s v="Gestion publica transparente y que mide cuentas  la ciudadania en rafael uribe uribe "/>
    <x v="0"/>
    <m/>
    <m/>
    <m/>
    <m/>
    <m/>
    <m/>
    <m/>
    <m/>
    <m/>
    <m/>
    <n v="7"/>
    <n v="210"/>
    <n v="28000000"/>
    <s v="33 33-Servicios Apoyo a la Gestion de la Entidad (servicios administrativos) "/>
    <s v="ESTEBAN SANTIAGO VANEGAS MURILLO_x000a_PROFESIONAL CPS 285 2023 FDLRUU_x000a_Apoyo Técnico y Financiero_x000a_VANESSA DOMINGUEZ PALOMINO_x000a_PROFESIONAL CPS 235 2023 FDLRUU_x000a_Apoyo Jurídico"/>
    <s v="PLANEACION"/>
    <s v="Terminado"/>
    <s v="SECOP II"/>
    <s v="JORGE"/>
    <s v="PENDIENTE CARGAR DELEGACION DE SUPERVISION A MAYO 15/2024 (JORGE)"/>
    <m/>
    <n v="317"/>
    <s v="F"/>
    <n v="3138028769"/>
    <s v="CL 14 SUR 56 03"/>
    <s v="tecnologo an entranamiento deportivo"/>
    <s v="asistentegenrencia.granalva@hotmail.com"/>
    <s v="1. Apoyar en la elaboración de diagnósticos, presentaciones, documentos técnicos,_x000a_análisis del sector, estudios de mercado, herramientas de seguimiento y ejecucion y todos los demás que hagan_x000a_parte de la formulación y ejecucion de los proyectos de inversion del Fondo de Desarrollo Local de Rafael Uribe_x000a_Uribe 2 . Apoyar en la elaboracion de actas de reuniones, comunicaciones, registro de informacion en los_x000a_aplicativos y/o herramientas del nivel central, Alcaldia Local, respuestas a requerimientos; asi como_x000a_herramientas que se requieran para la formulacion y ejecucion de los proyectos de inversion y demas_x000a_documentos requeridos por el supervisor (a) del contrato. 3 . Apoyar y mantener actualizadas las carpetas_x000a_físicas y expedientes magnéticos con la información de los contratos, proyectos de inversión que le sean_x000a_designados por el supervisor (a) del contrato. 4 . Apoyar y/o asistir a las actividades, reuniones presenciales_x000a_y/o virtuales, capacitaciones entre otros que se generen en el marco de los Proyectos de Inversion del Fondo_x000a_de Desarrollo Local de Rafael Uribe Uribe. 5 . Presentar el informe mensual de actividades con las evidencias_x000a_que soportan la ejecución de las obligaciones específicas del contrato. 6 . Las demás que sean asignadas por_x000a_el supervisor y/o apoyo a la supervisión del contrato"/>
    <d v="2023-07-18T00:00:00"/>
    <s v="I"/>
    <d v="2023-06-27T00:00:00"/>
    <d v="2023-06-28T00:00:00"/>
    <d v="2024-01-27T00:00:00"/>
    <s v="TECNICO"/>
    <s v="SI"/>
    <s v="20236820018303-20246820000633"/>
  </r>
  <r>
    <s v="CPS-318-2023"/>
    <n v="318"/>
    <s v="FDLRUU-CD-318-2023"/>
    <s v="No aplica"/>
    <d v="2023-06-27T00:00:00"/>
    <s v="https://community.secop.gov.co/Public/Tendering/OpportunityDetail/Index?noticeUID=CO1.NTC.4645449&amp;isFromPublicArea=True&amp;isModal=False"/>
    <x v="0"/>
    <x v="0"/>
    <s v="CO1.PCCNTR.5147263"/>
    <n v="91539"/>
    <n v="42227"/>
    <s v="DIEGO ALEJANDRO GARZON CUBILLOS"/>
    <s v="CC"/>
    <n v="80155153"/>
    <n v="5"/>
    <m/>
    <m/>
    <m/>
    <m/>
    <m/>
    <m/>
    <m/>
    <m/>
    <s v="PRESTAR LOS SERVICIOS PROFESIONALES EN EL AREA DE GESTION DE DESARROLLO LOCAL PARA APOYAR LA FORMULACION, EJECUCIÓN Y SEGUIMIENTO DE LOS PROYECTOS DE INVERSIÓN EN EL MARCO DEL CUMPLIMIENTO DEL PLAN DE DESARROLLO LOCAL DE LA ALCALDÍA LOCAL DE RAFAEL URIBE URIBE 2021-2024"/>
    <d v="2023-06-27T00:00:00"/>
    <d v="2023-06-28T00:00:00"/>
    <d v="2024-01-27T00:00:00"/>
    <n v="210"/>
    <n v="7"/>
    <n v="37800000"/>
    <n v="5400000"/>
    <x v="0"/>
    <n v="1101"/>
    <d v="2023-06-23T00:00:00"/>
    <n v="1045"/>
    <d v="2023-06-28T00:00:00"/>
    <x v="0"/>
    <s v="Gestion publica transparente y que mide cuentas  la ciudadania en rafael uribe uribe "/>
    <x v="0"/>
    <m/>
    <m/>
    <m/>
    <m/>
    <m/>
    <m/>
    <m/>
    <m/>
    <m/>
    <m/>
    <n v="7"/>
    <n v="210"/>
    <n v="37800000"/>
    <s v="31 31-Servicios Profesionales "/>
    <s v="MARLYN CAROLINA RIVERA"/>
    <s v="DESPACHO"/>
    <s v="Terminado"/>
    <s v="SECOP II"/>
    <s v="JORGE "/>
    <m/>
    <s v="OK"/>
    <n v="318"/>
    <s v="M"/>
    <n v="3012434248"/>
    <s v="DG 89 A  115 55 bl 8 apt 103"/>
    <s v="ADMINISTRADOR DE EMPRESAS"/>
    <s v="dgarzonc5153@hotmail.com_x000d_"/>
    <s v="1 . Elaborar diagnosticos/ documentos y/o informes entre otros relacionados con los_x000a_Proyectos de Inversion y temas que se relaciones con el Plan de Desarrollo Local de Rafael Uribe Uribe_x000a_requeridos por el Alcalde local de Rafael Urie Uribe dando estricto cumplimiento al plazo requerido 2 . Realizar_x000a_el seguimiento a la ejecución de los recursos y metas del Plan de Desarrollo Local y/o Proyectos de inversión_x000a_asignados por el supervisor (a) del Fondo de Desarrollo Rafael Uribe Uribe para lo cual deberá presentar_x000a_mensualmente informes de gestion 3 . Elaborar los estudios previos, anexos tecnicos, estudio del sector, matriz_x000a_de riesgos, estudio de mercado entre otros en su parte técnica durante la fase precontractual de los procesos_x000a_derivados de (los) Proyectos de Inversión donde sea designado por el supervisor (a) del Fondo de Desarrollo_x000a_Rafael Uribe Uribe 4 . Verificar, calificar y evaluar técnicamente las propuestas para los procesos de_x000a_contratacion que le sean asignados por el supervisor (a) del contrato 5 . Participar en las reuniones, citaciones_x000a_de la junta de administracion Local, comités de contratación, comités técnicos de seguimiento, reuniones,_x000a_actividades de la administracion local, distrital, capacitaciones, entre otros donde sea designado (a) por el_x000a_supervisor del contrato 6 . Elaborar las respuestas a las solicitudes y/o requerimientos de diferentes indole que_x000a_por competencia le sean asignados por el supervisor (a) del contrato dando cumplimiento estricto a los tiempos_x000a_que exige la norma. 7 . Realizar el seguimiento técnico, administrativo, financiero y contable de los procesos_x000a_contractuales donde sea designado como apoyo a la supervisión en el marco de lo previsto en el manual de_x000a_supervisión de la Secretaría Distrital de Gobierno. 8 . Entregar, mensualmente informe de actividades,_x000a_adjuntando las evidencias que soportan la ejecución de las obligaciones específicas 9 . Apoyar las demás_x000a_actividades que se generen en la ejecucion del contrato y que le sean asignadas por el Alcalde Local y/o el_x000a_supervisor (a) del contrato y que surjan de la Naturaleza del Contrato"/>
    <d v="2023-07-11T00:00:00"/>
    <s v="I"/>
    <d v="2023-06-28T00:00:00"/>
    <d v="2023-06-28T00:00:00"/>
    <d v="2024-01-27T00:00:00"/>
    <s v="PROFESIONAL"/>
    <s v="SI"/>
    <n v="20236820020413"/>
  </r>
  <r>
    <s v="CIA-319-2023"/>
    <n v="319"/>
    <s v="FDLRUU-CD-319-2023"/>
    <s v="No aplica"/>
    <d v="2023-06-27T00:00:00"/>
    <s v="https://www.contratos.gov.co/consultas/detalleProceso.do?numConstancia=23-22-69010"/>
    <x v="0"/>
    <x v="5"/>
    <s v="23-22-69010"/>
    <n v="91829"/>
    <s v="N/A"/>
    <s v="CANAL CAPITAL "/>
    <s v="NIT"/>
    <n v="830012587"/>
    <n v="4"/>
    <m/>
    <m/>
    <m/>
    <m/>
    <m/>
    <m/>
    <m/>
    <m/>
    <s v="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
    <d v="2023-06-27T00:00:00"/>
    <d v="2023-07-11T00:00:00"/>
    <d v="2024-03-10T00:00:00"/>
    <n v="240"/>
    <n v="8"/>
    <n v="200000000"/>
    <n v="25000000"/>
    <x v="0"/>
    <n v="1104"/>
    <d v="2023-06-23T00:00:00"/>
    <n v="1044"/>
    <d v="2023-06-28T00:00:00"/>
    <x v="8"/>
    <s v="Apropiación del arte, la cultura y el patrimonio en Rafael Uribe Uribe"/>
    <x v="8"/>
    <m/>
    <m/>
    <m/>
    <m/>
    <m/>
    <m/>
    <m/>
    <m/>
    <m/>
    <m/>
    <n v="8"/>
    <n v="240"/>
    <n v="200000000"/>
    <s v="911 911-Contrato Interadministrativo"/>
    <s v="MARTHA LILIANA SILVA ESQUIVEL PROFESIONAL CPS 026 2023 FDLRUU Apoyo Técnico y Financiero VANESSA DOMINGUEZ PALOMINO PROFESIONAL CPS 235 2023 FDLRUU Apoyo Jurídico"/>
    <s v="PLANEACION "/>
    <s v="Terminado"/>
    <s v="SECOP I"/>
    <s v="Jhon"/>
    <s v="sin cargar acta de inicio a secop I-  a  mayo 15/2024"/>
    <m/>
    <n v="319"/>
    <m/>
    <n v="6014578300"/>
    <s v="av.dorado 66 63 p 5"/>
    <s v="N/A"/>
    <s v="notificacionesjudiciales@canalcapital.gov.co"/>
    <s v="SECOP I"/>
    <d v="2023-07-01T00:00:00"/>
    <s v="I"/>
    <d v="2023-06-29T00:00:00"/>
    <d v="2023-07-10T00:00:00"/>
    <m/>
    <s v="N/A"/>
    <s v="SI"/>
    <s v="20236820018343-20246820000583"/>
  </r>
  <r>
    <s v="CPS-320-2023"/>
    <n v="320"/>
    <s v="FDLRUU-CD-320-2023"/>
    <s v="No aplica"/>
    <d v="2023-06-28T00:00:00"/>
    <s v="https://community.secop.gov.co/Public/Tendering/OpportunityDetail/Index?noticeUID=CO1.NTC.4665525&amp;isFromPublicArea=True&amp;isModal=False"/>
    <x v="0"/>
    <x v="0"/>
    <s v="CO1.PCCNTR.5168497"/>
    <n v="91923"/>
    <n v="42533"/>
    <s v="LAURA VANESSA PÁEZ LÓPEZ"/>
    <s v="CC"/>
    <n v="1016109867"/>
    <n v="8"/>
    <m/>
    <m/>
    <m/>
    <m/>
    <m/>
    <m/>
    <m/>
    <m/>
    <s v="APOYAR TÉCNICAMENTE A LA ALCALDÍA LOCAL EN EL ADECUADO MANEJO DE LOS DOCUMENTOS OFICIALES, MEDIANTE LA SOCIALIZACIÓN, IMPLEMENTACIÓN MONITOREO Y SEGUIMIENTO AL APLICATIVO ORFEO, EN LAS DIFERENTES DEPENDENCIAS, CON ÉNFASIS EN EL CDI DEL AREA DE GESTION DE DESARROLLO LOCAL&quot;."/>
    <d v="2023-06-28T00:00:00"/>
    <d v="2023-07-04T00:00:00"/>
    <d v="2024-02-29T00:00:00"/>
    <n v="165"/>
    <n v="6"/>
    <n v="18700000"/>
    <n v="3400000"/>
    <x v="0"/>
    <n v="1117"/>
    <d v="2023-06-28T00:00:00"/>
    <n v="1055"/>
    <d v="2023-06-28T00:00:00"/>
    <x v="0"/>
    <s v="Gestion publica transparente y que mide cuentas  la ciudadania en rafael uribe uribe "/>
    <x v="0"/>
    <n v="101289"/>
    <n v="1"/>
    <d v="2023-12-22T00:00:00"/>
    <n v="1375"/>
    <d v="2023-12-22T00:00:00"/>
    <n v="1252"/>
    <n v="7706667"/>
    <n v="1"/>
    <d v="2023-12-22T00:00:00"/>
    <n v="67"/>
    <n v="8"/>
    <n v="232"/>
    <n v="26406667"/>
    <s v="33 33-Servicios Apoyo a la Gestion de la Entidad (servicios administrativos) "/>
    <s v="DIMELZA MENDOZA RUEDA"/>
    <s v="ADMINISTRATIVA"/>
    <s v="Terminado"/>
    <s v="SECOP II"/>
    <s v="Johana"/>
    <s v="PENDIENTE CARGAR CRP ADICION (JHON ) A MAYO 15/2024"/>
    <m/>
    <n v="320"/>
    <s v="F"/>
    <n v="3225884297"/>
    <s v="CL 23 D 107 52 P 2 "/>
    <s v="CONTABLIZACION DE OPERACIONES FINANCIERAS"/>
    <s v="lvanessa0404@gmail.com"/>
    <s v=": 1. Apoyar en el monitoreo de publicaciones de edictos, recepción, radicación, clasificación,_x000a_organización y distribución por competencia a través del aplicativo de Gestión Documental y en físico de los documentos que_x000a_ingresan y salen de la Alcaldía Local y apoyar operativamente al CDI cuando se presenten retrasos en la gestión diaria,_x000a_conforme a los lineamientos en la materia establecidos por la Secretaría Distrital de Gobierno.2. Gestionar el control de los_x000a_documentos asignados a los motorizados y los acuses de recibo devueltos debidamente cargados en el aplicativo ORFEO,_x000a_propendiendo en todo caso porque se recepcionen los acuses en un tiempo máximo de 5 días posterior a la entrega al_x000a_notificador, tomando las acciones necesarias de distribución, redistribución, entre otras, para que los mismos se carguen en el_x000a_aplicativo ORFEO en un término máximo de 10 días hábiles.3. Apoyar la elaboración de planillas, proyección de oficios,_x000a_memorandos o comunicaciones y demás documentos propios que requiera el CDI o por instrucción del Supervisor, conforme_x000a_a los tiempos establecidos por Ley y que estén relacionados con la naturaleza del contrato.4. Monitorear los indicadores_x000a_establecidos por la Alcaldia Local para la medición y correcta ejecución de las labores del CDI y dar aviso oportuno al_x000a_supervisor en caso de presentarse desviaciones, incumplimientos u otras situaciones que puedan generar un riesgo para la_x000a_entidad.5. Efectuar capacitaciones al personal de la Alcaldía Local referente al manejo debido del aplicativo ORFEO y_x000a_lineamientos institucionales expedidos frente al manejo de la documentación y operación del CDI. 6. Realizar_x000a_acompañamiento en lo referente a las solicitudes de trámites pendientes o radicados que presenten errores en ORFEO, para_x000a_que puedan resolverse dichas inconsistencias. 7. Apoyar el seguimiento a los requerimientos que se encuentren en trámite_x000a_fuera de tiempos, según información suministrada por la Oficina Central de Atención a la Ciudadanía. 8. Las demás que le_x000a_asigne el supervisor del contrato y que surjan de la naturaleza del mismo."/>
    <d v="2023-07-07T00:00:00"/>
    <s v="I"/>
    <d v="2023-06-29T00:00:00"/>
    <d v="2023-07-04T00:00:00"/>
    <d v="2023-12-18T00:00:00"/>
    <s v="TECNICO"/>
    <s v="SI"/>
    <n v="20236820016083"/>
  </r>
  <r>
    <s v="CPS-321-2023"/>
    <n v="321"/>
    <s v="FDLRUU-CD-321-2023"/>
    <s v="No aplica"/>
    <d v="2023-06-28T00:00:00"/>
    <s v="https://community.secop.gov.co/Public/Tendering/OpportunityDetail/Index?noticeUID=CO1.NTC.4665012&amp;isFromPublicArea=True&amp;isModal=False"/>
    <x v="0"/>
    <x v="0"/>
    <s v="CO1.PCCNTR.5168167"/>
    <n v="91917"/>
    <n v="42534"/>
    <s v="CRISTHIAN CAMILO MUNEVAR CRISTIANO"/>
    <s v="CC"/>
    <n v="1013688683"/>
    <n v="1"/>
    <m/>
    <m/>
    <m/>
    <m/>
    <m/>
    <m/>
    <m/>
    <m/>
    <s v="PRESTAR LOS SERVICIOS DE APOYO A LA GESTIÓN EN LAS LABORES ADMINISTRATIVAS, OPERATIVAS Y LOGISTICAS QUE SE REQUIERAN EN EL ÁREA DE GESTIÓN DEL DESARROLLO DE LA ALCALDÍA LOCAL DE RAFAEL URIBE URIBE"/>
    <d v="2023-06-28T00:00:00"/>
    <d v="2023-07-04T00:00:00"/>
    <d v="2024-02-29T00:00:00"/>
    <n v="165"/>
    <n v="6"/>
    <n v="14850000"/>
    <n v="2700000"/>
    <x v="0"/>
    <n v="1116"/>
    <d v="2023-06-28T00:00:00"/>
    <n v="1060"/>
    <d v="2023-06-28T00:00:00"/>
    <x v="0"/>
    <s v="Gestion publica transparente y que mide cuentas  la ciudadania en rafael uribe uribe "/>
    <x v="0"/>
    <n v="99468"/>
    <n v="1"/>
    <d v="2023-12-18T00:00:00"/>
    <n v="1304"/>
    <d v="2023-12-15T00:00:00"/>
    <n v="1156"/>
    <n v="6480000"/>
    <n v="1"/>
    <d v="2023-12-18T00:00:00"/>
    <n v="71"/>
    <n v="8"/>
    <n v="236"/>
    <n v="21330000"/>
    <s v="33 33-Servicios Apoyo a la Gestion de la Entidad (servicios administrativos) "/>
    <s v="DIMELZA MENDOZA RUEDA"/>
    <s v="ADMINISTRATIVA"/>
    <s v="Terminado"/>
    <s v="SECOP II"/>
    <s v="LUIS ALEJANDRO"/>
    <s v="PENDIENTE CARGAR DELEGACION  SUPERVISON- (LUIS ALEJANDRO - PENDIENTE CARGAR CRP ADICION (MICHEL  SALAMANCA ) A MAYO 15/2024"/>
    <m/>
    <n v="321"/>
    <s v="M"/>
    <n v="3170099439"/>
    <s v="CL 19 SUR 10C 25 ESTE "/>
    <s v="TECNICO LABORAL EN AUXILIAR ADMINISTRATIVO"/>
    <s v="munevar192@gmail.com"/>
    <s v="S: 1 . Apoyar los movimientos físicos y traslados de conformidad a los procedimientos y normas_x000a_establecidas para la toma física de los inventarios de los bienes de propiedad del Fondo de Desarrollo Local de la_x000a_Localidad de Rafael Uribe Uribe (FDLRUU), según directrices por parte del funcionario responsable del_x000a_Almacén. 2. Asistir al encargado del levantamiento físico, revisión, control, revisión de placas, seguimiento, bajas_x000a_de los inventarios según los requerimientos dei funcionario responsable de Almacén y FDLRUU y la disposición_x000a_de los mismos. 3. Informar inmediatamente al Supervisor del contrato, sobre cualquier faltante o irregularidad_x000a_que se presente en la ejecución de sus actividades. 4. Asistir al proceso de verificación y seguimiento de los_x000a_ingresos, salidas, traslados, reintegros y demás operaciones que deben registrarse por el área, sobre bienes y_x000a_elementos del FDLRUU. Realizar el respectivo registro en el aplicativo SI CAPITAL de la Secretaría de Gobierno._x000a_5. Garantizar el resguardo, custodia y buen uso de los elementos de la Entidad que le sean entregados, para la_x000a_efectiva realización de su objeto contractual, en caso de que se genere pérdida o deterioro injustificado el_x000a_supervisor deberá realizar el procedimiento que corresponda para que se garantice el reintegro del mismo. 6._x000a_Mantener activos y al día (sin trámites pendientes) los aplicativos TICs de acuerdo con el objeto contractual_x000a_(Orfeo, correo institucional, SIG, SI CAPITAL, extranet, entre otros) junto con el inventario fisico que le sea_x000a_asignado por el almacén del Área de Gestión del Desarrollo Local (lo anterior implica que una vez suscriba acta_x000a_de inicio, el contratista deberá aperturar dichos aplicativos y deberá mantenerlos activos y al día durante todo el_x000a_término de ejecución del contrato. Igualmente, con la suscripción del acta de inicio, deberá dirigirse al almacén_x000a_del área de gestión del desarrollo local para la asignación del inventario físico del que será responsable). 7. Prestar_x000a_el servicio de atención a la ciudadanía relacionado con el objeto y naturaleza del contrato de manera oportuna,_x000a_con calidad y calidez, garantizando suplir la necesidad del servicio. 8. Apoyar la organización del archivo del_x000a_Almacén del Fondo de Desarrollo Local de Rafael Uribe Uribe. 9. Apoyar logísticamente la realización de eventos_x000a_de la Alcaldía local cuando sea requerido. para el suministro, montaje, instalación y desmontaje de los elementos_x000a_propiedad del Fondo de Desarrollo Local de Rafael Uribe 'Uribe y custodiados por el Almacén. 10. Apoyar el_x000a_cuidado y custodia de bienes y elementos del Fondo de Desarrollo Local de Rafael Uribe Uribe en actividades y_x000a_eventos que realice la Alcaldía Local. 11. Las demás obligaciones que se le asignen y que surjan de la naturaleza_x000a_del Contrato."/>
    <d v="2023-07-05T00:00:00"/>
    <s v="I"/>
    <d v="2023-06-29T00:00:00"/>
    <d v="2023-07-04T00:00:00"/>
    <d v="2023-12-13T00:00:00"/>
    <s v="BACHILLER "/>
    <s v="SI"/>
    <n v="20236820017233"/>
  </r>
  <r>
    <s v="CIA-322-2023"/>
    <n v="322"/>
    <s v="FDLRUU-CD-322-2023"/>
    <s v="No aplica"/>
    <d v="2023-06-28T00:00:00"/>
    <s v="https://community.secop.gov.co/Public/Tendering/OpportunityDetail/Index?noticeUID=CO1.NTC.4657195&amp;isFromPublicArea=True&amp;isModal=False"/>
    <x v="0"/>
    <x v="1"/>
    <s v="CO1.PCCNTR.5160325"/>
    <n v="92157"/>
    <s v="N/A"/>
    <s v="CORPORACION PARA EL DESARROLLO DE LAS MICROEMPRESAS-PROPAIS"/>
    <s v="NIT"/>
    <n v="800250713"/>
    <n v="7"/>
    <m/>
    <m/>
    <m/>
    <m/>
    <m/>
    <m/>
    <m/>
    <m/>
    <s v="AUNAR ESFUERZOS ADMINISTRATIVOS, TÉCNICOS, FINANCIEROS Y LOGÍSTICOS ENTRE PROPAIS Y EL FONDO DE DESARROLLO LOCAL DE RAFAEL URIBE URIBE PARA LA CONSOLIDACIÓN Y FORTALECIMIENTO ECONÓMICO DE LOS EMPRENDIMIENTOS LOCALES A TRAVÉS DEL PROGRAMA IMPULSO LOCAL 3.0."/>
    <d v="2023-06-28T00:00:00"/>
    <d v="2023-08-01T00:00:00"/>
    <d v="2024-09-30T00:00:00"/>
    <n v="360"/>
    <n v="12"/>
    <n v="827320000"/>
    <n v="68943333.333333328"/>
    <x v="0"/>
    <n v="1108"/>
    <d v="2023-06-27T00:00:00"/>
    <n v="1052"/>
    <d v="2023-06-28T00:00:00"/>
    <x v="15"/>
    <s v="Oportunidades para el desarrollo economico cultural y creativo en Rafael Uribe Uribe"/>
    <x v="15"/>
    <m/>
    <n v="1"/>
    <d v="2023-12-29T00:00:00"/>
    <n v="1372"/>
    <d v="2023-12-22T00:00:00"/>
    <n v="1302"/>
    <n v="97326555"/>
    <n v="0"/>
    <m/>
    <n v="0"/>
    <n v="12"/>
    <n v="360"/>
    <n v="924646555"/>
    <s v="211 211-Convenio Interadministrativo "/>
    <s v="ANGIE NATALIA RODRIGUEZ BARAJAS_x000a_PROFESIONAL CPS 055 2023 FDLRUU_x000a_Apoyo Técnico y Financiero_x000a_VANESSA DOMINGUEZ PALOMINO_x000a_PROFESIONAL CPS 235 2023 FDLRUU_x000a_Apoyo Jurídico"/>
    <s v="PLANEACION "/>
    <s v="En ejecución"/>
    <s v="SECOP II"/>
    <s v="JHON"/>
    <s v="PENDIENTE CARGAR CRP ADICION (JHON BOOHORQUEZ ) MAYO 15/2024"/>
    <m/>
    <n v="322"/>
    <s v="N/A"/>
    <n v="6017437496"/>
    <s v="CRA 4 73 71 PISO 2 "/>
    <s v="N/A"/>
    <s v="www.propais.org.co"/>
    <s v="1. Dar cumplimiento de los Estudios Previos, Propuesta presentada, priorización_x000a_poblacional acordada en la localidad de RAFAEL URIBE URIBE, y demás_x000a_documentos que hagan parte integral del convenio interadministrativo._x000a_2. Elaborar la Guía Operativa del Programa, el Plan Operativo Anual – POA del_x000a_Convenio y el cronograma general de ejecución_x000a_3. Dar cumplimiento de las actividades correspondientes establecidas en el Plan_x000a_Operativo Anual – POA._x000a_4. Suministrar oportunamente la información, herramientas y apoyo logístico que_x000a_corresponden a su rol cuando se requiera para el cumplimiento de las obligaciones_x000a_del convenio._x000a_5. Presentar las evidencias de las acciones realizadas, material de divulgación, pautas_x000a_con el fin de promover el programa._x000a_6. Asignar una persona de manera permanente a la localidad para ayudar con el_x000a_proceso de inscripciones y para soportar al apoyo a la supervisión de la localidad en_x000a_temas correspondientes a la ejecución del programa._x000a_7. Poner a disposición del FDL una plataforma en la cual pueda evidenciar el proceso_x000a_de avance desde la inscripción hasta el cumplimiento de cada una de las etapas de_x000a_la ruta del programa._x000a_8. Realizar la selección de los beneficiarios según los criterios de elegibilidad_x000a_acordados con la localidad y presentarlos al FDL para su aprobación._x000a_9. Informar a las personas que se inscriben en el programa cuál es su status dentro de_x000a_él._x000a_10. Realizar la caracterización y diagnóstico de los emprendimientos seleccionados,_x000a_identificación de las brechas de cada unidad productiva seleccionada._x000a_11. Apoyar la elaboración de los planes de inversión realizados por los emprendedores a_x000a_través del soporte técnico realizado por el asesor empresarial.12. Realizar de 3 visitas a las unidades productivas por parte de los asesores_x000a_empresariales, levantando como evidencias de la visita el acta de visita, el registro_x000a_fotográfico donde se evidencie el emprendedor y sus productos. Estas visitas se dan_x000a_en los componentes de: Caracterización (primera visita), Capitalización (segunda y_x000a_tercera visita)._x000a_13. Socializar con el beneficiario la carta de compromiso, explicarle su diligenciamiento y_x000a_tomar su firma con las condiciones de calidad que esta requiere, entregar en el FDL_x000a_al apoyo a la supervisión para su revisión y aval y posterior radicación en el CDI._x000a_14. Diseñar e impartir las cápsulas de conocimiento a los emprendedores beneficiarios_x000a_del programa._x000a_15. Presentar plan de inversión aprobado y las cotizaciones que lo acompañan._x000a_16. Revisar el porcentaje de cumplimiento del avance de la formación para proceder con_x000a_los pagos._x000a_17. Ayudar a tramitar las pólizas a favor del FDL._x000a_18. Realización de la dispersión de recursos según lo establecido por el programa 70%_x000a_contra el plan de inversión y 30% contra la evidencia del uso del primer desembolso._x000a_19. Presentar evidencias de las transacciones realizadas a cada uno de los beneficiarios_x000a_de acuerdo a la cuenta bancaria o billetera digital que certifique cada persona._x000a_20. Revisar, aprobar y entregar al FDL la documentación aportada por el emprendedor_x000a_(soporte de uso de las capitalizaciones)._x000a_21. Citar a comité Operativo Local al FDL de manera mensual, con el fin de presentar_x000a_información sobre el avance técnico y financiero del programa y adicionar a este un_x000a_informe ejecutivo con lo presentado (avance del mes)._x000a_22. Elaborar y presentar al FDL el informe que acompaña la solicitud de cada pago, los_x000a_cuales contendrán la información técnica, financiera, administrativa con corte al mes_x000a_inmediatamente anterior al cual se solicita el pago. Cada informe dará cuenta y razón_x000a_del periodo de tiempo que transcurre entre cada uno de ellos y los soportes deberán_x000a_ser consultados por el FDL en la plataforma dispuesta para tal fin._x000a_23. Presentación un informe final que dé cuenta de los aspectos técnicos y financieros_x000a_de la ejecución total, el cual permita conocer los resultados alcanzados, debe_x000a_contemplar variables cuantitativas y cualitativas. Este informe debe de estar_x000a_acompañado de un disco duro donde se aporten todas las evidencias de los_x000a_beneficiarios del programa por cada componente de la ruta._x000a_24. Para acceder a cada pago el aliado deberá de presentar el formato GCO-GCI-F110._x000a_25. Participar en las mesas técnico, financieras y jurídicas previas a la liquidación._x000a_26. Suscripción del acta de liquidación._x000a_27. Participar del Comité Operativo Local el cual sesionará cada mes para presentar los_x000a_resultados del informe mensual y avances de la ejecución y temas requieran especial_x000a_atención._x000a_28. Participar del Comité Directivo cada vez que este invite a sesionar con el fin de_x000a_realizar el seguimiento estratégico a la ejecución del Convenio suscrito entre_x000a_PROPAÍS y el Fondo de Desarrollo Local._x000a_29. Informar de manera oportuna, veraz y clara al Fondo de Desarrollo Local, lo_x000a_concerniente a los aliados estratégicos que vincule para el cumplimiento del objeto_x000a_del presente convenio._x000a_30. Atender de manera oportuna, veraz, clara y expedita las observaciones realizadas_x000a_por el Fondo de Desarrollo Local sobre informes requeridos sobre el seguimiento al_x000a_plan operativo y el avance de ejecución del proyecto._x000a_31. Presentar los documentos para someterlos a la revisión del FDL otorgando un_x000a_tiempo prudencial para dicha revisión.32. Destinar los aportes que le entregue el Fondo de Desarrollo Local RAFAEL URIBE_x000a_URIBE únicamente en los productos y actividades previstas en el convenio_x000a_interadministrativo y en concordancia con los Estudios Previos, Propuesta y demás_x000a_documentación que haga parte integral del convenio._x000a_33. Debe de garantizar el buen funcionamiento de la plataforma tecnológica y en general_x000a_de la tecnología colocada a disposición del Fondo de Desarrollo Local RAFAEL_x000a_URIBE URIBE, como contrapartida, con el fin de la correcta ejecución del convenio._x000a_34. Informar mediante oficio quien desarrolla el cargo de coordinador o responsable de_x000a_la ejecución del programa y con que miembros del equipo se mantendrá la_x000a_comunicación permanente y cuáles serán sus funciones._x000a_35. Informar de manera oportuna, clara y expedita al supervisor del convenio sobre los_x000a_inconvenientes que afecten el desarrollo del mismo._x000a_36. Solicitar la autorización para publicar cualquier información relacionada con las_x000a_intervenciones, a través de medios de comunicación tales como Internet, vallas,_x000a_perifoneo, fotos, volantes, anuncios de periódico y cualquier otro medio._x000a_37. Adjuntar los entregables enumerados en la tabla de productos del anexo técnico_x000a_radicados por CDI en medio magnético y físico._x000a_38. Presentar indicadores de gestión y de impacto determinados en la guía operativa._x000a_39. Diseñar e implementar el proceso de seguimiento y monitoreo con el fin de generar_x000a_alertas tempranas en la operación, identificar el avance en el cumplimiento de los_x000a_indicadores de seguimiento y resultado, y apoyar la adecuada toma de decisiones de_x000a_acuerdo con la información que sea suministrada"/>
    <s v="N/A"/>
    <s v="N/A"/>
    <d v="2023-07-28T00:00:00"/>
    <d v="2023-08-01T00:00:00"/>
    <d v="2024-07-31T00:00:00"/>
    <s v="N/A"/>
    <s v="SI"/>
    <s v=" _x000a_20236820018353-20246820000523"/>
  </r>
  <r>
    <s v="CPS-323-2023"/>
    <n v="323"/>
    <s v="FDLRUU-CD-323-2023"/>
    <s v="No aplica"/>
    <d v="2023-06-28T00:00:00"/>
    <s v="https://community.secop.gov.co/Public/Tendering/OpportunityDetail/Index?noticeUID=CO1.NTC.4657838&amp;isFromPublicArea=True&amp;isModal=False"/>
    <x v="0"/>
    <x v="0"/>
    <s v="CO1.PCCNTR.5160270"/>
    <n v="91904"/>
    <n v="42541"/>
    <s v="SINDY LORENA GONZALEZ MOLANO"/>
    <s v="CC"/>
    <n v="1023899154"/>
    <n v="9"/>
    <m/>
    <m/>
    <m/>
    <m/>
    <m/>
    <m/>
    <m/>
    <m/>
    <s v="PRESTAR SERVICIOS DE APOYO TECNICO AL AREA DE GESTION DE DESARROLLO LOCAL EN LA FORMULACION, EJECUCION Y SEGUIMIENTO DE LOS PROYECTOS DE INVERSION QUE FORMAN PARTE DEL PLAN DE DESARROLLO LOCAL 2021-2024 ASOCIADOS A LA RECREACION, CULTURA Y DEPORTE DE LA LOCALIDAD DE RAFAEL URIBE URIBE"/>
    <d v="2023-06-28T00:00:00"/>
    <d v="2023-06-28T00:00:00"/>
    <d v="2023-12-12T00:00:00"/>
    <n v="165"/>
    <n v="6"/>
    <n v="22000000"/>
    <n v="4000000"/>
    <x v="0"/>
    <n v="1119"/>
    <d v="2023-06-28T00:00:00"/>
    <n v="1049"/>
    <d v="2023-06-28T00:00:00"/>
    <x v="0"/>
    <s v="Gestion publica transparente y que mide cuentas  la ciudadania en rafael uribe uribe "/>
    <x v="0"/>
    <m/>
    <m/>
    <m/>
    <m/>
    <m/>
    <m/>
    <m/>
    <m/>
    <m/>
    <m/>
    <n v="6"/>
    <n v="165"/>
    <n v="22000000"/>
    <s v="33 33-Servicios Apoyo a la Gestion de la Entidad (servicios administrativos) "/>
    <s v="JESUS BAYRO MUÑOZ FELIX"/>
    <s v="PLANEACION "/>
    <s v="Terminado"/>
    <s v="SECOP II"/>
    <s v="LUISA"/>
    <m/>
    <m/>
    <n v="323"/>
    <s v="F"/>
    <n v="3143905113"/>
    <s v="CL 31B SUR 0 45"/>
    <s v="TECNICO LABORAL POR COMPETENCIAS EN AUXILIAR ADMINISTRATOVO"/>
    <s v="gabngaz-68@hotmail.com"/>
    <s v="1. Apoyar en la elaboración de diagnósticos, presentaciones, documentos técnicos, análisis del_x000a_sector, estudios de mercado, herramientas de seguimiento y ejecución y todos los demás que_x000a_hagan parte de la formulación y ejecución de los proyectos de inversión de cultura y deporte del_x000a_Fondo de Desarrollo Local de Rafael Uribe Uribe._x000a_2. Apoyar en la elaboración de actas de reuniones, comunicaciones, registro de información en los_x000a_aplicativos y/o herramientas del nivel central, Alcaldía Local, respuestas a requerimientos; así como herramientas que se requieran para la formulación y ejecución de los proyectos de_x000a_inversión y demás documentos requeridos por el supervisor (a) del contrato._x000a_3. Apoyar y mantener actualizadas las carpetas físicas y expedientes magnéticos con la información_x000a_de los contratos, proyectos de inversión que le sean designados por el supervisor (a) del_x000a_contrato._x000a_4. Apoyar y/o asistir a las actividades, reuniones presenciales y/o virtuales, capacitaciones entre_x000a_otros que se generen en el marco de los Proyectos de Inversión del Fondo de Desarrollo Local_x000a_de Rafael Uribe Uribe._x000a_5. Presentar el informe mensual de actividades con las evidencias que soportan la ejecución de las_x000a_obligaciones específicas del contrato._x000a_6. Las demás que sean asignadas por el supervisor y/o apoyo a la supervisión del contrato"/>
    <d v="2023-01-26T00:00:00"/>
    <s v="I"/>
    <d v="2023-06-28T00:00:00"/>
    <d v="2023-06-29T00:00:00"/>
    <d v="2023-12-13T00:00:00"/>
    <s v="TECNICO"/>
    <s v="SI"/>
    <n v="20236820018303"/>
  </r>
  <r>
    <s v="CPS-324-2023"/>
    <n v="324"/>
    <s v="FDLRUU-CD-324-2023"/>
    <s v="No aplica"/>
    <d v="2023-06-28T00:00:00"/>
    <s v="https://community.secop.gov.co/Public/Tendering/OpportunityDetail/Index?noticeUID=CO1.NTC.4667466&amp;isFromPublicArea=True&amp;isModal=False"/>
    <x v="0"/>
    <x v="0"/>
    <s v="CO1.PCCNTR.5171060"/>
    <n v="91906"/>
    <n v="42537"/>
    <s v="DANIEL FELIPE PINTO RUIZ "/>
    <s v="CC"/>
    <n v="1022374978"/>
    <n v="3"/>
    <m/>
    <m/>
    <m/>
    <m/>
    <m/>
    <m/>
    <m/>
    <m/>
    <s v="APOYAR ASISTENCIALMENTE EN LAS LABORES ADMINISTRATIVAS Y OPERATIVAS QUE SE REQUIERAN EN EL ÁREA DE GESTION DESARROLLO LOCAL DE LA ALCALDIA LOCAL DE RAFAEL URIBE URIBE"/>
    <d v="2023-06-28T00:00:00"/>
    <d v="2023-07-04T00:00:00"/>
    <d v="2023-12-18T00:00:00"/>
    <n v="165"/>
    <n v="6"/>
    <n v="14850000"/>
    <n v="2700000"/>
    <x v="0"/>
    <n v="1112"/>
    <d v="2023-06-28T00:00:00"/>
    <n v="1066"/>
    <d v="2023-06-28T00:00:00"/>
    <x v="0"/>
    <s v="Gestion publica transparente y que mide cuentas  la ciudadania en rafael uribe uribe "/>
    <x v="0"/>
    <m/>
    <m/>
    <m/>
    <m/>
    <m/>
    <m/>
    <m/>
    <m/>
    <m/>
    <m/>
    <n v="6"/>
    <n v="165"/>
    <n v="14850000"/>
    <s v="33 33-Servicios Apoyo a la Gestion de la Entidad (servicios administrativos) "/>
    <s v="DIMELZA MENDOZA RUEDA"/>
    <s v="ADMINISTRATIVA"/>
    <s v="Terminado"/>
    <s v="SECOP II"/>
    <s v="michel"/>
    <m/>
    <s v="OK"/>
    <n v="324"/>
    <s v="M"/>
    <n v="3012288573"/>
    <s v="cl 35c sur 26b 23 apto 407"/>
    <s v="TECNICO EN ENTRENAMIENTO DEPORTIVO"/>
    <s v="danielf.pintoruiz@gmail.com"/>
    <s v="1 . apoyar la recepción, radicación, registro, organización conservación, distribución, relación, clasificación y/o entrega_x000a_de la correspondencia que diariamente recibe y envia el CDI, incluida en el aplicativo de Gestión Documental,_x000a_conforme a los lineamientos establecidos por la Secretaria de Gobierno_x000a_2 . llevar control de la documentación recibida, planillada para envio, devuelta por los motorizados, entregada a las_x000a_dependencias y publicadas por edicto, según le sea asignado e informar oportunamente al supervisor los retrasos por la_x000a_o contingencias presentadas en el área_x000a_3 .apoyar la gestión documental y archivo del área de gestión de desarrollo local, conforme a los lineamientos_x000a_establecidos por la entidad_x000a_4 . apoyar la recepción de llamadas telefónicas a través del PBX , atendiendo los protocolos dispuestos por la secretaria_x000a_distrital de gobierno_x000a_5 . apoyar la elaboración, radicación, entrega y archivo de documentos memorando y oficios cuando le sea requerido_x000a_por el Profesional Especializado 222-24 del Fondo de Desarrollo local relacionadas con la naturaleza del contrato_x000a_6 . las demás obligaciones que sean asignadas por el Profesional Especializado 222-24 del Área de Desarrollo Local y_x000a_de acuerdo con el objeto del contrato "/>
    <d v="2023-07-01T00:00:00"/>
    <s v="I"/>
    <d v="2023-06-30T00:00:00"/>
    <d v="2023-07-04T00:00:00"/>
    <d v="2023-12-18T00:00:00"/>
    <s v="BACHILLER"/>
    <s v="SI"/>
    <n v="20236820016083"/>
  </r>
  <r>
    <s v="CPS-325-2023"/>
    <n v="325"/>
    <s v="FDLRUU-CD-325-2023"/>
    <s v="No aplica"/>
    <d v="2023-06-28T00:00:00"/>
    <s v="https://community.secop.gov.co/Public/Tendering/OpportunityDetail/Index?noticeUID=CO1.NTC.4660820&amp;isFromPublicArea=True&amp;isModal=False"/>
    <x v="0"/>
    <x v="0"/>
    <s v="CO1.PCCNTR.5163564"/>
    <n v="91902"/>
    <n v="42542"/>
    <s v="DANIEL FERNANDO AMADOR CARVAJAL"/>
    <s v="CC"/>
    <n v="1012410729"/>
    <n v="4"/>
    <m/>
    <m/>
    <m/>
    <m/>
    <m/>
    <m/>
    <m/>
    <m/>
    <s v="APOYAR EL EQUIPO DE PRENSA Y COMUNACIONES DE LA ALCALDIA LOCAL EN LA REALIZACION DE PRODUCTOS Y PIEZAS DIGITALES IMPRESAS Y PUBLICITARIAS DE GRAN FORMATO Y DE ANIMACIÓN GRAFICA ASI COMO APOYAR LA PRODUCCIÓN Y MONTAJE DE EVENTOS."/>
    <d v="2023-06-28T00:00:00"/>
    <d v="2023-07-04T00:00:00"/>
    <d v="2024-03-08T00:00:00"/>
    <n v="165"/>
    <n v="6"/>
    <n v="29700000"/>
    <n v="5400000"/>
    <x v="0"/>
    <n v="1127"/>
    <d v="2023-06-28T00:00:00"/>
    <n v="1064"/>
    <s v="28/06/203"/>
    <x v="0"/>
    <s v="Gestion publica transparente y que mide cuentas  la ciudadania en rafael uribe uribe "/>
    <x v="0"/>
    <n v="101013"/>
    <n v="1"/>
    <d v="2023-12-22T00:00:00"/>
    <n v="1373"/>
    <d v="2023-12-22T00:00:00"/>
    <n v="1203"/>
    <n v="12960000"/>
    <n v="1"/>
    <d v="2023-12-22T00:00:00"/>
    <n v="71"/>
    <n v="8"/>
    <n v="236"/>
    <n v="42660000"/>
    <s v="31 31-Servicios Profesionales "/>
    <s v="JULIA ADRIANA TELLEZ VANEGAS "/>
    <s v="PRENSA"/>
    <s v="Terminado"/>
    <s v="SECOP II"/>
    <s v="michel"/>
    <s v="PENDIENTE CARGAR DELEGACION SUPERVISION- (MICHEL  PENDIENTE CARGAR CRP ADICION- (MICHEL ) MAYO 15/2024"/>
    <m/>
    <n v="325"/>
    <s v="M"/>
    <n v="3175744921"/>
    <s v="CL 8 A 81B 33 "/>
    <s v="DISEÑADOR INDUSTRIAL"/>
    <s v="daniel.fernando.amador@gmail.com"/>
    <s v="1 . Desarrollar o diseñar las piezas graficas para los contenidos de las redes sociales y sitio web de la Alcaldía Local_x000a_2 . Realizar la adaptación grafica de las campañas de la Alcaldía Local con el fin de lograr uniformidad en los_x000a_mensajes y mantener un cronograma actualizado de las fechas de solicitud y entrega de las respectivas piezas_x000a_3 . hacer seguimiento a la impresión y distribución de las piezas graficas elaboradas para la estrategia digital y las_x000a_campañas internas y externas de la Alcaldía Local_x000a_4 . Realizar la producción de contenidos audiovisuales en diferentes plataformas, tales como animación y video, en_x000a_diversos medios y soporte_x000a_5 . Diseñar el montaje de piezas audiovisuales para la divulgación de las diferentes campañas y proyectos de la entidad_x000a_6 . Realizar la conceptualización de contenidos y proyectos para su realización audiovisual"/>
    <d v="2023-07-01T00:00:00"/>
    <s v="I"/>
    <d v="2023-06-29T00:00:00"/>
    <d v="2023-07-04T00:00:00"/>
    <d v="2023-12-18T00:00:00"/>
    <s v="PROFESIONAL"/>
    <s v="SI"/>
    <n v="20236820018363"/>
  </r>
  <r>
    <s v="CPS-326-2023"/>
    <n v="326"/>
    <s v="FDLRUU-CD-326-2023"/>
    <s v="No aplica"/>
    <d v="2023-06-28T00:00:00"/>
    <s v="https://community.secop.gov.co/Public/Tendering/OpportunityDetail/Index?noticeUID=CO1.NTC.4663368&amp;isFromPublicArea=True&amp;isModal=False"/>
    <x v="0"/>
    <x v="0"/>
    <s v="CO1.PCCNTR.5166527"/>
    <n v="91901"/>
    <n v="42538"/>
    <s v="RUXLAN ENRIQUE PALACIO"/>
    <s v="CC"/>
    <n v="80366384"/>
    <n v="5"/>
    <m/>
    <m/>
    <m/>
    <m/>
    <m/>
    <m/>
    <m/>
    <m/>
    <s v="PRESTAR SERVICIOS DE APOYO ADMINISTRATIVO Y ASISTENCIAL A LA ALCALDIA LOCAL DE RAFAEL URIBE URIBE EN EL CENTRO DE INFORMACION Y DOCUMETACION &quot;CDI&quot;, PARA LA ENTREGA Y NOTIFICACION DE CORRESPONDENCIA GENERADA POR LA ENTIDAD&quot;"/>
    <d v="2023-06-28T00:00:00"/>
    <d v="2023-07-04T00:00:00"/>
    <d v="2024-02-29T00:00:00"/>
    <n v="165"/>
    <n v="6"/>
    <n v="14850000"/>
    <n v="2700000"/>
    <x v="0"/>
    <n v="1109"/>
    <d v="2023-06-28T00:00:00"/>
    <n v="1062"/>
    <d v="2023-06-28T00:00:00"/>
    <x v="0"/>
    <s v="Gestion publica transparente y que mide cuentas  la ciudadania en rafael uribe uribe "/>
    <x v="0"/>
    <n v="99746"/>
    <n v="1"/>
    <d v="2023-12-18T00:00:00"/>
    <n v="1266"/>
    <d v="2023-12-18T00:00:00"/>
    <n v="1173"/>
    <n v="6480000"/>
    <n v="1"/>
    <d v="2023-12-18T00:00:00"/>
    <n v="71"/>
    <n v="8"/>
    <n v="236"/>
    <n v="21330000"/>
    <s v="33 33-Servicios Apoyo a la Gestion de la Entidad (servicios administrativos) "/>
    <s v="DIMELZA MENDOZA RUEDA"/>
    <s v="CDI"/>
    <s v="Terminado"/>
    <s v="SECOP II"/>
    <s v="Nicolas"/>
    <s v="PENDIENTE CARGAR CRP ADICION - (GABRIEL RADA)MAYO 15/2024"/>
    <m/>
    <n v="326"/>
    <s v="M"/>
    <n v="3114976427"/>
    <s v="CRA 12D 58A 67 SUR "/>
    <s v="TECNOLOGO EN GESTION EMPRESARIAL"/>
    <s v="resort2366@hotmail.es"/>
    <s v="1 . Apoyar el proceso de clasificación, notificación y entrega de la correspondencia_x000a_interna y externa, fijación de avisos y documentos generados por la Alcaldía Local de Rafael Uribe Uribe,_x000a_conforme a los lineamientos establecidos por la secretaria distrital de gobierno. 2. Verificar que las_x000a_comunicaciones externas e internas, avisos y documentos que recibe y entrega, se encuentren completos,_x000a_organizados, foliados y debidamente relacionados en las planillas respectivas. 3. Establecer diariamente el_x000a_itinerario de entrega de las comunicaciones externas e internas, avisos y documentos, atendiendo el orden de_x000a_prioridad que le allá indicado el correspondiente supervisor. 4. Entregar diariamente al centro de_x000a_documentación e información- CDI de la localidad, los acuses de recibo de las comunicaciones externas e_x000a_internas y los documentos entregados, dentro de los 5 días hábiles siguientes a su recibo, para su_x000a_digitalización en el aplicativo de gestión documental- ORFEO de la secretaria distrital de gobierno, asi como_x000a_entregar la justificación escrita y/o reporte de las causas que ocasionaron la no entrega oportuna de la_x000a_correspondencia encomendada, si fuere el caso. 5. Diligenciar los formatos de devolución de comunicaciones_x000a_GDI-GPD-F005 y de notificación de entrega código GDI- GPD-F131, según sea el caso, cada vez que se_x000a_requiera. 6. Las demás que se le asignen y surjan de la naturaleza del contrato"/>
    <d v="2023-06-30T00:00:00"/>
    <s v="IV"/>
    <d v="2023-06-29T00:00:00"/>
    <d v="2023-07-04T00:00:00"/>
    <d v="2023-12-19T00:00:00"/>
    <s v="BACHILLER"/>
    <s v="SI"/>
    <n v="20236820016083"/>
  </r>
  <r>
    <s v="CPS-327-2023"/>
    <n v="327"/>
    <s v="FDLRUU-CD-327-2023"/>
    <s v="No aplica"/>
    <d v="2023-06-28T00:00:00"/>
    <s v="https://community.secop.gov.co/Public/Tendering/OpportunityDetail/Index?noticeUID=CO1.NTC.4660464&amp;isFromPublicArea=True&amp;isModal=False"/>
    <x v="0"/>
    <x v="0"/>
    <s v="CO1.PCCNTR.5163906"/>
    <n v="91971"/>
    <n v="42527"/>
    <s v="DIEGO ALEXANDER SAMUDIO CABALLERO,"/>
    <s v="CC"/>
    <n v="1022370301"/>
    <n v="1"/>
    <m/>
    <m/>
    <m/>
    <m/>
    <s v="HILMER HERNANDEZ  ORTIZ-CLARA MARCELA VARGAS ASCENCIO"/>
    <s v="CC CC"/>
    <s v="91111171- 52337201"/>
    <s v="07/09/2023- 30/01/2024"/>
    <s v="APOYAR JURIDICAMENTE EL AREA DE GESTION POLICIVA JURIDICA EN LA EJECUCION Y SEGUIMIENTO DE LAS FUNCIONES ASIGNADAS A LA ALCALDIA LOCAL DE RAFAEL URIBE URIBE DE CONFORMIDAD CON LA NORMATIVIDAD APLICABLE&quot;"/>
    <d v="2023-06-28T00:00:00"/>
    <d v="2023-07-04T00:00:00"/>
    <d v="2024-03-10T00:00:00"/>
    <n v="165"/>
    <n v="6"/>
    <n v="29700000"/>
    <n v="5400000"/>
    <x v="0"/>
    <n v="1126"/>
    <d v="2023-06-28T00:00:00"/>
    <n v="1051"/>
    <d v="2023-06-28T00:00:00"/>
    <x v="1"/>
    <s v="Inspección, vigilancia y control en Rafael Uribe Uribe_x000a_Rafael Uribe Uribe"/>
    <x v="1"/>
    <n v="99747"/>
    <n v="1"/>
    <d v="2023-12-18T00:00:00"/>
    <n v="1269"/>
    <d v="2023-12-18T00:00:00"/>
    <n v="1163"/>
    <n v="14760000"/>
    <n v="1"/>
    <d v="2023-12-18T00:00:00"/>
    <n v="81"/>
    <n v="8"/>
    <n v="246"/>
    <n v="44460000"/>
    <s v="31 31-Servicios Profesionales "/>
    <s v="MARLENE ALCIRA MELENDEZ PEREZ "/>
    <s v="JURIDICA"/>
    <s v="Terminado"/>
    <s v="SECOP II"/>
    <s v="johana"/>
    <m/>
    <m/>
    <n v="327"/>
    <s v="M"/>
    <n v="3114439468"/>
    <s v="CR 70 C 1 72 IN 4 AP 104 H T"/>
    <s v="ABOGADO"/>
    <s v="_x000a_diego910830@hotmail.com_x000d_"/>
    <s v=": 1. Proyectar los actos administrativos correspondientes, conforme con la normatividad_x000a_vigente, que permitan decidir, depurar y dar cierre a los trámites procesales represados y presentarlos al_x000a_profesional especializado del área de gestión policiva (AGP) de la ALRUU, para su revisión 2. Apoyar la_x000a_supervisión de los contratos que le sean asignados 3. Proyectar y/o revisar, las respuestas a derechos de_x000a_peticiones de relacionadas con actuaciones administrativas que le sean asignadas 4. Apoyar la notificación de_x000a_los actos administrativos proferidos por el área 5. Apoyar en la revisión de los actos administrativos que_x000a_imponen sanciones en materia de obras y urbanismo, espacio público y establecimientos de comercio 6. Asistir_x000a_a las reuniones a las que sea citado o designado, para la atención de los asuntos relacionados con el objeto_x000a_contractual 7. Entregar, mensualmente, el archivo de los documentos suscritos que haya generado en_x000a_cumplimiento del objeto y obligaciones contractuales. 8. Ajustar los proyectos de actos administrativos a_x000a_partir de las observaciones y/o modificaciones sugeridas por el supervisor del AGP o quien el designe 9._x000a_Brindar acompañamiento a los ciudadanos, entidades y servidores públicos, referente a temas de protección_x000a_al consumidor, conforme a las solicitudes recibidas. 10. Las demás que se le asignen y que surjan de la_x000a_naturaleza del contrato."/>
    <d v="2023-07-07T00:00:00"/>
    <s v="I"/>
    <d v="2023-06-28T00:00:00"/>
    <d v="2023-07-04T00:00:00"/>
    <d v="2023-12-18T00:00:00"/>
    <s v="PROFESIONAL"/>
    <s v="SI"/>
    <n v="20236820016103"/>
  </r>
  <r>
    <s v="CI-328-2023"/>
    <n v="328"/>
    <s v="FDLRUU-CD-328-2023"/>
    <s v="8565-2023"/>
    <d v="2023-06-28T00:00:00"/>
    <s v="https://community.secop.gov.co/Public/Tendering/OpportunityDetail/Index?noticeUID=CO1.NTC.4665109&amp;isFromPublicArea=True&amp;isModal=False"/>
    <x v="0"/>
    <x v="5"/>
    <s v="CO1.PCCNTR.5168913"/>
    <n v="92237"/>
    <s v="N/A"/>
    <s v="EMPRESA INMOBILIARIA Y DE SERVICIOS LOGISTICOS DE CUNDINAMARCA"/>
    <s v="NIT"/>
    <n v="830021022"/>
    <n v="3"/>
    <m/>
    <m/>
    <m/>
    <m/>
    <m/>
    <m/>
    <m/>
    <m/>
    <s v="GERENCIA INTEGRAL PARA LA SENSIBILIZACIÓN A LOS HABITANTES DE LA LOCALIDAD DE RAFAEL URIBE URIBE, EN EL MARCO DEL PROYECTO DE INVERSIÓN 1675 DE 2023 DENOMINADO &quot;CAMBIO DE HÁBITOS EN EL MANEJO DE RESIDUOS PARA MITIGAR EL CAMBIO CLIMÁTICO EN RAFAEL URIBE URIBE&quot; EN TEMÁTICAS ASOCIADAS AL ADECUADO MANEJO Y DISPOSICIÓN DE RESIDUOS SÓLIDOS Y LA NECESIDAD DE IMPLEMENTAR HÁBITOS DE CONSUMO QUE SEAN AMIGABLES CON EL MEDIO AMBIENTE, A TRAVÉS DE LA IMPLEMENTACIÓN DE ACCIONES Y HERRAMIENTAS, LÚDICAS Y PEDAG"/>
    <d v="2023-06-28T00:00:00"/>
    <d v="2023-08-10T00:00:00"/>
    <d v="2024-04-30T00:00:00"/>
    <n v="180"/>
    <n v="6"/>
    <n v="1024989405"/>
    <n v="170831567.5"/>
    <x v="0"/>
    <n v="1124"/>
    <d v="2023-06-28T00:00:00"/>
    <n v="1054"/>
    <d v="2023-06-28T00:00:00"/>
    <x v="16"/>
    <s v="Cambio de hábitos en el manejo de_x000a_residuos para mitigar el cambio_x000a_climático en Rafael Uribe Uribe"/>
    <x v="16"/>
    <m/>
    <m/>
    <m/>
    <m/>
    <m/>
    <m/>
    <m/>
    <n v="1"/>
    <d v="2024-02-08T00:00:00"/>
    <n v="81"/>
    <n v="9"/>
    <n v="261"/>
    <n v="1024989405"/>
    <s v="911 911-Contrato Interadministrativo"/>
    <s v="LEONARDO GUERRA RAMIREZ_x000a_PROFESIONAL CPS 003 2023 FDLRUU_x000a_Apoyo Técnico y Financiero_x000a_VANESSA DOMINGUEZ PALOMINO_x000a_PROFESIONAL CPS 235 2023 FDLRUU_x000a_Apoyo Jurídico"/>
    <s v="DESPACHO "/>
    <s v="Terminado"/>
    <s v="SECOP II"/>
    <s v="JHON"/>
    <s v="PENDIENTE CARGAR CRP -DEL CONTRATO -MAYO 15/2024 (JHON BOHORQUEZ)"/>
    <m/>
    <n v="328"/>
    <s v="N/A"/>
    <n v="7491535"/>
    <s v="AC 26 51 53"/>
    <s v="N/A"/>
    <m/>
    <s v="1. Presentar el cronograma de actividades al Comité técnico dentro de los quince_x000a_(15) días hábiles posteriores a la firma del Acta de Inicio del Contrato para su_x000a_aprobación y ejecutar las actividades de conformidad con el mismo, dando_x000a_cumplimiento a los requerimientos, componentes y especificaciones técnicas_x000a_descritas en el Anexo Técnico_x000a_2. Realizar todas las actividades contempladas en los documentos del proceso y_x000a_presentar los respectivos productos de soporte._x000a_3. Desarrollar el objeto del contrato de conformidad con los estudios previos, anexos_x000a_técnicos, pliego de condiciones y la propuesta presentada._x000a_4. Realizar la planeación, organización, coordinación, programación y realización de_x000a_las actividades planteadas en los anexos técnicos y el estudio previo y la_x000a_propuesta presentada para las fases específicas de los componentes de_x000a_capacitación y sensibilización en hábitos de consumo amigables con el medio_x000a_ambiente, apropiación del espacio público, separación en la fuente y reciclaje._x000a_5. Presentar informes técnicos y financieros sobre el avance de ejecución física,_x000a_financiera y administrativa del contrato, con la evidencia contable de los hechos_x000a_financieros que correspondan, el cual deberá incluir aspectos administrativos,_x000a_técnicos y presupuestales relacionados con el desarrollo y ejecución de este._x000a_Dicho informe deberá ser entregado al fondo dentro de los diez primeros días de_x000a__x000a_CONTRATO INTERADMINISTRATIVO No. CIA-328-2023 SUSCRITO ENTRE EL_x000a_FONDO DE DESARROLLO LOCAL DE RAFAEL URIBE URIBE Y LA EMPRESA_x000a_INMOBILIARIA Y DE SERVICIOS LOGISTICOS DE CUNDINAMARCA_x000a_Página 3 de 11_x000a_Código: GCO-GCI-F126_x000a_Versión: 04_x000a_Vigencia: 18 de septiembre de 2019_x000a_Caso HOLA: 70008_x000a_cada mes en formato digital. El informe final del contrato deberá ser entregado_x000a_dentro los 30 días siguientes al vencimiento del término pactado en formato digital._x000a_6. Transportar por su cuenta y riesgo los insumos y equipos requeridos para la_x000a_adecuada ejecución del contrato_x000a_7. Acreditar para el inicio y durante la ejecución del contrato, el talento humano con el_x000a_perfil e idoneidad necesaria para la adecuada ejecución del proyecto. Este recurso_x000a_humano debe ser acorde con el perfil establecido en el proyecto_x000a_8. Cumplir con todas y cada una de las actividades descritas en el anexo técnico y en_x000a_general en el plazo contractual pactado._x000a_9. Garantizar la calidad de los insumos suministrados al FDLRUU los cuales deben_x000a_ser entregados en óptimas condiciones de funcionamiento los elementos_x000a_solicitados, so pena de rechazo por parte de la entidad; caso en el cual, deberá el_x000a_contratista asumir los costos de los nuevos insumos y/o elementos a utilizar._x000a_10. Garantizar la ejecución de las seis(6) iniciativas priorizadas en la FASE II de_x000a_Presupuesto Participativos vigencia 2022, ejecución 2023: 24157 denominada_x000a_“Eco Publicidad”, 22238 denominada “Trabajando reciclando el ambiente va_x000a_mejorando”, 22687 denominada “Capacitación en la fuente y formación de todo un_x000a_colectivo”, 26628 denominada “Afro Reciclaje” priorizada a través del laboratorio_x000a_diferencial con comunidad NARP, 26623 denominada “Reciclando y transformando_x000a_desde los saberes indígenas” priorizada a través del laboratorio diferencial con_x000a_comunidades indígenas y 26635 denominada “Recupera tu barrio” priorizada a_x000a_través del laboratorio diferencial con jóvenes._x000a_11. Solicitar los permisos y adelantar todos los trámites requeridos en cuanto a la_x000a_utilización de espacios públicos, para la idónea ejecución del contrato._x000a_12. Adelantar el trámite correspondiente al interior de la entidad pública ejecutora, con_x000a_el objeto de realizar la efectiva incorporación de los recursos de acuerdo con los_x000a_lineamientos establecidos en el Manual de Presupuesto del Distrito._x000a_13. Designar el (los) integrante(s) del Comité Técnico del proyecto por parte del_x000a_ejecutor._x000a_14. Realizar la elaboración del plan de trabajo detallado, cronograma, conformación_x000a_del grupo humano de ejecución, organización logística de acuerdo con los_x000a_objetivos y actividades propuestas._x000a_15. Informar al apoyo a la supervisión designado por el FONDO DE DESARROLLO_x000a_LOCAL DE RAFAEL URIBE URIBE, de manera inmediata novedades que puedan_x000a_ocasionar la parálisis en la ejecución del presente proyecto o aquellas situaciones_x000a_que puedan afectar el cronograma pactado para el desarrollo adecuado del_x000a_proyecto._x000a_16. Garantizar el recurso físico y tecnológico necesario para cumplir con las_x000a_actividades programadas y demás que se requieran y sean afines._x000a_17. Evaluar y hacer el seguimiento al plan de trabajo y sugerir las recomendaciones_x000a_pertinentes, centradas con el concepto del supervisor; de igual forma opera para_x000a_los informes parciales y finales._x000a_18. Entregar e implementar el Protocolo de bioseguridad._x000a_19. Realizar la propuesta de las actividades y metodologías a implementar durante el_x000a_desarrollo de las jornadas lúdico-pedagógicas con énfasis en la formación y/o_x000a_capacitación en hábitos de consumo, separación en la fuente y reciclaje._x000a_20. Implementar el diseño de la propuesta pedagógica aprobada, teniendo en cuenta_x000a_las especificaciones del anexo técnico que hace parte integral del contrato,_x000a_garantizando la disponibilidad permanente del personal que ejecutará dicha_x000a_propuesta pedagógica._x000a_21. Garantizar el manejo adecuado de los residuos generados, tanto convencionales_x000a_como peligrosos, durante los eventos/actividades que se desarrollen en marco de_x000a_la ejecución del proyecto, para lo cual deberá contar con elementos debidamente_x000a__x000a_CONTRATO INTERADMINISTRATIVO No. CIA-328-2023 SUSCRITO ENTRE EL_x000a_FONDO DE DESARROLLO LOCAL DE RAFAEL URIBE URIBE Y LA EMPRESA_x000a_INMOBILIARIA Y DE SERVICIOS LOGISTICOS DE CUNDINAMARCA_x000a_Página 4 de 11_x000a_Código: GCO-GCI-F126_x000a_Versión: 04_x000a_Vigencia: 18 de septiembre de 2019_x000a_Caso HOLA: 70008_x000a_señalizados para el almacenamiento de estos. También deberá realizar un_x000a_aprovechamiento adecuado o disposición final de dichos residuos._x000a_22. Realizar la capacitación a un mínimo de veinte mil (20.000) personas en la_x000a_localidad de Rafael Uribe Uribe sobre los ejes de hábitos de consumo amigables_x000a_con el medio ambiente, apropiación del espacio público, separación en la fuente y_x000a_reciclaje._x000a_23. Aportar las evidencias de las capacitaciones impartidas a la comunidad._x000a_24. Entregar al final de las jornadas de capacitación y sensibilización los 20.000_x000a_certificados de participación, soporte entregado en las condiciones definidas en el_x000a_anexo técnico del presente proyecto. De igual manera las capacitaciones_x000a_adicionales ofertadas en el puntaje adicional._x000a_25. Elaborar piezas publicitarias de invitación y comunicación de capacitación y_x000a_eventos que sean propios del proyecto 1675_x000a_26. Entregar los 2.400 refrigerios a los asistentes a las jornadas en punto fijo definidas_x000a_en el anexo técnico._x000a_27. Asistir a los Comités técnicos que programe la supervisión, acatando la_x000a_periodicidad establecida. De ser requerido por la interventoría y/o supervisión_x000a_deben asistir el representante legal o demás personal del equipo de trabajo. La_x000a_supervisión convocará a las reuniones extraordinarias._x000a_28. Efectuar y soportar los ingresos y salidas de almacén de aquellos insumos que así_x000a_lo requieran, conforme al proceso definido para tal fin._x000a_29. Hacer entrega de los informes que le sean solicitados por la supervisión y/o el_x000a_apoyo a la supervisión._x000a_30. De conformidad con lo estipulado en el Decreto 322 de 2020 expedido por la_x000a_alcaldía mayor de Bogotá, el contratista deberá garantizar la vinculación de_x000a_mujeres para la ejecución del contrato en el porcentaje establecido en dicho_x000a_Decreto para el tipo de actividad a desarrollar._x000a_31. Llevar registro detallado, basado en enfoque poblacional, de todas las personas_x000a_que sean partícipes del proyecto durante el periodo de ejecución de este._x000a_32. Atender las solicitudes que se generen desde entidades como la JAL, Concejos_x000a_locales de participación, entre otros, que tengan por objetivo dar a conocer, tanto a_x000a_dichos entes como a la comunidad en general, del estado del proyecto (etapa en la_x000a_que se encuentra el proyecto, avances con corte a la fecha de la citación,_x000a_estadísticas relevantes durante la ejecución y atención y resolución de preguntas)._x000a_33. En relación con la normatividad ambiental vigente y en concordancia con el Plan_x000a_Institucional de Gestión Ambiental – PIGA, es necesario que el Contratista se_x000a_ajuste a lo siguien"/>
    <s v="N/A"/>
    <s v="N/A"/>
    <d v="2023-07-28T00:00:00"/>
    <d v="2023-08-10T00:00:00"/>
    <d v="2024-02-09T00:00:00"/>
    <s v="N/A"/>
    <s v="SI"/>
    <s v="20236820019833-20246820000713"/>
  </r>
  <r>
    <s v="CIA-329-2023"/>
    <n v="329"/>
    <s v="FDLRUU-CD-329.-2023"/>
    <s v="No aplica"/>
    <d v="2023-06-28T00:00:00"/>
    <s v="https://community.secop.gov.co/Public/Tendering/OpportunityDetail/Index?noticeUID=CO1.NTC.4665642&amp;isFromPublicArea=True&amp;isModal=False"/>
    <x v="0"/>
    <x v="1"/>
    <s v="CO1.PCCNTR.5168969"/>
    <n v="92231"/>
    <s v="N/A"/>
    <s v="UNIVERSIDAD NACIONAL DE COLOMBIA"/>
    <s v="NIT"/>
    <n v="899999063"/>
    <n v="3"/>
    <m/>
    <m/>
    <m/>
    <m/>
    <m/>
    <m/>
    <m/>
    <m/>
    <s v="AUNAR ESFUERZOS DE CARÁCTER OPERATIVO, ADMINISTRATIVO, TÉCNICO Y FINANCIERO ENFOCADOS EN LA REALIZACIÓN DE DIFERENTES ACTIVIDADES Y PROCEDIMIENTOS, EN PRO DELMEJORAMIENTO DE LA CALIDAD DE VIDA DE LOS ANIMALES DE COMPAÑÍA DE LA LOCALIDAD DE RAFAEL URIBE URIBE POR MEDIO DE LA EJECUCIÓN DE LOS COMPONENTES ASOCIADOS AL PROYECTO DE INVERSIÓN 1673 DEL PLAN DE DESARROLLO LOCAL DE RAFAEL URIBE URIBE 2021-2024, COMO LO SON: REALIZACIÓN DE BRIGADAS MÉDICO-VETERINARIAS, ATENCIÓN DE URGENCIAS MÉDICO-VETERIN"/>
    <d v="2023-06-28T00:00:00"/>
    <d v="2023-09-01T00:00:00"/>
    <d v="2024-05-31T00:00:00"/>
    <n v="180"/>
    <n v="6"/>
    <n v="1240000000"/>
    <n v="206666666.66666666"/>
    <x v="0"/>
    <n v="1122"/>
    <d v="2023-06-28T00:00:00"/>
    <n v="1169"/>
    <d v="2023-06-28T00:00:00"/>
    <x v="17"/>
    <s v="Acciones responsables para la_x000a_protección y cuidado animal en_x000a_Rafael Uribe Uribe"/>
    <x v="17"/>
    <m/>
    <m/>
    <m/>
    <m/>
    <m/>
    <m/>
    <m/>
    <n v="2"/>
    <s v="21/02/2024 29/04/2024"/>
    <n v="90"/>
    <n v="9"/>
    <n v="270"/>
    <n v="1240000000"/>
    <s v="211 211-Convenio Interadministrativo "/>
    <s v="YEFFERSON ANTOLYN ALTAMIRANDA BUITRAGO PROFESIONAL CPS 125 2023 FDLRUU Apoyo Técnico y Financiero VANESSA DOMINGUEZ PALOMINO PROFESIONAL CPS 235 2023 FDLRUU Apoyo Jurídico"/>
    <s v="PLANEACION "/>
    <s v="En ejecución"/>
    <s v="SECOP II"/>
    <s v="RENE"/>
    <s v="PENDIENTE CARGAR DELEGACION SUPERVISION ( RENE BUITRAGO) A MAYO 15/2024"/>
    <m/>
    <n v="329"/>
    <s v="N/A"/>
    <n v="3165088"/>
    <s v="CRA 45 26 85_x000a_"/>
    <s v="N/A"/>
    <s v="contratacion@unal.edu.co"/>
    <s v="1. Realizar todas las actividades contempladas en los documentos del proceso y_x000a_presentar los respectivos productos de soporte._x000a_2. Desarrollar el objeto del Convenio de conformidad con los estudios previos,_x000a_anexos técnicos, pliego de condiciones y la propuesta presentada._x000a_3. Realizar la planeación, organización, coordinación, programación y realización_x000a_de las actividades planteadas en los anexos técnicos y el estudio previo y la_x000a_propuesta presentada para las fases específicas del componente de atención_x000a_medica veterinaria y urgencias._x000a_4. Presentar un (1) informe técnico y financiero mensual, que evidencie la_x000a_ejecución de cada uno de los programas y sus fases._x000a_5. Acreditar para el inicio y durante la ejecución del Convenio, el talento humano_x000a_con el perfil e idoneidad necesaria para la adecuada ejecución del proyecto._x000a_6. Cumplir con todas y cada una de las actividades descritas en el anexo técnico_x000a_y en general en el plazo contractual pactado._x000a_7. Entregar semanalmente cronograma detallado de actividades a ejecutar con la siguiente información: fecha, hora, lugar (dirección, barrio), población a_x000a_beneficiar, recurso a utilizar._x000a_8. Entregar informes mensuales descriptivos sobre la ejecución de las_x000a_actividades y el desarrollo del Convenio, de conformidad con los formatos e_x000a_instructivos establecidos por el Fondo de Desarrollo Local._x000a_9. Cumplir con las políticas, protocolos, circulares y demás normativa interna_x000a_adoptadas por la Alcaldía Rafael Uribe Uribe, para los siguientes temas:_x000a_bioseguridad, convivencia laboral, uso de los espacios, recursos ambientales y_x000a_públicos, entre otros_x000a_10. El ejecutor deberá realizar todos los ingresos al almacén de los insumos_x000a_adquiridos en la ejecución del Convenio._x000a_11. Garantizar. la calidad de los insumos suministrados al FDLRUU los cuales_x000a_deben ser entregados en óptimas condiciones de funcionamiento los elementos_x000a_solicitados, so pena de rechazo por parte de la entidad; caso en el cual, deberá el_x000a_contratista asumir los costos de los nuevos insumos y/o elementos a utilizar._x000a_12. Cumplir con la ejecución presupuestal teniendo en cuenta que los ajustes o_x000a_valores que excedan las cantidades o valores indicados por la propuesta deberán_x000a_contar con aprobación previa por parte del supervisor del Convenio._x000a_13. Garantizar la ejecución de las cinco (5) iniciativas priorizadas en la FASE II_x000a_de Presupuesto Participativos, siendo estas: 26466: Tenencia responsable de_x000a_animales de compañía, 26468: Brigadas veterinarias de vida de los peludos,_x000a_26463: S.O.S por la vida animal RUU, 26469: Rafael Uribe protege los animales_x000a_de compañía con la esterilización y 26634: RAFA PETS._x000a_14. Garantizar el cumplimiento de la meta asociada al proyecto de inversión 1673_x000a_para la vigencia 2022, de acuerdo con el Plan de Desarrollo Local de Rafael_x000a_Uribe Uribe._x000a_15. El Cooperante deberá tramitar los permisos y adelantar todos los trámites_x000a_requeridos en cuanto a la utilización de espacios públicos, para la idónea_x000a_ejecución del Convenio._x000a_16. Adelantar el trámite correspondiente al interior de la entidad pública_x000a_ejecutora, con el objeto de realizar la efectiva incorporación de los recursos de_x000a_acuerdo con los lineamientos establecidos en el Manual de Presupuesto del_x000a_Distrito._x000a_17. Designar el (los) integrante(s) del Comité Técnico del proyecto por parte del_x000a_ejecutor._x000a_18. Elaboración del plan de trabajo detallado, cronograma, conformación del_x000a_grupo humano de ejecución, organización logística de acuerdo con los objetivos y_x000a_actividades propuestas._x000a_19. Informar al FONDO DE DESARROLLO LOCAL DE RAFAEL URIBE URIBE_x000a_de manera inmediata novedades que puedan ocasionar la parálisis en la_x000a_ejecución del presente proyecto o aquellas situaciones que puedan afectar el cronograma pactado para el desarrollo adecuado del proyecto._x000a_20. Garantizar el recurso humano, físico y tecnológico necesario para cumplir con_x000a_las actividades programadas y demás que se requieran y sean afines._x000a_21. Evaluar y hacer el seguimiento al plan de trabajo y sugerir las_x000a_recomendaciones pertinentes, centradas con el concepto del supervisor; de igual_x000a_forma opera para los informes parciales y finales._x000a_22. Entregar e implementar el Protocolo de bioseguridad._x000a_23. Realizar la propuesta de las actividades y metodologías a implementar_x000a_durante el desarrollo de las jornadas lúdico-pedagógicas con énfasis en la_x000a_realización de festivales caninos y felinos, abordando temáticas que promuevan_x000a_la sana convivencia y la cultura ciudadana._x000a_24. Realizar la digitalización de la información obtenida de cada uno de los_x000a_pacientes atendidos durante el desarrollo del Convenio._x000a_25. Realizar el cargue en SECOP II de todos los documentos y soportes que se_x000a_presenten para cada pago._x000a_26. Garantizar el manejo adecuado de los residuos generados, tanto_x000a_convencionales como peligrosos, durante los eventos/actividades que se_x000a_desarrollen en marco de la ejecución del proyecto, para lo cual deberá contar con_x000a_elementos debidamente señalizados para el almacenamiento de estos. También_x000a_deberá realizar un aprovechamiento adecuado o disposición final de dichos_x000a_residuos._x000a_27. las Unidades Móviles Quirúrgicas cuando, por cualquier circunstancia, no se_x000a_pueda continuar prestando el servicio de esterilización en estas, según concepto_x000a_del supervisor/apoyo a la supervisión del Convenio, en un término no mayor a 15_x000a_días calendario desde el momento de realizarse esta solicitud._x000a_28. Garantizar que los insumos, instrumentos, implementos, medicamentos, y en_x000a_general, todos los elementos cuyo uso sea necesario para la ejecución del_x000a_proyecto, se encuentren en óptimas condiciones, no se encuentren vencidos y_x000a_sean los indicados, garantizando también que estos sean utilizados de manera_x000a_adecuada, primando la calidad ética y profesional, así como el seguimiento de la_x000a_normatividad que rige los temas a desarrollar durante el Convenio._x000a_29. Practicar los procedimientos veterinarios apropiados y acordes a cada_x000a_situación presentada, implementando oportunamente metodologías, equipos,_x000a_instalaciones, medicamentos, materia prima y demás elementos necesarios._x000a_30. Asegurar que las Unidades Móviles Quirúrgicas cuenten con identificación en_x000a_su exterior, teniendo en cuenta las indicaciones, medidas, tamaños y diseños_x000a_generados desde la Alcaldía Local._x000a_31. Asistir a los Comités técnicos que programe la supervisión, acatando la_x000a_periodicidad establecida. De ser requerido por la interventoría y/o supervisión_x000a_deben asistir el representante legal o demás personal del equipo de trabajo. La_x000a_supervisión convocará a las reuniones extraordinarias.32. Efectuar y soportar los ingresos y salidas de almacén de aquellos insumos_x000a_que así lo requieran, conforme al proceso definido para tal fin._x000a_33. Hacer entrega de los informes que le sean solicitados por la supervisión y/o el_x000a_apoyo a la supervisión._x000a_34. De conformidad con lo estipulado en el Decreto 322 de 2020 expedido por la_x000a_alcaldía mayor de Bogotá, el contratista deberá garantizar la vinculación de_x000a_mujeres para la ejecución del Convenio en el porcentaje establecido en dicho_x000a_Decreto para el tipo de actividad a desarrollar._x000a_35. Llevar registro detallado, basado en enfoque poblacional, de todas las_x000a_personas que sean partícipes del proyecto durante el periodo de ejecución de_x000a_este._x000a_36. Atender las solicitudes que se generen desde entidades como la JAL,_x000a_Concejos locales de participación, entre otros, que tengan por objetivo dar a_x000a_conocer, tanto a dichos entes como a la comunidad en general, del estado del_x000a_proyecto (etapa en la que se encuentra el proyecto, avances con corte a la fecha_x000a_de la citación, estadísticas relevantes durante la ejecución y atención y resolución_x000a_de preguntas)._x000a_37. Estar a paz y salvo durante la ejecución del proyecto con el pago de los_x000a_aportes y cotizaciones al Sistema General de Seguridad Social y parafiscales._x000a_38. El cooperante debe garantizar la adecuada gestión de los residuos_x000a_generados durante los procesos de formación a realizar; por lo cual debe_x000a_proporcionar elementos señalizados para su almacenamiento en el área que se_x000a_desarrollará el evento y así como efectuar el adecuado aprovechamiento o_x000a_disposición final de los mismos._x000a_*No está permitido el empleo de poliestireno expandido -ICOPOR-, revolvedores_x000a_plásticos, ni pitillos en cumplimiento del Decreto Distrital 317 de 2021, Por medio_x000a_del cual se reglamenta el Acuerdo Distrital No. 808 del 2021 y se establecen_x000a_medidas para reducir progresivamente la adquisición y consumo de plásticos de_x000a_un solo uso en las Entidades del Distrito Capital._x000a_39. Atender las inspecciones ambientales realizadas por la Alcaldía Local,_x000a_permitiendo el recorrido por las instalaciones, realizar entrevistas al personal y_x000a_obtener registro documental y fotográfico._x000a_40. En relación con la normatividad ambiental vigente y en concordancia con el_x000a_Plan Institucional de Gestión Ambiental – PIGA, es necesario que el Cooperante_x000a_se ajuste a lo siguiente:_x000a_• En consecuencia, la Entidad desarrolla los lineamientos sectoriales contenidos_x000a_en el Plan Institucional de Gestión Ambiental –PIGA-, que se concreta a través_x000a_de los Programas de Gestión en Residuos, Agua, Energía, Condiciones_x000a_Internas, Buenas Prácticas y Gestión Contractual. Dichos Programas están_x000a_sujetos al mejoramiento continuo, por parte de la Entidad, para el beneficio_x000a_general.• En cuanto a los medios de convocatoria y difusión de la información de cada_x000a_proyecto debe evaluarse la pertinencia, necesidad y eficacia de la utilización de_x000a_medios impresos tales como afiches y volantes, imprimir solo la cantidad_x000a_necesaria y en cuanto a la distribución de los afiches debe hacerse en lugares_x000a_permitidos para evitar cualquier tipo de contaminación visual. Además de lo_x000a_enunciado anteriormente se deben cumplir con lo siguiente:_x000a_• Presentar los informes técnico administrativo y financiero que soporten las_x000a_actividades desarrolladas de acuerdo con el cronograma y plan de trabajo._x000a_Dichos informes deben ser entregados en medio magnético cumpliendo con la_x000a_Política de Cero Papel, que hace parte del Plan Institucional de Gestión_x000a_Ambiental –PIGA. Ver aspectos ambientales en el Anexo Técnico._x000a_• El fabricante deberá utilizar materiales reciclados para el embalaje del producto_x000a_a entregar._x000a_• El contratista debe garantizar la adecuada gestión de los residuos generados_x000a_tanto convencionales como peligrosos durante las intervenciones y dar_x000a_cumplimiento a cabalidad con las buenas prácticas y aspectos ambientales_x000a_descritos en el anexo técnico. Presentar previo a las jornadas para aprobación_x000a_del supervisor del convenio Plan de Gestión Integral de Residuos SólidosPGIRS y Plan de Gestión Integral de Residuos Peligrosos- PGIRESPEL._x000a_41. Las demás que se le asignen y que surjan de la naturaleza del Convenio"/>
    <s v="N/A"/>
    <s v="N/A"/>
    <d v="2023-08-24T00:00:00"/>
    <d v="2023-09-01T00:00:00"/>
    <d v="2024-02-29T00:00:00"/>
    <s v="N/A"/>
    <s v="SI"/>
    <s v="20236820018853-20246820000663_x000d_"/>
  </r>
  <r>
    <s v="CPS-330-2023"/>
    <n v="330"/>
    <s v="FDLRUU-CD-330-2023"/>
    <s v="No aplica"/>
    <d v="2023-06-28T00:00:00"/>
    <s v="https://community.secop.gov.co/Public/Tendering/OpportunityDetail/Index?noticeUID=CO1.NTC.4666214&amp;isFromPublicArea=True&amp;isModal=False"/>
    <x v="0"/>
    <x v="0"/>
    <s v="CO1.PCCNTR.5169231"/>
    <n v="91958"/>
    <n v="42529"/>
    <s v="DIEGO ALEJANDRO PATARROLLO PINILLA "/>
    <s v="CC"/>
    <n v="1019050045"/>
    <n v="5"/>
    <m/>
    <m/>
    <m/>
    <m/>
    <m/>
    <m/>
    <m/>
    <m/>
    <s v="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d v="2023-06-28T00:00:00"/>
    <d v="2023-07-04T00:00:00"/>
    <d v="2024-02-28T00:00:00"/>
    <n v="167"/>
    <n v="6"/>
    <n v="26400000"/>
    <n v="4800000"/>
    <x v="0"/>
    <n v="1120"/>
    <d v="2023-06-28T00:00:00"/>
    <n v="1056"/>
    <d v="2023-06-28T00:00:00"/>
    <x v="0"/>
    <s v="Gestion publica transparente y que mide cuentas  la ciudadania en rafael uribe uribe "/>
    <x v="0"/>
    <m/>
    <n v="1"/>
    <d v="2023-12-18T00:00:00"/>
    <n v="1318"/>
    <d v="2023-12-18T00:00:00"/>
    <n v="1177"/>
    <n v="11360000"/>
    <n v="1"/>
    <d v="2023-12-18T00:00:00"/>
    <n v="70"/>
    <n v="8"/>
    <n v="237"/>
    <n v="37760000"/>
    <s v="31 31-Servicios Profesionales "/>
    <s v="CARLOS ALEXANDER CASTILLO MUÑOZ"/>
    <s v="PARTICIPACION"/>
    <s v="Terminado"/>
    <s v="SECOP II"/>
    <s v="VALENTINA"/>
    <s v="PENDIENTE CARGAR CRP ADICION  A MAYO 15/2024(JOHANA)"/>
    <m/>
    <n v="330"/>
    <s v="M"/>
    <m/>
    <s v="CL 6 C 82 A 38"/>
    <s v="PSICOLOGO"/>
    <s v="diego.pp.1990@gmail.com"/>
    <s v="1. Apoyar la articulación, orientación y coordinación de los espacios de participación ciudadana y comunifarla, las_x000a_Juntas de Acción Comunal, Asociaciones de Vecinos y demás Instancias de participación existentes en la Localidad de_x000a_conformidad con las indicaciones de la Alcaldia Local_x000a_2 . Apoyar las instancias de coordinación interinstitucional, Comisión Local Infersectorial de Participación 2_x000a_CLIP. Consejo Local de Política Social ¿ CLOPS, así como los espacios de control social y rendición de cuentas, tanto_x000a_de la administración local como fistrital que sean necesarios._x000a_3 . Apoyar la realización y/o participar en las reuniones de carácter ordinario y/o exiraordinario de las_x000a_Instancias de participación y/o de Gobierno de la localidad que le sean designadas por el Alcalde (sa) Local._x000a_4 - Articular acciones y estrategias para la implementación de la política pública y del Sistema Distrital de_x000a_Participación_x000a_5 . Apoyar la realización de eventos ciudadanos y/o comunitarios que le sean designados Apoyar en el trámite y_x000a_respuesta de los requerimientos y peticiones relacionados con el tema de participación, que se requieran._x000a_7 Apoyar en la consolidación y análisis de los diagnósticos sectoriales o poblacionales suministrados por las_x000a_instituciones con presencia en lo local, cuando así se requiera_x000a_8. Apoyar la formulación de los proyectos de inversión relacionados con participación ciudadana, que se financien con_x000a_recursos del Fondo de Desarrollo Local._x000a_9. Apoyar en la etapa precontractual y contractual de los proyectos de inversión relacionados con participación_x000a_ciudadana, que se financien con recursos del Fondo de Desarrollo Local._x000a_10. Apoyar la supervisión de contratos y convenios relacionados con participación ciudadana que le sean designados_x000a_por el (la) Alcalde (sa) Local, según lo establecido en el Manual de Supervisión e Interventoria de la Secretaria_x000a_Distrital de Gobierno 11. Presentar informe mensual de las actividades realizadas en cumplimiento de las obligaciones pactadas y entregar,_x000a_mensualmente, el archivo de los documentos suscritos que haya generado en cumplimiento del objeto y obligaciones_x000a_contractuales_x000a_12. Las demás que demande la Administración Local a través de su supervisor, que correspondan a la naturaleza del_x000a_contrato y que sean necesarias para la consecución del fin del objeto contractual."/>
    <d v="2023-06-30T00:00:00"/>
    <s v="I"/>
    <d v="2023-06-29T00:00:00"/>
    <d v="2023-07-04T00:00:00"/>
    <d v="2023-12-18T00:00:00"/>
    <s v="PROFESIONAL"/>
    <s v="SI"/>
    <n v="20236820018383"/>
  </r>
  <r>
    <s v="CPS-331-2023"/>
    <n v="331"/>
    <s v="FDLRUU-CD-331-2023"/>
    <s v="No aplica"/>
    <d v="2023-06-28T00:00:00"/>
    <s v="https://community.secop.gov.co/Public/Tendering/OpportunityDetail/Index?noticeUID=CO1.NTC.4660408&amp;isFromPublicArea=True&amp;isModal=False"/>
    <x v="0"/>
    <x v="0"/>
    <s v="CO1.PCCNTR.5163344"/>
    <n v="91939"/>
    <n v="42532"/>
    <s v="GERMAN FERNANDO ARDILA FLOREZ"/>
    <s v="CC"/>
    <n v="1014200533"/>
    <n v="4"/>
    <m/>
    <m/>
    <m/>
    <m/>
    <m/>
    <m/>
    <m/>
    <m/>
    <s v="PRESTAR LOS SERVICIOS PROFESIONALES PARA APOYAR EN EL ANALISIS REVISION, TRAMITE Y SUSCRIPCION DE LOS ACTOS ADMINISTRATIVOS, DESPACHOS COMISORIOS, TUTELAS Y LOS CONCEPTOS JURIDICOS QUE SE LE SOLICITEN POR PARTE DE LA ALCALDIA LOCAL DE RAFAEL URIBE URIBE"/>
    <d v="2023-06-28T00:00:00"/>
    <d v="2023-07-04T00:00:00"/>
    <d v="2024-03-10T00:00:00"/>
    <n v="165"/>
    <n v="6"/>
    <n v="29700000"/>
    <n v="5400000"/>
    <x v="0"/>
    <n v="1121"/>
    <d v="2033-06-28T00:00:00"/>
    <n v="1050"/>
    <d v="2023-06-28T00:00:00"/>
    <x v="1"/>
    <s v="Inspección, vigilancia y control en Rafael Uribe Uribe_x000a_Rafael Uribe Uribe"/>
    <x v="1"/>
    <n v="99749"/>
    <n v="1"/>
    <d v="2023-12-18T00:00:00"/>
    <m/>
    <d v="2023-12-18T00:00:00"/>
    <n v="1212"/>
    <n v="14760000"/>
    <n v="1"/>
    <d v="2023-12-18T00:00:00"/>
    <n v="81"/>
    <n v="8"/>
    <n v="246"/>
    <n v="44460000"/>
    <s v="31 31-Servicios Profesionales "/>
    <s v="EDUARD HUMBERTO QUINTANA "/>
    <s v="DESPACHO "/>
    <s v="Terminado"/>
    <s v="SECOP II"/>
    <s v="GABRIEL"/>
    <m/>
    <m/>
    <n v="331"/>
    <s v="M"/>
    <n v="3133482779"/>
    <s v="CL  83 A 118 29 ca 155"/>
    <s v="ABOGADO"/>
    <s v="german.ardila.florez@gmasil.com"/>
    <s v=" 1. Emitir los conceptos jurídicos que le solicite el Alcalde Local, relacionados con el objeto_x000a_de contrato. 2. Apoyar al Fondo de Desarrollo Local en la recepción, direccionamiento y consolidación de_x000a_información-insumo de los profesionales responsables según los temas de su competencia que ingresen a la_x000a_entidad como: Acciones constitucionales-tutelas-, proposiciones, conciliaciones y solicitudes de entes de_x000a_control y proyectar las respuestas a los mismos, dando cumplimiento a los tiempos exigidos por la norma para_x000a_cada caso. 3. Llevar registro en línea y hacer entrega de Bases de datos de cada uno los requerimientos que_x000a_ingresen a la entidad y su respectivo tramite al supervisor. 4. Articular con las diferentes dependencias de la_x000a_Alcaldía Local de RUU, la respuesta oportuna de los requerimientos realizados por los entes de control. 5._x000a_Proyectar las respuestas a los derechos de petición que por competencia le sean asignados dando cumplimiento_x000a_estricto a los tiempos que exige la norma. 6. Atender, documentar y dar respuesta a las visitas administrativas_x000a_que adelanten los entes de control la entidad. 7. Apoyar la supervisión de los contratos que le sean asignados._x000a_8. Las demás que le sean asignadas o delegadas y que correspondan a la naturaleza del contrato. "/>
    <d v="2023-06-30T00:00:00"/>
    <s v="I"/>
    <d v="2023-06-28T00:00:00"/>
    <d v="2023-07-04T00:00:00"/>
    <d v="2023-12-18T00:00:00"/>
    <s v="PROFESIONAL"/>
    <s v="No requiere"/>
    <s v="No Requiere"/>
  </r>
  <r>
    <s v="CIA-332-2023"/>
    <n v="332"/>
    <s v="FDLRUU-CD-332-2023"/>
    <s v="No aplica"/>
    <d v="2023-06-28T00:00:00"/>
    <s v="https://community.secop.gov.co/Public/Tendering/OpportunityDetail/Index?noticeUID=CO1.NTC.4665191&amp;isFromPublicArea=True&amp;isModal=False"/>
    <x v="0"/>
    <x v="1"/>
    <s v="CO1.PCCNTR.5169260"/>
    <n v="91446"/>
    <s v="N/A"/>
    <s v="SUB RED INTEGRADA DE SERVICIOS DE SALUD CENTRO ORIENTE E.S.E "/>
    <s v="NIT"/>
    <n v="900959051"/>
    <n v="7"/>
    <m/>
    <m/>
    <m/>
    <m/>
    <m/>
    <m/>
    <m/>
    <m/>
    <s v="AUNAR ESFUERZOS ADMINISTRATIVOS, TÉCNICOS Y FINANCIEROS ENTRE EL FONDO DE DESARROLLO LOCAL RAFAEL URIBE URIBE Y LA SUBRED INTEGRADA DE SERVICIOS DE SALUD CENTRO ORIENTE, PARA BENEFICIAR PERSONAS CON DISCAPACIDAD PERMANENTE RESIDENTES EN LA LOCALIDAD A TRAVÉS DEL OTORGAMIENTO DE DISPOSITIVOS DE ASISTENCIA PERSONALDAP, NO INCLUIDOS EN LOS PLANES DE BENEFICIOS DE SALUD EN EL MARCO DEL PROYECTO DE INVERSIÓN 1658 Y EN DESARROLLO DE LA POLÍTICA PÚBLICA DISTRITAL Y DEMÁS NORMAS AFINES"/>
    <d v="2023-06-28T00:00:00"/>
    <d v="2023-12-01T00:00:00"/>
    <d v="2024-11-30T00:00:00"/>
    <n v="330"/>
    <n v="11"/>
    <n v="2249995571"/>
    <n v="204545051.90909091"/>
    <x v="0"/>
    <n v="1097"/>
    <d v="2023-06-14T00:00:00"/>
    <n v="1059"/>
    <d v="2023-06-28T00:00:00"/>
    <x v="18"/>
    <s v="Promocion y prevencion de salud en rafael uribe uribe"/>
    <x v="18"/>
    <m/>
    <m/>
    <m/>
    <m/>
    <m/>
    <m/>
    <m/>
    <m/>
    <m/>
    <m/>
    <n v="11"/>
    <n v="330"/>
    <n v="2249995571"/>
    <s v="211 211-Convenio Interadministrativo "/>
    <s v="LAURA JINETH LEZCANO CAÑON"/>
    <s v="PLANEACION "/>
    <s v="En ejecución"/>
    <s v="SECOP II"/>
    <s v="JHON"/>
    <m/>
    <m/>
    <n v="332"/>
    <s v="N/A"/>
    <s v="312 3452365"/>
    <s v="Dg. 34 #5- 43"/>
    <s v="N/A"/>
    <m/>
    <s v="1. Presentar el cronograma de actividades al Comité técnico dentro de los quince (15)_x000a_días hábiles posteriores a la firma del Acta de Inicio del Convenio para su aprobación y_x000a_ejecutar las actividades de conformidad con el mismo, dando cumplimiento a los_x000a_requerimientos, componentes y especificaciones técnicas descritas en el Anexo Técnico._x000a_2. Garantizar la apropiación presupuestal para cumplir con las actividades programadas y_x000a_demás que se requieran y sean afines, y administrar en debida forma los recursos_x000a_económicos del Convenio Interadministrativo en cuentas de destinación específicas_x000a_definidas para la ejecución del convenio, garantizando el suficiente recurso físico,_x000a_tecnológico y de apoyo logístico para implementar, desarrollar y ejecutar las actividades_x000a_objeto del Convenio Interadministrativo._x000a_3. Garantizar la selección y asignación de los profesionales y personal necesarios para la_x000a_correcta ejecución, teniendo en cuenta criterios técnicos y de experiencia requerida,_x000a_presentarlos ante el comité técnico e informar cuando surja algún cambio._x000a_4. Realizar el proceso de selección, contratación y compra de dispositivos de asistencia_x000a_personal para entrega a beneficiarios, así como el registro y control de la elaboración de_x000a_estos._x000a_5. Realizar el procedimiento de ingreso físico, custodia y entrega de los dispositivos y/o_x000a_demás bienes contemplados para la ejecución del Convenio Interadministrativo a los_x000a_beneficiarios en cuanto a cantidad, calidad y especificaciones técnicas._x000a_6. Entregar los dispositivos a los beneficiarios de acuerdo con los requisitos establecidos_x000a_y conforme a lo aprobado en los comités de aprobación._x000a_7. Elaborar un informe ejecutivo sobre los avances de ejecución de las actividades y_x000a_desarrollo del proyecto para presentarlo ante comité técnico de seguimiento._x000a_8. Informar al supervisor o apoyo a la supervisión de manera inmediata anomalías, o_x000a_novedades que puedan ocasionar el incumplimiento de las actividades programadas en_x000a_el cronograma avalado del presente Convenio Interadministrativo._x000a_9. Facilitar la realización del seguimiento y/o monitoreo respectivo del proyecto,_x000a_permitiendo el acceso a la información requerida para el efecto por parte del Fondo de_x000a_Desarrollo Local de Rafael Uribe Uribe, los veedores ciudadanos y/o a los organismos de_x000a_control cuando sea requerido.10. Alimentar y actualizar la base de datos, con el fin de contar con un control e_x000a_información suficiente para mantener informada oportunamente a la comunidad inscritadestinataria del proyecto._x000a_11. Responder por compromisos adquiridos con terceros; así como por daños y_x000a_perjuicios que se lleguen a generar con los mismos en la ejecución del Convenio_x000a_Interadministrativo cuya responsabilidad sea de la Subred._x000a_12. En cuanto a los medios de convocatoria y difusión de la información de cada_x000a_proyecto debe evaluarse la pertinencia, necesidad y eficacia de la utilización de medios_x000a_impresos tales como afiches y volantes, imprimir solo la cantidad necesaria y en cuanto a_x000a_la distribución de los afiches debe hacerse en lugares permitidos para evitar cualquier tipo_x000a_de contaminación visual._x000a_13. El fabricante deberá utilizar materiales reciclados para el embalaje de los elementos_x000a_a entregar._x000a_14. El contratista debe garantizar la adecuada gestión de los residuos generados durante_x000a_las actividades contempladas para la ejecución del proyecto y dar cumplimiento a_x000a_cabalidad con las buenas prácticas y aspectos ambientales descritos en el anexo técnico._x000a_15. Asistir a comité técnicos mensuales o reuniones que sean solicitadas por la alcaldía_x000a_local, hacer constar en actas suscritas con sus integrantes y brindar la información_x000a_necesaria o requerida._x000a_16. Realizar entrega al FDLRUU del Informe Final de acuerdo con los parámetros_x000a_establecidos en los lineamientos para el otorgamiento de dispositivos de asistencia_x000a_personal ayudas técnicas de la secretaria Distrital de Salud, junto a la base de datos final_x000a_digitalizada de los beneficiarios del proyecto, así como la lista de inscritos de potenciales_x000a_beneficiarios para próximos convenios a realizar, cuando haya lugar"/>
    <s v="N/A"/>
    <s v="N/A"/>
    <m/>
    <d v="2023-12-01T00:00:00"/>
    <d v="2024-11-30T00:00:00"/>
    <s v="N/A"/>
    <s v="SI"/>
    <s v="20236820025393-20246820000593 -20246820008613"/>
  </r>
  <r>
    <s v="CPS-333-2023"/>
    <n v="333"/>
    <s v="FDLRUU-CD-333-2023"/>
    <s v="No aplica"/>
    <d v="2023-06-28T00:00:00"/>
    <s v="https://community.secop.gov.co/Public/Tendering/OpportunityDetail/Index?noticeUID=CO1.NTC.4663586&amp;isFromPublicArea=True&amp;isModal=False"/>
    <x v="0"/>
    <x v="0"/>
    <s v="CO1.PCCNTR.5166838"/>
    <n v="92058"/>
    <n v="42526"/>
    <s v="LEIDY VIVIANA DIAZ CASTEBLANCO"/>
    <s v="CC"/>
    <n v="53115212"/>
    <n v="2"/>
    <m/>
    <m/>
    <m/>
    <m/>
    <m/>
    <m/>
    <m/>
    <m/>
    <s v="PRESTAR LOS SERVICIOS PROFESIONALES EN EL ÁREA DE GESTIÓN DE DESARROLLO LOCAL APOYANDO LA GESTION, ANALISIS Y SEGUIMIENTO DE LA INFORMACIÓN FINANCIERA, CONTABLE Y PRESUPUESTAL EN CUMPLIMIENTO AL MARCO NORMATIVO"/>
    <d v="2023-06-28T00:00:00"/>
    <d v="2023-07-04T00:00:00"/>
    <d v="2024-02-29T00:00:00"/>
    <n v="165"/>
    <s v="5 Meses 15 días "/>
    <n v="25300000"/>
    <n v="4600000"/>
    <x v="0"/>
    <n v="1125"/>
    <s v="28/06/203"/>
    <n v="1068"/>
    <d v="2023-06-28T00:00:00"/>
    <x v="0"/>
    <s v="Gestion publica transparente y que mide cuentas  la ciudadania en rafael uribe uribe "/>
    <x v="0"/>
    <n v="97998"/>
    <n v="1"/>
    <d v="2023-12-18T00:00:00"/>
    <n v="1259"/>
    <d v="2023-12-18T00:00:00"/>
    <n v="1179"/>
    <n v="11040000"/>
    <n v="1"/>
    <d v="2023-12-18T00:00:00"/>
    <n v="71"/>
    <n v="8"/>
    <n v="236"/>
    <n v="36340000"/>
    <s v="31 31-Servicios Profesionales "/>
    <s v="JAVIER ALEJANDRO ZUÑIGA ROJAS "/>
    <s v="FINANCIERA"/>
    <s v="Terminado"/>
    <s v="SECOP II"/>
    <s v="MILLER"/>
    <m/>
    <m/>
    <n v="333"/>
    <s v="F"/>
    <n v="3002668773"/>
    <s v="CL 76A  sur 8 D 64"/>
    <s v="CONTADOR PUBLICO"/>
    <s v="leidyvidc@gmail.com"/>
    <s v="1. Apoyar la revisión de soportes, liquidación de descuentos e impuestos y causación de los contratos, compromisos y_x000a_obligaciones del Fondo de Desarrollo Local y el registro de las causaciones y pagos realizados en el aplicativo destinado para ello. 2. Brindar_x000a_apoyo en el registro, gestión y cargue de información contable y presupuestal en los aplicativos dispuestos por la SGD y/o SHD, así como_x000a_la elaboración de los reportes de información Distritales y Nacionales que le sean solicitado. 3. Apoyar la ejecución de las actividades_x000a_relacionadas con el comité de sostenibilidad contable y la depuración de saldos contables. 4. Proyectar los documentos u oficios, dar_x000a_respuesta oportuna a los derechos de petición que por competencia le sean asignados en los términos establecidos en la legislación vigente_x000a_y a la correspondencia que le sea asignada a través del aplicativo ORFEO. 5. Realizar la gestión y elaboración de las conciliaciones de la_x000a_información financiera de forma mensual entre las diferentes áreas del FDL RUU y registrar los ajustes pertinentes de acuerdo al Marco_x000a_Normativo Vigente. 6. Realizar el control del archivo documental contable, destinación de soportes y su clasificación de acuerdo a la tabla_x000a_de retención documental vigente. 7., Apoyar las actividades relacionadas con los cierres contables con periodicidad mensual, trimestral y_x000a_anual en lo relacionado con registro de ajustes, conciliaciones, elaboración de informes, reportes a entes de control, formatos y formularios._x000a_8. Prestar el servicio de atención a la ciudadanía relacionado con el objeto y naturaleza del contrato de manera oportuna, con calidad y_x000a_calidez garantizando el cumplimiento de los tiempos de respuesta que exige la norma.9. Las demás que le asigne el supervisor y/o apoyo a_x000a_la supervisión que se generen en el marco del objeto contractual._x000d_"/>
    <d v="2022-07-04T00:00:00"/>
    <s v="I"/>
    <m/>
    <d v="2023-07-04T00:00:00"/>
    <d v="2023-12-17T00:00:00"/>
    <s v="PROFESIONAL"/>
    <s v="SI"/>
    <n v="20236820018383"/>
  </r>
  <r>
    <s v="CIA-334-2023"/>
    <n v="334"/>
    <s v="FDLRUU-CD-334-2023"/>
    <s v="SCJ-1731-2023"/>
    <d v="2023-06-28T00:00:00"/>
    <s v="https://community.secop.gov.co/Public/Tendering/OpportunityDetail/Index?noticeUID=CO1.NTC.4645751&amp;isFromPublicArea=True&amp;isModal=true&amp;asPopupView=true"/>
    <x v="0"/>
    <x v="1"/>
    <s v="CO1.PCCNTR.5147090"/>
    <n v="91541"/>
    <s v="N/A"/>
    <s v="Secretaría Distrital de Integración Social- 8565-2023"/>
    <s v="NIT"/>
    <n v="8999999061"/>
    <n v="9"/>
    <m/>
    <m/>
    <m/>
    <m/>
    <m/>
    <m/>
    <m/>
    <m/>
    <s v="AUNAR ESFUERZOS TÉCNICOS, ADMINISTRATIVOS, JURÍDICOS Y FINANCIEROS ENTRE LA SECRETARÍA DISTRITAL DE INTEGRACIÓN SOCIAL Y_x000a_EL FONDO DE DESARROLLO LOCAL DE RAFAEL URIBE URIBE PARA LA OPERACIÓN DEL PAGO DE TRANSFERENCIAS MONETARIAS NO_x000a_CONDICIONADAS DE LA ESTRATEGIA DE INGRESO MÍNIMO GARANTIZADO, QUE PERMITIRÁ LA DISPERSIÓN DE RECURSOS A LOS HOGARES_x000a_POBRES PRIORIZADOS E IDENTIFICADOS DE LA LOCALIDAD DE RAFAEL URIBE URIBE ; CON No DE CONVENIO 8565-2023 ENTRE SECRETARIA DE_x000a_INTEGRACION SOCIAL Y EL FONDO DE DESARROLLO LOCAL RAFAEL URIBE URIBE."/>
    <d v="2023-06-28T00:00:00"/>
    <d v="2023-06-29T00:00:00"/>
    <d v="2023-12-31T00:00:00"/>
    <n v="165"/>
    <n v="6"/>
    <n v="3920331000"/>
    <n v="653388500"/>
    <x v="0"/>
    <n v="1099"/>
    <d v="2023-06-14T00:00:00"/>
    <n v="1047"/>
    <d v="2023-06-28T00:00:00"/>
    <x v="5"/>
    <s v="Rafael Uribe Uribe Solidaria"/>
    <x v="5"/>
    <m/>
    <m/>
    <m/>
    <m/>
    <m/>
    <m/>
    <m/>
    <m/>
    <m/>
    <m/>
    <n v="6"/>
    <n v="165"/>
    <n v="3920331000"/>
    <s v="211 211-Convenio Interadministrativo "/>
    <s v="SINDY LORENA RODRIGUEZ PERALTA_x000a_PROFESIONAL CPS 220 2023 FDLRUU_x000a_KATHERINE CALA SANABRIA Apoyo Jurídico_x000a_PROFESIONAL"/>
    <s v="PLANEACION "/>
    <s v="Terminado"/>
    <s v="SECOP II"/>
    <s v="JHON"/>
    <m/>
    <m/>
    <n v="334"/>
    <s v="N/A"/>
    <m/>
    <s v="CRA 7 32 16 PISO 20"/>
    <s v="N/A"/>
    <m/>
    <m/>
    <s v="N/A"/>
    <s v="N/A"/>
    <s v="N/A"/>
    <d v="2023-06-28T00:00:00"/>
    <d v="2023-12-31T00:00:00"/>
    <s v="PROFESIONAL"/>
    <s v="SI"/>
    <n v="20236820018413"/>
  </r>
  <r>
    <s v="CI-335-2023"/>
    <n v="335"/>
    <s v="FDLRUU-CD-335-2023"/>
    <s v="No aplica"/>
    <d v="2023-06-28T00:00:00"/>
    <s v="https://community.secop.gov.co/Public/Tendering/OpportunityDetail/Index?noticeUID=CO1.NTC.4663009&amp;isFromPublicArea=True&amp;isModal=False"/>
    <x v="0"/>
    <x v="5"/>
    <s v="CO1.PCCNTR.5166349"/>
    <n v="92265"/>
    <s v="N/A"/>
    <s v="SERVICIOS POSTALES NACIONALES S.A -472"/>
    <s v="NIT"/>
    <n v="900062917"/>
    <n v="9"/>
    <m/>
    <m/>
    <m/>
    <m/>
    <m/>
    <m/>
    <m/>
    <m/>
    <s v="PRESTAR EL SERVICIO DE CURSO Y ENTREGA DE CORRESPONDENCIA Y DEMAS ENVIOS POSTALES QUE REQUIERA LA ALCALDIA LOCAL DE RAFAEL URIBE URIBE EN LAS MODALIDADES DE CORREO CERTIFICADO, NOTIEXPRESS Y SERVICIOS POST EXPRESS, RESPUESTA FACIL, SMS CERTIFICADO, CORREO ELECTRONICO CERTIFICADO A NIVEL URBANO Y NACIONAL"/>
    <d v="2023-06-28T00:00:00"/>
    <d v="2023-07-04T00:00:00"/>
    <d v="2024-12-31T00:00:00"/>
    <n v="360"/>
    <n v="12"/>
    <n v="3000000"/>
    <n v="250000"/>
    <x v="1"/>
    <n v="1128"/>
    <d v="2023-06-28T00:00:00"/>
    <n v="1063"/>
    <d v="2023-06-28T00:00:00"/>
    <x v="19"/>
    <s v="Servicios postales relacionados con_x000a_sobres, cartas (nacional e_x000a_internacional)"/>
    <x v="19"/>
    <m/>
    <m/>
    <m/>
    <m/>
    <m/>
    <m/>
    <m/>
    <n v="1"/>
    <d v="2024-04-04T00:00:00"/>
    <n v="237"/>
    <n v="20"/>
    <n v="597"/>
    <n v="3000000"/>
    <s v="911 911-Contrato Interadministrativo"/>
    <s v="ALVARO DE JESUS APARICIO CELY"/>
    <s v="ADMINISTRATIVA"/>
    <s v="En ejecución"/>
    <s v="SECOP II"/>
    <s v="RENE"/>
    <m/>
    <m/>
    <n v="335"/>
    <s v="N/A"/>
    <m/>
    <s v="Dg 25G 95A 55"/>
    <s v="N/A"/>
    <s v="notificaciones.judiciales@4-72.com.co"/>
    <s v="1. Prestar el servicio contratado con la debida diligencia y prontitud de acuerdo_x000a_con los tiempos y destinos relacionados en la propuesta presentada, teniendo_x000a_en cuenta la resolución vigente prevaleciendo lo establecido en dicha_x000a_resolución._x000a_2. Instalar el sistema de información postal (SIPOST) en la sede de la Alcaldía_x000a_Local Rafael Uribe Uribe en el equipo que requiera el contratante, a fin de_x000a_permitir el seguimiento y la trazabilidad de los envíos, brindando la respectiva_x000a_capacitación antes de finalizar el primer mes de ejecución del contrato._x000a_3. Impartir las instrucciones y orientar a los funcionarios designados por la_x000a_Alcaldía Local de Rafael Uribe Uribe en los procedimientos postales del_x000a_aplicativo SIPOST, en cuanto acondicionamiento, dimensiones, rotulación del_x000a_destinatario y remitente, límites de peso y prohibiciones._x000a_4. Cumplir con todas las especificaciones técnicas establecidas en el estudio_x000a_previo y en la propuesta presentada._x000a_5. Suministrar el formato como medida de control, donde determine los envíos y_x000a_recorridos diarios, la cual debe contar con la firma del mensajero y de la_x000a_persona responsable de recibir las comunicaciones en las dependencias._x000a_6. Hacer entrega de la planilla a más tardar dentro de los 15 días siguientes al_x000a_envío de la correspondencia, como las constancias de notificación._x000a_7. Establecer recorridos que cubran todas las localidades del Distrito Capital, a_x000a_través de personal motorizado; en caso de que se requiera la entrega de_x000a_correo certificado físico._x000a_8. Proveer a su personal de uniforme y distintivo que los identifique, y entregar_x000a_la(s) dotación(es) que sean necesarias de acuerdo a los mandatos legales_x000a_vigentes, para una correcta prestación del servicio._x000a_9. Entregar toda clase de correspondencia que produzca la Alcaldía Local de_x000a_Rafael Uribe Uribe, con cubrimiento urbano y nacional incluidos SMS y correo_x000a_electrónico certificado, en el evento de presentarse novedades que impidan el_x000a_acuse de recibo en la entrega de correo certificado tales como; rehusado,_x000a_predio abandonado, dirección inexistente, nomenclatura errónea u otros,_x000a_garantizar la realización de una segunda visita._x000a_10. Realizar el control de devoluciones y entrega de las mismas a la Alcaldía Local_x000a_de Rafael Uribe Uribe, dentro del tiempo estipulado con indicación de la causal_x000a_de cada una de ellas._x000a_11. Expedir certificación del envío del correo certificado en los casos en que la_x000a_Alcaldía Local de Rafael Uribe Uribe así lo requiera.12. Recoger en el Centro de Documentación e Información CDI, ubicado en_x000a_Alcaldía Local de Rafael Uribe Uribe, la correspondencia diaria sin interesar el_x000a_volumen de envíos._x000a_13. Responder por cualquier eventualidad de pérdida o deterioro del correo_x000a_entregado por la Alcaldía Local de Rafael Uribe Uribe y de acuerdo con lo_x000a_estipulado con el artículo 25 de la Ley 1369 de 2009 conforme con las normas_x000a_postales vigentes, previa la investigación operativa del caso._x000a_14. Cobrar las tarifas vigentes al momento de la suscripción del contrato y en el_x000a_evento que las mismas se incrementen en forma general, 4-72 comunicara_x000a_esta situación por escrito a la Alcaldía Local de Rafael Uribe Uribe para liquidar_x000a_el servicio con la nueva tarifa, teniendo en cuenta que son reguladas por acto_x000a_administrativo de la Sociedad de Servicios Postales Nacionales S.A, de_x000a_acuerdo con la normatividad que rige a la entidad contratista._x000a_15. Presentar mensualmente los documentos de pago con los correspondientes_x000a_soportes._x000a_16. Reportar de manera inmediata cualquier novedad o anomalía, al supervisor del_x000a_contrato._x000a_17. Dar plena garantía de integridad en el envió de los mensajes de texto y del_x000a_correo electrónico certificado._x000a_18. Responder y asumir las perdidas parciales o totales, avería o expolición de la_x000a_correspondencia externa enviada por la ALRUU, y demás objetos postales_x000a_confiados a su cuidado y manejo de acuerdo a lo manifestado en los artículos_x000a_24 y 25 de la Ley 1369 de 2009, Derechos de los usuarios remitentes._x000a_19. Garantizar que no interrumpirá, bajo circunstancia alguna, la ejecución del_x000a_contrato y que este se cumplirá de conformidad con lo estipulado en las_x000a_especificaciones técnicas, los presentes estudios previos y en la propuesta_x000a_presentada._x000a_20. Realizar todas las demás actividades que se desprendan de la naturaleza y_x000a_objeto del contrato"/>
    <s v="N/A"/>
    <s v="N/A"/>
    <s v="N/A"/>
    <s v="N/A"/>
    <s v="N/A"/>
    <s v="N/A"/>
    <s v="SI"/>
    <s v="20236820018433-20246820003643-20246820005083"/>
  </r>
  <r>
    <s v="CPS-336-2023"/>
    <n v="336"/>
    <s v="FDLRUU-CD-336-2023"/>
    <s v="No aplica"/>
    <d v="2023-06-28T00:00:00"/>
    <s v="https://community.secop.gov.co/Public/Tendering/OpportunityDetail/Index?noticeUID=CO1.NTC.4666581&amp;isFromPublicArea=True&amp;isModal=False"/>
    <x v="0"/>
    <x v="0"/>
    <s v="CO1.PCCNTR.5170403"/>
    <n v="91901"/>
    <n v="42538"/>
    <s v="CARLOS ARTURO SURVARAN"/>
    <s v="CC"/>
    <n v="79263823"/>
    <n v="0"/>
    <m/>
    <m/>
    <m/>
    <m/>
    <m/>
    <m/>
    <m/>
    <m/>
    <s v="PRESTAR SERVICIOS DE APOYO ADMINISTRATIVO Y ASISTENCIAL A LA ALCALDÍA LOCAL DE RAFAEL URIBE URIBE EN EL CENTRO DE INFORMACIÓN Y DOCUMENTACIÓN (CDI), PARA LA ENTREGA Y NOTIFICACIÓN DE CORRESPONDENCIA GENERADA POR LA ENTIDAD"/>
    <d v="2023-06-28T00:00:00"/>
    <d v="2023-06-30T00:00:00"/>
    <d v="2024-03-10T00:00:00"/>
    <n v="165"/>
    <n v="6"/>
    <n v="14850000"/>
    <n v="2700000"/>
    <x v="0"/>
    <n v="1110"/>
    <d v="2023-06-28T00:00:00"/>
    <n v="1065"/>
    <d v="2023-06-28T00:00:00"/>
    <x v="0"/>
    <s v="Gestion publica transparente y que mide cuentas  la ciudadania en rafael uribe uribe "/>
    <x v="0"/>
    <n v="1376"/>
    <n v="1"/>
    <d v="2023-12-26T00:00:00"/>
    <n v="1376"/>
    <d v="2023-12-26T00:00:00"/>
    <n v="1272"/>
    <n v="6750000"/>
    <n v="1"/>
    <d v="2023-12-26T00:00:00"/>
    <n v="74"/>
    <n v="8"/>
    <n v="239"/>
    <n v="21600000"/>
    <s v="33 33-Servicios Apoyo a la Gestion de la Entidad (servicios administrativos) "/>
    <s v="LEONARDO GUERRA RAMIREZ"/>
    <s v="DESPACHO "/>
    <s v="Terminado"/>
    <s v="SECOP II"/>
    <s v="JOHN-miller"/>
    <s v="PENDIENTE  CARGAR ARL -DELEGACION DE SUPERVISION - PENDIENTE CARGAR CRP ADICION (JHON BOHORQUEZ   ) A MAYO 15/2024"/>
    <m/>
    <n v="336"/>
    <s v="M"/>
    <n v="3175495918"/>
    <s v="CRA 15 33B 55 SUR "/>
    <s v="BACHILLER"/>
    <s v="sulvaran14@gmail.com"/>
    <s v="1. Apoyar el proceso de clasificación, notificación y entrega de la correspondencia interna y_x000a_externa, fijaciónde avisos y documentos generados por la Alcaldía Local de Rafael Uribe Uribe, Conforme a los_x000a_lineamientos establecidos por la Secretaría Distrital de Gobierno. 2. Verificar que las comunicaciones_x000a_externas e internas, avisos y documentos que recibe y entrega, se encuentren completos, organizados, foliados_x000a_y debidamente relacionados en las planillas respectivas. 3. Establecer diariamente el itinerario de entrega de_x000a_las comunicaciones externas e internas, avisos y documentos, atendiendo el orden de prioridad que le haya_x000a_indicado el correspondiente supervisor. 4. Entregar diariamente al Centro de Documentación e Información -_x000a_CDI de la localidad, los acuses de recibo de las comunicaciones externas e internas y documentos entregados,_x000a_dentro de los 5 días hábiles siguientes a su recibo, para su digitalización en el Aplicativo de Gestión Documental_x000a_- ORFEO de la Secretaría Distrital de Gobierno, así como entregar la justificación escrita y/o reporte de las_x000a_causas que ocasionaron la no entrega oportuna de la correspondencia encomendada, si fuere el caso. 5._x000a_Diligenciar los Formatos de Devolución de Comunicaciones GDI-GPD-F005 y de Notificación de entrega código_x000a_GDI-GPD-F131, según sea el caso, cada vez que se requiera. 6. Las demás que se le asignen y que surjan de_x000a_la naturaleza del Contrato."/>
    <d v="2023-07-04T00:00:00"/>
    <s v="IV"/>
    <d v="2023-12-29T00:00:00"/>
    <d v="2023-06-30T00:00:00"/>
    <d v="2023-12-15T00:00:00"/>
    <s v="BACHILLER"/>
    <s v="SI"/>
    <n v="20236820016203"/>
  </r>
  <r>
    <s v="CPS-337-2023"/>
    <n v="337"/>
    <s v="FDLRUU-CD-337-2023"/>
    <s v="No aplica"/>
    <d v="2023-06-28T00:00:00"/>
    <s v="https://community.secop.gov.co/Public/Tendering/OpportunityDetail/Index?noticeUID=CO1.NTC.4667938&amp;isFromPublicArea=True&amp;isModal=False"/>
    <x v="0"/>
    <x v="0"/>
    <s v="CO1.PCCNTR.5171369"/>
    <n v="91916"/>
    <n v="42535"/>
    <s v="CARLOS SANTIAGO TALERO MONTAÑEZ"/>
    <s v="CC"/>
    <n v="1000993278"/>
    <n v="1"/>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quot;"/>
    <d v="2023-06-28T00:00:00"/>
    <d v="2023-07-05T00:00:00"/>
    <d v="2024-01-28T00:00:00"/>
    <n v="165"/>
    <n v="6"/>
    <n v="14850000"/>
    <n v="2700000"/>
    <x v="0"/>
    <n v="1115"/>
    <d v="2023-06-28T00:00:00"/>
    <n v="1070"/>
    <d v="2023-06-28T00:00:00"/>
    <x v="0"/>
    <s v="Gestion publica transparente y que mide cuentas  la ciudadania en rafael uribe uribe "/>
    <x v="0"/>
    <n v="101523"/>
    <n v="1"/>
    <d v="2023-12-28T00:00:00"/>
    <n v="1388"/>
    <d v="2023-12-27T00:00:00"/>
    <n v="1298"/>
    <n v="2700000"/>
    <n v="1"/>
    <d v="2023-12-28T00:00:00"/>
    <n v="30"/>
    <n v="7"/>
    <n v="195"/>
    <n v="17550000"/>
    <s v="33 33-Servicios Apoyo a la Gestion de la Entidad (servicios administrativos) "/>
    <s v="DIMELZA MENDOZA RUEDA"/>
    <s v="GESTION DOCUMENTAL"/>
    <s v="Terminado"/>
    <s v="SECOP II"/>
    <s v="johana"/>
    <s v="PENDIENTE CARGAR CRP ADICION (GABRIEL RADA ) A MAYO 15/204"/>
    <m/>
    <n v="337"/>
    <s v="F"/>
    <n v="3143424934"/>
    <s v="CL 42 Sur # 13 - 32 "/>
    <s v="BACHILLER"/>
    <s v="santi.talero@hotmail.com"/>
    <s v=": 1. Recibir la documentación a intervenir, verificando mediante punteo cajas y carpetas_x000a_entregadas para el proceso técnico. 2. Realizar la intervención de 8 metros lineales de la documentación,_x000a_aplicando la metodología prevista para la organización mediante la clasificación de la misma de acuerdo con_x000a_los principios archivisticos de procedencia y orden original, depuración, limpieza, retiro de material metálico,_x000a_identificación de material afectado por biodeterioro, revisión, foliación, identificación de las unidades_x000a_documentales y cajas, almacenamiento respectivo de la documentación producida por la dependencia y_x000a_elaboración del inventario documental en el formato establecido por la Dirección Administrativa de la SDG.3._x000a_Elaborar el plan de trabajo en conjunto con el supervisor del contrato pactando según lo establecido en los_x000a_planes de acción de la dependencia una meta adecuada a las necesidades de la entidad y garantizando que el_x000a_proceso se cumpla de manera idónea4. Presentar informes mensuales de avance en el que se describa la_x000a_totalidad de la documentación intervenida, los procesos efectuados, el resultado acumulado y el faltante para_x000a_cumplir la meta. 5. Las demás obligaciones que sean asignadas por la Líder de Gestión Documental y de_x000a_acuerdo con el objeto del contrato."/>
    <d v="2023-07-05T00:00:00"/>
    <s v="I"/>
    <d v="2023-06-29T00:00:00"/>
    <d v="2023-07-05T00:00:00"/>
    <d v="2023-12-19T00:00:00"/>
    <s v="BACHILLER"/>
    <s v="SI"/>
    <n v="20236820016083"/>
  </r>
  <r>
    <s v="CPS-338-2023"/>
    <n v="338"/>
    <s v="FDLRUU-CD-338-2023"/>
    <s v="No aplica"/>
    <d v="2023-06-28T00:00:00"/>
    <s v="https://community.secop.gov.co/Public/Tendering/OpportunityDetail/Index?noticeUID=CO1.NTC.4664871&amp;isFromPublicArea=True&amp;isModal=False"/>
    <x v="0"/>
    <x v="0"/>
    <s v="CO1.PCCNTR.5167897"/>
    <n v="91963"/>
    <n v="42528"/>
    <s v="GINA TATIANA GUZMAN RODRIGUEZ"/>
    <s v="CC"/>
    <n v="1031133403"/>
    <n v="1"/>
    <m/>
    <m/>
    <m/>
    <m/>
    <s v="JORGE ALEXIS ORTIZ AVILA"/>
    <s v="CC"/>
    <n v="7317510"/>
    <d v="2023-09-13T00:00:00"/>
    <s v="PRESTAR SERVICIOS PROFESIONALES AL ÁREA DE GESTIÓN DE DESARROLLO LOCAL PARA APOYAR A LA ADMINISTRACIÓN EN LA FORMULACIÓN Y SEGUIMIENTO A LOS PROYECTOS DE INVERSIÓN Y GASTOS DE FUNCIONAMIENTO DE LA ALCALDÍA LOCAL"/>
    <d v="2023-06-28T00:00:00"/>
    <d v="2023-09-13T00:00:00"/>
    <d v="2024-02-25T00:00:00"/>
    <n v="165"/>
    <n v="6"/>
    <n v="29700000"/>
    <n v="5400000"/>
    <x v="0"/>
    <n v="1129"/>
    <d v="2023-06-28T00:00:00"/>
    <n v="1053"/>
    <d v="2023-06-28T00:00:00"/>
    <x v="0"/>
    <s v="Gestion publica transparente y que mide cuentas  la ciudadania en rafael uribe uribe "/>
    <x v="0"/>
    <m/>
    <m/>
    <m/>
    <m/>
    <m/>
    <m/>
    <m/>
    <m/>
    <m/>
    <m/>
    <n v="6"/>
    <n v="165"/>
    <n v="29700000"/>
    <s v="31 31-Servicios Profesionales "/>
    <s v="DIMELZA MENDOZA RUEDA"/>
    <s v="ADMINISTRATIVA"/>
    <s v="Terminado"/>
    <s v="SECOP II"/>
    <s v="LUISA"/>
    <m/>
    <s v="OK"/>
    <n v="338"/>
    <s v="F"/>
    <n v="301584927"/>
    <s v="DG 43 A SUR 26 51"/>
    <s v="ADMINISTRADORA DE EMPRESAS"/>
    <s v="_x000a_gtatisgr@gmail.com"/>
    <s v="1. Apoyar a la Alcaldía Local en lo relacionado con la formulación de estudios previos, anexos_x000a_técnicos, matrices de riesgos y demás documentos precontractuales para adelantar los procesos_x000a_asociados al decuado funcionamiento de la red, los recursos tecnológicos de la entidad y los_x000a_licenciamientos de la Alcaldía Local._x000a_2. Realizar el apoyo a la supervisión de los contratos o convenios que le sean designados, en_x000a_relación con el objeto contractual.3. Adelantar las actividades requeridas de coordinación institucional, apoyo logístico y_x000a_administrativo a ciudadanos, entidades y servidores públicos, por medio de las plataformas_x000a_electrónicas existentes conforme a las solicitudes recibidas._x000a_4. Informar de manera oportuna al supervisor contractual sobre las novedades, incidentes,_x000a_intervenciones o situaciones anómalas que se presenten en la sede de la Alcaldía Local frente a_x000a_la administración de la red, los recursos tecnológicos v las licencias de la entidad_x000a_5. Evaluar técnicamente las propuestas presentadas en el marco de procesos contractuales que_x000a_adelante la administración local según el objeto del contrato._x000a_6. Responder a los requerimientos que por competencia le sean asignados, adelantando el trámite_x000a_requerido para que el peticionario reciba la respuesta en oportunidad y con la calidad esperada._x000a_7. Planear el mantenimiento preventivo y correctivo de la red, los recursos tecnológicos y las_x000a_licencias de las respectivas plataformas, velar por la ejecución oportuna del mismo._x000a_8. Apoyar al administrador de red en la capacitación de los usuarios finales de la localidad en_x000a_manejo de los aplicativos misionales y de apoyo de la Secretaria Distrital de Gobierno._x000a_9. Las demás que le asigne el Alcalde Local y que surjan de la naturaleza del contrato."/>
    <d v="2023-06-30T00:00:00"/>
    <s v="I"/>
    <d v="2023-07-24T00:00:00"/>
    <d v="2023-09-13T00:00:00"/>
    <d v="2024-02-25T00:00:00"/>
    <s v="PROFESIONAL"/>
    <s v="SI"/>
    <n v="20236820016083"/>
  </r>
  <r>
    <s v="CPS-339-2023"/>
    <n v="339"/>
    <s v="FDLRUU-CD-339-2023"/>
    <s v="No aplica"/>
    <d v="2023-06-28T00:00:00"/>
    <s v="https://community.secop.gov.co/Public/Tendering/OpportunityDetail/Index?noticeUID=CO1.NTC.4668430&amp;isFromPublicArea=True&amp;isModal=False"/>
    <x v="0"/>
    <x v="0"/>
    <s v="CO1.PCCNTR.5171865"/>
    <n v="91916"/>
    <n v="42535"/>
    <s v="ALEXANDER BAUTISTA ARISMEDI"/>
    <s v="CC"/>
    <n v="80024980"/>
    <n v="8"/>
    <m/>
    <m/>
    <m/>
    <m/>
    <m/>
    <m/>
    <m/>
    <m/>
    <s v="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
    <d v="2023-06-28T00:00:00"/>
    <d v="2023-07-04T00:00:00"/>
    <d v="2024-02-29T00:00:00"/>
    <n v="165"/>
    <n v="6"/>
    <n v="14850000"/>
    <n v="2700000"/>
    <x v="0"/>
    <n v="1114"/>
    <d v="2023-06-28T00:00:00"/>
    <n v="1072"/>
    <d v="2023-06-28T00:00:00"/>
    <x v="0"/>
    <s v="Gestion publica transparente y que mide cuentas  la ciudadania en rafael uribe uribe "/>
    <x v="0"/>
    <n v="99931"/>
    <n v="1"/>
    <d v="2023-12-28T00:00:00"/>
    <n v="1308"/>
    <d v="2023-12-18T00:00:00"/>
    <n v="1211"/>
    <n v="6480000"/>
    <n v="1"/>
    <d v="2023-12-18T00:00:00"/>
    <n v="71"/>
    <n v="8"/>
    <n v="236"/>
    <n v="21330000"/>
    <s v="33 33-Servicios Apoyo a la Gestion de la Entidad (servicios administrativos) "/>
    <s v="DIMELZA MENDOZA RUEDA"/>
    <s v="GESTION DOCUMENTAL"/>
    <s v="Terminado"/>
    <s v="SECOP II"/>
    <s v="MICHEL"/>
    <s v="PENDIENTE CARGAR CRP ADICION (LUIS ALEJANDRO ) A MAYO 15/2024"/>
    <m/>
    <n v="339"/>
    <s v="M"/>
    <s v="3 1 2 3 2 8 4 7 6 3"/>
    <s v="TV 90 F 87 A 28 BRR QUIRIGUA"/>
    <s v="BACHILLER"/>
    <s v="alexba,2427@hotmail.com"/>
    <s v="1 . recibir la documentación a intervenir, verificar mediante punteo cajas y carpetas entregadas para el proceso técnico_x000a_2 . realizar la intervención de 8 metros lineales de documentación, aplicando la metodología prevista para la_x000a_organización mediante la clasificación de la misma de acuerdo con los principios archivísticos de procedencia y orden_x000a_original, depuración, limpieza, retiro de material metálico, identificación de material afectado por biodeterioro,_x000a_revisión, foliación, identificación de las unidades documentales y cajas, almacenamiento respectivo de la_x000a_documentación producida por la dependencia y elaboración del inventario documental en el formato establecido por la_x000a_dirección administrativa de la SDG_x000a_3 .elaborar el plan de trabajo en conjunto con el supervisor del contrato pactando según lo establecido en los planes de_x000a_acción de la dependencia una meta adecuada a las necesidades de la entidad y garantizando que el proceso se cumpla_x000a_de manera idónea_x000a_4 . presentar informes mensuales de avance en el que se describa la totalidad de la documentación intervenida, lo_x000a_proceso efectuados, el resultado acumulado y el faltante para cumplir la meta_x000a_5 . las demás obligaciones que sean asignadas por el líder de gestión documental y de acuerdo con el objeto del_x000a_contrato"/>
    <d v="2023-07-01T00:00:00"/>
    <s v="I"/>
    <d v="2023-06-29T00:00:00"/>
    <d v="2023-07-04T00:00:00"/>
    <d v="2023-12-18T00:00:00"/>
    <s v="BACHILLER"/>
    <s v="SI"/>
    <n v="20236820016083"/>
  </r>
  <r>
    <s v="CIA-340-2023"/>
    <n v="340"/>
    <s v="FDLRUU-CD-340-2023"/>
    <s v="No aplica"/>
    <d v="2023-06-28T00:00:00"/>
    <s v="https://www.contratos.gov.co/consultas/detalleProceso.do?numConstancia=23-22-69643"/>
    <x v="0"/>
    <x v="1"/>
    <s v="23-22-69643"/>
    <n v="92142"/>
    <s v="N/A"/>
    <s v="SECRETARIA DISTRITAL DE SEGURIDAD CONVIVENCIA Y JUSTICIA "/>
    <s v="NIT"/>
    <n v="899999061"/>
    <n v="9"/>
    <m/>
    <m/>
    <m/>
    <m/>
    <m/>
    <m/>
    <m/>
    <m/>
    <s v="AUNAR ESFUERZOS ADMINISTRATIVOS Y FINANCIEROS ENTRE LA SECRETARÍA DISTRITAL DE SEGURIDAD, CONVIVENCIA Y JUSTICIA Y LOS FONDOS DE DESARROLLO LOCAL DE USAQUÉN, CHAPINERO, SANTA FE, USME, TUNJUELITO, BOSA, KENNEDY, FONTIBÓN,  ENGATIVA, SUBA, BARRIOS UNIDOS, TEUSAQUILLO, ANTONIO NARIÑO, PUENTE ARANDA, LA CANDELARIA, RAFAEL URIBE URIBE Y CIUDAD BOLÍVAR, PARA EL SUMINISTRO E INSTALACIÓN DE EQUIPOS Y COMPONENTES PARA EL SISTEMA DE VIDEOVIGILANCIA DE BOGOTÁ."/>
    <d v="2023-06-28T00:00:00"/>
    <d v="2023-06-29T00:00:00"/>
    <d v="2024-03-28T00:00:00"/>
    <n v="270"/>
    <n v="9"/>
    <n v="185000000"/>
    <n v="20555555.555555556"/>
    <x v="0"/>
    <n v="1107"/>
    <d v="2023-08-26T00:00:00"/>
    <n v="1057"/>
    <d v="2023-06-28T00:00:00"/>
    <x v="20"/>
    <s v="Confianza y seguridad ciudadana en Rafael Uribe Uribe"/>
    <x v="20"/>
    <m/>
    <m/>
    <m/>
    <m/>
    <m/>
    <m/>
    <m/>
    <m/>
    <m/>
    <m/>
    <n v="9"/>
    <n v="270"/>
    <n v="185000000"/>
    <s v="211 211-Convenio Interadministrativo "/>
    <s v="KANDY LORENA PATARROYO GOMEZ- DIMELZA MENDOZA RUEDA"/>
    <s v="PLANEACION -SISTEMAS"/>
    <s v="Terminado"/>
    <s v="SECOP I"/>
    <m/>
    <s v="sin cargar acta inicio en secop I A MAYO 15/2024"/>
    <m/>
    <n v="340"/>
    <s v="N/A"/>
    <m/>
    <s v="Av. El Dorado #57 83, "/>
    <s v="N/A"/>
    <m/>
    <s v="SECOP I"/>
    <s v="N/A"/>
    <s v="N/A"/>
    <m/>
    <s v="N/A"/>
    <s v="N/A"/>
    <s v="BACHILLER"/>
    <s v="SI"/>
    <s v="20236820018403-20246820000553-20246820003013-20246820004513"/>
  </r>
  <r>
    <s v="CPS-341-2023"/>
    <n v="341"/>
    <s v="FDLRUU-CD-341-2023"/>
    <s v="No aplica"/>
    <d v="2023-06-28T00:00:00"/>
    <s v="https://community.secop.gov.co/Public/Tendering/OpportunityDetail/Index?noticeUID=CO1.NTC.4668607&amp;isFromPublicArea=True&amp;isModal=False"/>
    <x v="0"/>
    <x v="0"/>
    <s v="CO1.PCCNTR.5171798"/>
    <n v="91908"/>
    <n v="42536"/>
    <s v="JOHAN SEBASTIAN FRANCO PENAGOS "/>
    <s v="CC"/>
    <n v="1031182594"/>
    <n v="7"/>
    <m/>
    <m/>
    <m/>
    <m/>
    <m/>
    <m/>
    <m/>
    <m/>
    <s v="PRESTAR LOS SERVICIOS DE APOYO ASISTENCIALEN EN TEMAS DE INFRAESTRUCTURA COMO PARTE DE LA EJECUCION DEL PLAN DE DESARROLLO LOCAL EN EL ÁREA DE GESTIÓN DE DESARROLLO LOCAL DE LA ALCALDÍA LOCAL DE RAFAEL URIBE URIBE"/>
    <d v="2023-06-28T00:00:00"/>
    <d v="2023-07-04T00:00:00"/>
    <d v="2024-03-09T00:00:00"/>
    <n v="165"/>
    <n v="6"/>
    <n v="14850000"/>
    <n v="2700000"/>
    <x v="0"/>
    <n v="1113"/>
    <d v="2023-06-28T00:00:00"/>
    <n v="1073"/>
    <d v="2023-06-28T00:00:00"/>
    <x v="0"/>
    <s v="Gestion publica transparente y que mide cuentas  la ciudadania en rafael uribe uribe "/>
    <x v="0"/>
    <n v="100961"/>
    <n v="1"/>
    <d v="2023-12-28T00:00:00"/>
    <n v="1379"/>
    <d v="2023-12-14T00:00:00"/>
    <n v="1287"/>
    <n v="6480000"/>
    <n v="1"/>
    <d v="2023-12-28T00:00:00"/>
    <n v="71"/>
    <n v="8"/>
    <n v="236"/>
    <n v="21330000"/>
    <s v="33 33-Servicios Apoyo a la Gestion de la Entidad (servicios administrativos) "/>
    <s v="HECTOR ENRIQUE ERIRA MORENO"/>
    <s v="INFRAESTRUCTURA"/>
    <s v="Terminado"/>
    <s v="SECOP II"/>
    <s v="johana"/>
    <s v=" -suspension del 19 al 27 de dic- PENDIENTE CARGAR CRP ADICION (JHON BOHORQUEZ )"/>
    <m/>
    <n v="341"/>
    <s v="M"/>
    <s v="3 1 0 3 3 8 2 4 2 8"/>
    <s v="CR 24 25 17 SUR BRR OLAYA_x000a_"/>
    <s v="TECNICO EN ENTRANAMIENTO DEPORTIVO"/>
    <s v="yangoxx99@gmail.com"/>
    <s v=" 1. Apoyar al área de gestión de desarrollo local en la atención a la comunidad y canalización de_x000a_usuarios.2. Apoyar asistencialmente en la elaboración de informes que le sean requeridos en el desarrollo de la ejecución del_x000a_objeto contractual.3. Apoyar en la elaboración y proyección de oficios y memorandos para dar respuestas a las diferentes_x000a_solicitudes de la comunidad, entes de control, corporaciones públicas, entre otros.4. Apoyar el proceso de gestión documental_x000a_conforme a lo solicitado por el supervisor.5. Proyectar respuesta en forma oportuna la correspondencia que le sea asignada a_x000a_través del aplicativo que establezca la SDG y consultas de los entes de control relacionadas con el objeto del contrato, y una_x000a_vez finalizado, presentar la paz y salvo correspondiente.6. Las demás que demande la administración local que corresponda_x000a_a la naturaleza del contrato y que sean necesarias para la consecución del objeto contractual, así como aquellas que sean_x000a_solicitadas por el supervisor del contrato._x000d_"/>
    <d v="2023-07-15T00:00:00"/>
    <s v="I"/>
    <d v="2023-06-29T00:00:00"/>
    <d v="2023-07-04T00:00:00"/>
    <d v="2023-12-18T00:00:00"/>
    <s v="TECNICO"/>
    <s v="SI"/>
    <n v="20236820018423"/>
  </r>
  <r>
    <s v="CPS-342-2023"/>
    <n v="342"/>
    <s v="FDLRUU-CD-342-2023"/>
    <s v="No aplica"/>
    <d v="2023-06-28T00:00:00"/>
    <s v="https://community.secop.gov.co/Public/Tendering/OpportunityDetail/Index?noticeUID=CO1.NTC.4667500&amp;isFromPublicArea=True&amp;isModal=False"/>
    <x v="0"/>
    <x v="0"/>
    <s v="CO1.PCCNTR.5171326"/>
    <n v="91943"/>
    <n v="42530"/>
    <s v="KARINA OLAYA ANDRADE"/>
    <s v="CC"/>
    <n v="1026253687"/>
    <n v="0"/>
    <m/>
    <m/>
    <m/>
    <m/>
    <m/>
    <m/>
    <m/>
    <m/>
    <s v="APOYAR TECNICAMENTE EN LAS LABORES ADMINISTRATIVAS Y OPERATIVAS DE LAS ACTIVIDADES DE IMPLEMENTACION DE LOS PLANES Y PROGRAMAS INSTITUCIONALES ORIENTADOS POR LA DIRECCION DE GESTION DEL TALENTO HUMANO DEL ÁREA DE GESTION DESARROLLO LOCAL DE LA ALCALDIA LOCAL DE RAFAEL URIBE URIBE"/>
    <d v="2023-06-28T00:00:00"/>
    <d v="2023-06-29T00:00:00"/>
    <d v="2024-02-29T00:00:00"/>
    <n v="165"/>
    <n v="6"/>
    <n v="22000000"/>
    <n v="4000000"/>
    <x v="0"/>
    <n v="1118"/>
    <d v="2023-06-28T00:00:00"/>
    <n v="1067"/>
    <d v="2023-06-28T00:00:00"/>
    <x v="0"/>
    <s v="Gestion publica transparente y que mide cuentas  la ciudadania en rafael uribe uribe "/>
    <x v="0"/>
    <m/>
    <n v="1"/>
    <d v="2023-12-13T00:00:00"/>
    <n v="1255"/>
    <d v="2023-12-13T00:00:00"/>
    <n v="1164"/>
    <n v="10266667"/>
    <n v="1"/>
    <d v="2023-12-13T00:00:00"/>
    <n v="76"/>
    <n v="8"/>
    <n v="241"/>
    <n v="32266667"/>
    <s v="33 33-Servicios Apoyo a la Gestion de la Entidad (servicios administrativos) "/>
    <s v="DIMELZA MENDOZA RUEDA"/>
    <s v="ADMINISTRATIVA"/>
    <s v="Terminado"/>
    <s v="SECOP II"/>
    <s v="Luisa"/>
    <s v="PEN DIENTE CARGAR CRP ADICION (JOHANA) A MAYO 15/2024"/>
    <m/>
    <n v="342"/>
    <s v="F"/>
    <n v="3502421227"/>
    <s v="CL 167 65 86 IN 2 "/>
    <s v="TECNICA PROCESOS ADMINISTRATIVOS"/>
    <s v="karina.olaya@gmail.com"/>
    <s v="1. Realizar apoyo técnico, administrativo y de gestión que sea requerido en lo relacionado con la_x000a_gestión de contratos de prestación de servicios y la planta de empleos asignada a la Alcaldía_x000a_Local de Rafael Uribe Uribe_x000a_2. Brindar el apoyo técnico y gestionar la implementación de las actividades por medio del_x000a_seguimiento a los eventos que desde la Dirección de Gestión de Talento Humano o desde la_x000a_Alcaldía Local de Rafael Uribe Uribe se desarrollen, orientado al personal contratista y de la_x000a_planta de empleos en ejecución de los planes, programas y proyectos relacionados con procesos de contratación, bienestar social, seguridad y salud en el trabajo, y demás temas que le sean_x000a_asignados_x000a_3. Apoyar la gestión documental y archivo del Área de Gestión de Desarrollo Local, conforme a los_x000a_lineamientos establecidos por la entidad._x000a_4. Elaborar, organizar, depuración y actualización de las bases de datos del personal contratista y_x000a_del personal de la planta de empleos de la Alcaldía Local de Rafael Uribe Uribe por medio de la_x000a_organización, depuración y actualización de información, de acuerdo con los lineamientos_x000a_establecidos y necesidades_x000a_5. Apoyar la elaboración, radicación, entrega y archivo de documentos, memorandos y oficios_x000a_cuando le sea requerido por el Profesional Especializado 222-24 del Fondo de Desarrollo Local_x000a_relacionados con la naturaleza del contrato_x000a_6. Presentar los informes, con datos estadísticos y los reportes que sean requeridos, así como_x000a_apoyar la identificación de alertas temprana y puntos de control en el marco del desarrollo de las_x000a_obligaciones Contractuales_x000a_7. Organizar y asistir a las reuniones, capacitaciones, y eventos que se desarrollen en relación con_x000a_el objeto del contrato, de acuerdo con los lineamientos y protocolos establecidos, dejando_x000a_registro de la asistencia y participación en estas físicas y/ o virtual_x000a_8. Las demás obligaciones que sean asignadas por el Profesional Especializado 222-24 del Área de_x000a_Desarrollo Local y de acuerdo con el objeto del contrato"/>
    <d v="2023-06-29T00:00:00"/>
    <s v="I"/>
    <d v="2023-06-28T00:00:00"/>
    <d v="2023-06-29T00:00:00"/>
    <d v="2023-12-14T00:00:00"/>
    <s v="TECNICO"/>
    <s v="SI"/>
    <n v="20236820016083"/>
  </r>
  <r>
    <s v="CPS-343-2023"/>
    <n v="343"/>
    <s v="FDLRUU-CD-343-2023"/>
    <s v="No aplica"/>
    <d v="2023-06-28T00:00:00"/>
    <s v="https://community.secop.gov.co/Public/Tendering/OpportunityDetail/Index?noticeUID=CO1.NTC.4668135&amp;isFromPublicArea=True&amp;isModal=False"/>
    <x v="0"/>
    <x v="0"/>
    <s v="CO1.PCCNTR.517200"/>
    <n v="92296"/>
    <n v="42638"/>
    <s v="ZAYRA DANIELA CASAS LOZANO"/>
    <s v="CC"/>
    <n v="1026570662"/>
    <n v="6"/>
    <m/>
    <m/>
    <m/>
    <m/>
    <m/>
    <m/>
    <m/>
    <m/>
    <s v="APOYAR JURIDICAMENTE AL AREA DE GESTION POLICIVA JURIDICA EN LA EJECUCION Y SEGUIMIENTO DE LAS FUNCIONES ASIGNADAS A LA ALCALDIA LOCAL DE RAFAEL URIBE URIBE DE CONFORMIDAD CON LA NORMATIVIDAD APLICABLE"/>
    <d v="2023-06-28T00:00:00"/>
    <d v="2023-06-29T00:00:00"/>
    <d v="2023-12-13T00:00:00"/>
    <n v="165"/>
    <n v="6"/>
    <n v="29700000"/>
    <n v="5400000"/>
    <x v="0"/>
    <n v="1130"/>
    <d v="2023-06-28T00:00:00"/>
    <n v="1071"/>
    <d v="2023-06-28T00:00:00"/>
    <x v="1"/>
    <s v="Inspección, vigilancia y control en Rafael Uribe Uribe_x000a_Rafael Uribe Uribe"/>
    <x v="1"/>
    <m/>
    <m/>
    <m/>
    <m/>
    <m/>
    <m/>
    <m/>
    <m/>
    <m/>
    <m/>
    <n v="6"/>
    <n v="165"/>
    <n v="29700000"/>
    <s v="31 31-Servicios Profesionales "/>
    <s v="EDUARD HUMBERTO QUINTANA "/>
    <s v="DESPACHO "/>
    <s v="Terminado"/>
    <s v="SECOP II"/>
    <s v="Luisa"/>
    <s v="PENDIENTE CARGAR DELEGACION SUPERVISION- suspension  (8) dias DEL 13 AL 20 DE DICIEMBRE REINICIO EL 21-"/>
    <m/>
    <n v="343"/>
    <s v="F"/>
    <n v="3205922540"/>
    <s v="CRA 10 6 94 BL 5 APTO 220"/>
    <s v="ABOGADA"/>
    <s v="danicasasz7@gmail.com"/>
    <s v="1. Proyectar los actos administrativos correspondientes, conforme con la normatividad vigente, que_x000a_permitan decidir, depurar y dar cierre a los trámites procesales represados y presentarlos al_x000a_profesional especializado del área de gestión policiva (AGP) de la ALRUU, para su revisión_x000a_2. Apoyar la supervisión de los contratos que le sean asignados_x000a_3. Proyectar y/o revisar, las respuestas a derechos de peticiones de relacionadas con actuaciones_x000a_administrativas que le sean asignadas_x000a_4. Apoyar la notificación de los actos administrativos proferidos por el área5. Apoyar en la revisión de los actos administrativos que imponen sanciones en materia de obras y_x000a_urbanismo, espacio público y establecimientos de comercio_x000a_6. Asistir a las reuniones a las que sea citado o designado, para la atención de los asuntos_x000a_relacionados con el objeto contractual_x000a_7. Entregar, mensualmente, el archivo de los documentos suscritos que haya generado en_x000a_cumplimiento del objeto y obligaciones contractuales._x000a_8. Ajustar los proyectos de actos administrativos a partir de las observaciones y/o modificaciones_x000a_sugeridas por el supervisor del AGP o quien el designe_x000a_9. Brindar acompañamiento a los ciudadanos, entidades y servidores públicos, referente a temas de_x000a_protección al consumidor, conforme a las solicitudes recibidas_x000a_10 . Las demás que se le asignen y que surjan de la naturaleza del contrato "/>
    <d v="2023-06-30T00:00:00"/>
    <s v="I"/>
    <d v="2023-06-29T00:00:00"/>
    <d v="2023-06-29T00:00:00"/>
    <d v="2023-12-13T00:00:00"/>
    <s v="PROFESIONAL"/>
    <s v="No requiere"/>
    <s v="No Requiere"/>
  </r>
  <r>
    <s v="CPS-344-2023"/>
    <n v="344"/>
    <s v="FDLRUU-CMA-001-2023"/>
    <s v="No aplica"/>
    <d v="2023-06-27T00:00:00"/>
    <s v="https://community.secop.gov.co/Public/Tendering/OpportunityDetail/Index?noticeUID=CO1.NTC.4398209&amp;isFromPublicArea=True&amp;isModal=False"/>
    <x v="4"/>
    <x v="4"/>
    <s v="CO1.PCCNTR.5237863"/>
    <s v="N/A"/>
    <s v="N/A"/>
    <s v="JARGU S.A CORREDORES DE SEGUROS"/>
    <s v="NIT"/>
    <n v="8000181658"/>
    <n v="9"/>
    <m/>
    <m/>
    <m/>
    <m/>
    <m/>
    <m/>
    <m/>
    <m/>
    <s v="SELECCIONAR UN INTERMEDIARIO DE SEGUROS LEGALMENTE CONSTITUIDO EN COLOMBIA, PARA QUE PRESTE SUS SERVICIOS PROFESIONALES DE ASESORIA INTEGRAL EN LA INTERMEDIACIÓN, CONTRATACIÓN Y ADMINISTRACIÓN DEL PROGRAMA DE SEGUROS REQUERIDO POR EL FONDO DE DESARROLLO LOCAL DE RAFAEL URIBE URIBE; PARA LA ADECUADA PROTECCIÓN DE LOS BIENES MUEBLES, INMUEBLES E INTERESES PATRIMONIALES DE LA ENTIDAD Y LOS BIENES POR LOS CUALES SEA O LLEGARE A SER LEGALMENTE RESPONSABLE, ASÍ COMO SEGURO DE VIDA EDILES, ASI COMO DE LA GESTION INTEGRAL DE ADMINISTRACION DE SINIESTROS Y RECLAMACIONES, CUALQUIERA QUE SEA SU PROCEDIMIENTO JURÍDICO O NORMATIVO”"/>
    <d v="2023-07-25T00:00:00"/>
    <d v="2023-07-27T00:00:00"/>
    <d v="2024-07-26T00:00:00"/>
    <n v="360"/>
    <n v="12"/>
    <n v="0"/>
    <n v="0"/>
    <x v="1"/>
    <s v="N/A"/>
    <s v="N/A"/>
    <s v="N/A"/>
    <s v="N/A"/>
    <x v="21"/>
    <s v="N/A"/>
    <x v="21"/>
    <m/>
    <m/>
    <m/>
    <m/>
    <m/>
    <m/>
    <m/>
    <m/>
    <m/>
    <m/>
    <n v="12"/>
    <n v="360"/>
    <n v="0"/>
    <s v="71 71-Corretaje o intermediación de seguros "/>
    <s v="PAOLA ROCIO PERDOMO ORTEGA"/>
    <s v="ALMACEN"/>
    <s v="En ejecución"/>
    <s v="SECOP II"/>
    <s v="Gabriel"/>
    <m/>
    <s v="OK"/>
    <n v="344"/>
    <s v="N/A"/>
    <n v="6171411"/>
    <s v="CRA 19B 83 02"/>
    <s v="N/A"/>
    <s v="jargu@jargu.com"/>
    <s v="1.Suscribir el contrato dentro de los cinco (5) días hábiles siguientes, a_x000a_la notificación de adjudicación._x000a_2. Presentar la póliza y los demás documentos de legalización, dentro de los tres (3) días hábiles_x000a_siguientes a la firma del contrato._x000a_3. Mantener a disposición de la Entidad, una persona idónea y eficiente de manera permanente para_x000a_conocimiento continuo del cumplimento del objeto del contrato._x000a_4. Realizar el acompañamiento de los reportes de siniestros o eventualidades que se presenten_x000a_durante el plazo pactado y dando cumplimiento al objeto del contrato._x000a_5. Prestar asesoría permanente al Fondo de Desarrollo Local de Rafael Uribe Uribe en todo lo_x000a_relacionado con el programa de seguros y presentar un informe trimestral sobre las actividades_x000a_desarrolladas._x000a_6. Garantizar la idoneidad del personal presentado en la oferta para el servicio ofrecido y en caso de_x000a_ser necesario el cambio, podrá hacerse únicamente por personas que reúnan las mismas o mejores_x000a_condiciones que ostenten las presentadas con su propuesta, con la autorización previa y escrita del_x000a_Fondo de Desarrollo Local de Rafael Uribe Uribe. En todo caso, la Entidad podrá solicitar el cambio por_x000a_el incumplimiento de los deberes del personal dependiente del contratista, sin que ello implique_x000a_relación laboral alguna._x000a_7. Asesorar al Fondo de Desarrollo Local de Rafael Uribe Uribe en la identificación de los riesgos a los_x000a_que se encuentran expuestos sus bienes e intereses y recomendar la mejor manera de tratarlos._x000a_8. Revisar y evaluar el plan de seguros con que cuenta la Entidad y efectuar las recomendaciones que_x000a_estime pertinentes._x000a_9. Estructurar las condiciones técnicas y jurídicas de las diferentes pólizas de seguro que requiera el_x000a_Fondo de Desarrollo Local de Rafael Uribe Uribe, para el debido cubrimiento de sus bienes e intereses 10. Evaluar en forma periódica los diferentes riesgos y suministrar instructivos sobre el manejo y_x000a_administración de éstos, así como en lo relativo a la seguridad industrial._x000a_11. Implementar un programa de prevención de pérdidas que permita disminuir los riesgos a los que_x000a_está expuesto el Fondo de Desarrollo Local de Rafael Uribe Uribe, entendiendo éste como las actividades_x000a_y recomendaciones tendientes a detectar, prevenir, minimizar o eliminar todos aquellos riesgos_x000a_potenciales que puedan materializar los riesgos cubiertos por una póliza de seguro y presentar informes_x000a_con la periodicidad requerida._x000a_12. Suministrar a la Entidad, en la debida oportunidad, los estudios del sector que demande para la_x000a_contratación de pólizas que requiera para cumplir con su obligación legal de amparar sus bienes e_x000a_intereses y por los que es o llegare a ser responsable._x000a_13. Formar parte del Comité Asesor del respectivo proceso de selección que se adelante para la_x000a_contratación de las pólizas de seguro requeridas por la Entidad._x000a_14. Asesorar al Fondo de Desarrollo Local de Rafael Uribe Uribe en la elaboración del Pliego de_x000a_Condiciones que se requiera para adelantar el proceso para la contratación de seguros que requiera_x000a_durante la vigencia del contrato._x000a_15. Asesorar a la Entidad en todos los trámites del proceso de selección que adelante para la_x000a_contratación de los seguros que requiera para el debido cubrimiento de sus bienes e intereses,_x000a_incluyendo la evaluación y análisis de las ofertas que se reciban, asistencia a las audiencias y reuniones_x000a_preliminares derivadas del proceso de selección, proyección de respuestas a las observaciones_x000a_presentadas por los proponentes, revisión y acompañamiento de la legalización y perfeccionamiento del_x000a_contrato con la aseguradora que resulte favorecida._x000a_16. Verificar que las pólizas expedidas por la aseguradora adjudicataria del proceso de selección sean_x000a_emitidas de conformidad con los términos ofrecidos por el proponente y exigidos por la entidad._x000a_17. Asesorar al Fondo de Desarrollo Local de Rafael Uribe Uribe en el desarrollo del contrato de seguros_x000a_en todas sus etapas; entre otros, en la solicitud de modificaciones, expedición de los certificados_x000a_respectivos, revisión de estos y en general los demás aspectos propios de la actividad.18. Elaborar estudios sobre nuevas tarifas y coberturas y presentar informes semestrales de dichos_x000a_estudios, discriminando el comportamiento de los diferentes ramos de seguros que conforman el_x000a_Programa de Seguros de la Entidad._x000a_19. Presentar al Fondo de Desarrollo Local de Rafael Uribe Uribe, dentro de los treinta (30) días_x000a_calendario siguientes al inicio de ejecución del contrato, los manuales de funcionamiento para cada_x000a_ramo de seguros, incluyendo específicamente el manejo en caso de reclamaciones._x000a_20. Asesorar a la Entidad en el cumplimiento del pago oportuno de las primas a su cargo y en favor de la_x000a_aseguradora, para evitar que se presenten cancelaciones automáticas por falta de pago de las primas._x000a_21. Asesorar al Fondo de Desarrollo Local de Rafael Uribe Uribe en materia de trámite de_x000a_reclamaciones, que comprende entre otros, aspectos tales como análisis de hechos, conveniencia de_x000a_afectar o no las pólizas, estudio de amparo/póliza a afectar, trámite oportuno de la reclamación,_x000a_demostración de la ocurrencia de la pérdida, nombramiento de ajustadores, valoración de las pérdidas,_x000a_obtención de indemnizaciones en las mejores condiciones posibles de tiempo, modo y cuantía,_x000a_evaluación de las liquidaciones de las indemnizaciones presentadas por la asegurador, asesoría respecto_x000a_de la mejor forma de recibir las indemnizaciones, informar oportunamente sobre vencimiento de_x000a_términos para evitar la prescripción de acciones y en general todas aquellas actividades que la Entidad_x000a_requiera en materia de siniestros._x000a_22. Mantener debidamente actualizado y sistematizado el programa de seguros del Fondo de Desarrollo_x000a_Local de Rafael Uribe Uribe, de manera tal que permita atender oportunamente todos los_x000a_requerimientos que éste le formule en aspectos tales como condiciones de las pólizas, estadísticas,_x000a_facturación, control de vencimientos, de acuerdo con los ofrecimientos efectuados en su propuesta._x000a_23. Mantener debidamente sistematizados y permanente actualizados los siniestros que afecten las_x000a_diferentes pólizas contratadas por el Fondo de Desarrollo Local de Rafael Uribe Uribe, de manera tal que_x000a_permita una continua y ágil consulta y control, en especial que permita todo tipo de estadísticas que_x000a_requiera la Entidad._x000a_24. Poner a disposición de la Entidad, en el Programa de Seguros Generales, su infraestructura de_x000a_cómputo y sistematización, con el fin de llevar estadísticas, control de vencimientos, facturación, control_x000a_de siniestros y demás aspectos relevantes del programa de seguros, así como resolver y sustentar las_x000a_consultas que se le formulen 25. Asesorar en caso de litigios o conflictos por responsabilidad civil o de cualquier índole, derivados o_x000a_concernientes al programa de seguros._x000a_26. Mantenerse actualizado e informar permanentemente al supervisor del contrato, sobre las normas y_x000a_demás decisiones de autoridades competentes en materia de seguros o en cualquier otro asunto_x000a_relacionado con seguros que sea de interés para la Entidad._x000a_27. Asesorar al Fondo de Desarrollo Local de Rafael Uribe Uribe en el manejo y control de las pólizas y_x000a_garantías que presten los contratistas, así como en la estructuración de los actos administrativos para_x000a_declarar la ocurrencia del siniestro y en la realización, trámite y obtención de la indemnización_x000a_correspondiente._x000a_28. Asesorar a la Entidad en la mejor forma de llevar los archivos relacionados con los seguros._x000a_29. Presentar oportunamente los informes que le sean requeridos por el Fondo de Desarrollo Local de_x000a_Rafael Uribe Uribe en relación con el programa de seguros._x000a_30. Asistir a las reuniones que sean convocadas por el supervisor del contrato, para revisar el estado de_x000a_ejecución de este, el cumplimiento de las obligaciones a cargo del contratista o cualquier aspecto técnico_x000a_referente al mismo._x000a_31. Cumplir oportunamente con todos los ofrecimientos que contemple su propuesta._x000a_32. Presentar al supervisor del contrato, un resumen de seguros de la Entidad, durante los dos (2)_x000a_últimos meses de ejecución del contrato"/>
    <s v="N/A"/>
    <s v="N/A"/>
    <s v="N/A"/>
    <d v="2023-07-27T00:00:00"/>
    <d v="2024-07-26T00:00:00"/>
    <s v="N/A"/>
    <s v="SI"/>
    <n v="20236820017753"/>
  </r>
  <r>
    <s v="CPS-345-2023"/>
    <n v="345"/>
    <s v="FDLRUU-MIC-002-2023"/>
    <s v="No aplica"/>
    <d v="2023-08-29T00:00:00"/>
    <s v="https://community.secop.gov.co/Public/Tendering/OpportunityDetail/Index?noticeUID=CO1.NTC.4895619&amp;isFromPublicArea=True&amp;isModal=False"/>
    <x v="1"/>
    <x v="0"/>
    <s v="CO1.PCCNTR.5365134"/>
    <s v="93518 - 92769"/>
    <s v="N/A"/>
    <s v="EQUIPO SERMATEX LTDA"/>
    <s v="NIT"/>
    <n v="830125738"/>
    <n v="5"/>
    <m/>
    <m/>
    <m/>
    <m/>
    <m/>
    <m/>
    <m/>
    <m/>
    <s v="REALIZAR LA RECARGA, REVISIÓN, Y/O MANTENIMIENTO; ADQUISICIÓN DE SEÑALÉTICAS Y ELEMENTOS DE PROTECCIÓN DE LOS EXTINTORES CONTRA INCENDIO DE PROPIEDAD DEL FONDO DE DESARROLLO LOCAL DE RAFAEL URIBE URIBE"/>
    <d v="2023-09-11T00:00:00"/>
    <d v="2023-09-29T00:00:00"/>
    <d v="2023-11-28T00:00:00"/>
    <n v="60"/>
    <n v="2"/>
    <n v="2196300"/>
    <n v="1098150"/>
    <x v="1"/>
    <n v="1142"/>
    <d v="2023-08-11T00:00:00"/>
    <n v="1090"/>
    <d v="2023-09-27T00:00:00"/>
    <x v="14"/>
    <s v="Servicios de mantenimiento y reparación de_x000a_otros productos metálicos elaborados n.c.p/Servicios integrales de publicidad /Servicio de estampación de prendas n.c. p"/>
    <x v="22"/>
    <m/>
    <m/>
    <m/>
    <m/>
    <m/>
    <m/>
    <m/>
    <m/>
    <m/>
    <m/>
    <n v="2"/>
    <n v="60"/>
    <n v="2196300"/>
    <s v="49 49-Otros Servicios "/>
    <s v="LAURA NATHALIA VALENCIA "/>
    <s v="ADMINISTRATIVA"/>
    <s v="Terminado"/>
    <s v="SECOP II"/>
    <s v="Luis Alejandro"/>
    <s v="PENDIENTE CARGAR DELEGACION DE SUPERVISION A  MAYO 15/2024"/>
    <m/>
    <n v="345"/>
    <s v="N/A"/>
    <n v="3123054337"/>
    <s v="CALLE 38 B SUR No 52 54"/>
    <s v="N/A"/>
    <s v="www:equiposermatex.com.co_x000a_"/>
    <s v="1. Elaborar durante los primeros cinco (5) días de ejecución del contrato, en coordinación_x000a_con el Supervisor de este, un cronograma detallado de entrega de los bienes y/o servicios_x000a_objeto del contrato, el cual deberá cumplirse a cabalidad._x000a_2. Realizar un diagnóstico detallado por áreas de los extintores con los que cuenta la_x000a_Alcaldía Local de Rafael Uribe Uribe, identificar cuáles de estos requieren mantenimiento_x000a_y/o recarga, reemplazo o arreglo en estructuras de soporte y señalización y justificar cada_x000a_intervención requerida. Todo esto, consignarlo en un documento escrito que será_x000a_presentado con previa antelación para aprobación ante el supervisor del contrato._x000a_3. A partir del documento de diagnóstico mencionado anteriormente, presentar la_x000a_propuesta del mantenimiento y/o recarga de los extintores de la entidad que requieren_x000a_dicha intervención para aprobación ante el supervisor del contrato._x000a_4. Ejecutar a cabalidad la propuesta para el mantenimiento y/o recarga, arreglo en los_x000a_soportes y señalización requeridos de los extintores contra incendio de la entidad,_x000a_cumpliendo con lo establecido en la normatividad en materia vigente, en especial lo_x000a_establecido en la Norma NFPA 10 sobre extintores portátiles contra incendios y en la_x000a_Norma Técnica Colombiana NTC 2885 del 2009._x000a_5. Elaborar informe técnico de cada uno de los equipos, los cuales deberán ser sometidos_x000a_a una prueba volumétrica empaquetadura, evaluación de manómetro, manija de_x000a_descargue._x000a_6. Recoger los extintores en cada una de las sedes que indique el supervisor e instalarlos_x000a_nuevamente una vez sean recargados._x000a_7. Entregar a la Alcaldía Local garantía de un (1) año por cada carga de acuerdo con la_x000a_característica del extintor._x000a_8. Realizar tres revisiones a los extintores posterior a la entrega de estos ante la Alcaldía_x000a_Local, una al mes, otra a los tres meses y la última a los seis meses de entrega de los_x000a_bienes._x000a_9. Brindar una sesión de capacitación e instrucciones de uso al personal que sea_x000a_encargado de la recepción de los elementos, sin que ello genere costos adicionales para_x000a_la entidad._x000a_10. Presentar certificación del fabricante de todos los agentes extintores, en donde se_x000a_garantice la calidad del producto._x000a_11. Entregar los extintores una vez realizado su mantenimiento y recarga al supervisor del_x000a_contrato de acuerdo con el cronograma de actividades previamente aprobado._x000a_COMUNICACIÓN DE ACEPTACIÓN DE OFERTA_x000a_Código: GCO-GCI-F178_x000a_Versión: 01_x000a_Vigencia: 12 de septiembre de 2022_x000a_Caso HOLA: 264561_x000a_Página 7 de 12_x000a_12. Presentar un informe de soporte con fichas técnicas del mantenimiento y/o recarga_x000a_de cada uno de los extintores intervenidos, con su debido registro fotográfico del antes,_x000a_durante y después del mantenimiento._x000a_13. Los extintores que requieran recarga deberán ser trasladados por la empresa_x000a_contratista desde las instalaciones del Fondo de Desarrollo Local de Rafael Uribe Uribe,_x000a_al sitio donde se realiza la recarga y posteriormente entregados nuevamente al FONDO,_x000a_sin ningún costo adicional para la Entidad._x000a_14. Realizar un documento diagnóstico de los extintores que estén bajo custodia del_x000a_almacén del FDLRUU, que actualmente se encuentran en desuso identificando cuales de_x000a_estos son susceptibles de mantenimiento, recarga o baja y por tanto disposición final._x000a_15. Realizar la instalación de los soportes y señalización requeridos en el presente estudio_x000a_previo en la Alcaldía Local de Rafael Uribe Uribe._x000a_16. Realizar la disposición final de los extintores que una vez realizado el diagnóstico sean_x000a_encontrados como no susceptibles de recarga y/o mantenimiento, y sean declarados_x000a_como inservibles debido al nivel de deterioro que estos presenten. Deberá remitir al_x000a_supervisor del contrato certificado de disposición final por un gestor autorizado por la_x000a_autoridad ambiental competente._x000a_17. Garantizar que la disposición final o aprovechamiento de los residuos del agente_x000a_extintor, se realiza de manera adecuada, con las medidas pertinentes que no genere_x000a_impactos ambientales negativos. Para lo cual, deberá presentar ante el supervisor_x000a_certificados de disposición final o aprovechamiento de los residuos del agente extintor._x000a_18. Atender las inspecciones ambientales realizadas por la Alcaldía Local de Rafael Uribe_x000a_Uribe, permitiendo el recorrido por las instalaciones, realizar entrevistas al personal y_x000a_obtener registro documental y fotográfico."/>
    <s v="N/A"/>
    <s v="N/A"/>
    <d v="2023-09-13T00:00:00"/>
    <d v="2023-09-29T00:00:00"/>
    <d v="2023-11-13T00:00:00"/>
    <s v="N/A"/>
    <s v="SI"/>
    <n v="20236820022583"/>
  </r>
  <r>
    <s v="CPS-346-2023"/>
    <n v="346"/>
    <s v="FDLRUU-SAMC-001-2023"/>
    <s v="No aplica"/>
    <d v="2023-09-04T00:00:00"/>
    <s v="https://community.secop.gov.co/Public/Tendering/OpportunityDetail/Index?noticeUID=CO1.NTC.4914423&amp;isFromPublicArea=True&amp;isModal=False"/>
    <x v="3"/>
    <x v="0"/>
    <s v="CO1.PCCNTR.5394998"/>
    <n v="91540"/>
    <s v="N/A"/>
    <s v="MAKROSYSTEM COLOMBIA S.A.S"/>
    <s v="NIT"/>
    <n v="900421971"/>
    <n v="8"/>
    <m/>
    <m/>
    <m/>
    <m/>
    <m/>
    <m/>
    <m/>
    <m/>
    <s v="REALIZAR EL DESMONTE, LA INSTALACIÓN, REUBICACIÓN, MANTENIMIENTO Y/O SUMINISTRO DE MATERIALES PARA EL CABLEADO ESTRUCTURADO (ELÉCTRICO Y DE DATOS) EN SU PRIMERA FASE, GARANTIZANDO EL CORRECTO FUNCIONAMIENTO DE LOS PUESTOS DE TRABAJO DE LAS INSPECCIONES DE POLICIA Y OTRAS DEPENDENCIAS DE LA ALCALDÍA LOCAL DE RAFAEL URIBE URIBE"/>
    <d v="2023-09-21T00:00:00"/>
    <d v="2023-10-04T00:00:00"/>
    <d v="2024-04-03T00:00:00"/>
    <n v="180"/>
    <n v="6"/>
    <n v="41340243"/>
    <n v="6890040.5"/>
    <x v="0"/>
    <n v="1100"/>
    <m/>
    <n v="1092"/>
    <d v="2023-10-03T00:00:00"/>
    <x v="0"/>
    <s v="Gestion publica transparente y que mide cuentas  la ciudadania en rafael uribe uribe "/>
    <x v="0"/>
    <m/>
    <n v="1"/>
    <d v="2024-03-04T00:00:00"/>
    <n v="710"/>
    <d v="2024-02-15T00:00:00"/>
    <n v="781"/>
    <n v="20500000"/>
    <m/>
    <m/>
    <m/>
    <n v="6"/>
    <n v="180"/>
    <n v="61840243"/>
    <s v="49 49-Otros Servicios "/>
    <s v="MANUEL ALEJANDRO GUTIERREZ YAIMA Profesional Universitario 219- 15 de Sistemas ALRUU"/>
    <s v="SISTEMAS"/>
    <s v="Terminado"/>
    <s v="SECOP II"/>
    <s v="Johana Gomez"/>
    <m/>
    <m/>
    <n v="346"/>
    <s v="N/A"/>
    <n v="6631691"/>
    <s v="CRA 43 D 18- 45"/>
    <s v="N/A"/>
    <s v="gerencia@makrosystemcolombia.com"/>
    <s v=". Cumplir con todas las especificaciones técnicas definidas por el Fondo de Desarrollo Local de Rafael_x000a_Uribe Uribe._x000a_2. Prestar el servicio de mantenimiento, actualización y puesta a punto del sistema de redes eléctricas y_x000a_telecomunicaciones de la alcaldía local, adecuación, instalación y puesta en funcionamiento de los_x000a_puntos._x000a_3. Suministrar todos los elementos con la calidad y garantías de acuerdo con el anexo técnico que hace_x000a_parte de este objeto contractual._x000a_4. Presentar un cronograma de ejecución de actividades a desarrollar para la implementación del objeto_x000a_contractual, el cual será aprobado por el supervisor del contrato y dar estricto cumplimiento al mismo._x000a_5. Responder por la calidad y entrega oportuna en el suministro de insumos y materiales requeridos parala_x000a_ejecución y cumplimiento del objeto contractual._x000a_6. Asegurar la confidencialidad, integridad y disponibilidad de la información con la que interactué o la que_x000a_se suministre para la ejecución del contrato._x000a_7. Acatar las instrucciones que durante el desarrollo del contrato se le impartan por parte de la Alcaldía_x000a_Local de Rafael Uribe uribe._x000a_8. Entregar la documentación técnica de cada uno de los elementos descritos en el anexo técnico_x000a_9. Entregar las respectivas garantías de cada uno de los elementos descritos en el anexo técnico_x000a_10. El contratista deberá presentar los siguientes entregables una vez finalice el contrato, así:A. Diagramas y planos de conexión física y lógica, los planos en mención se entregan de forma_x000a_independiente,como son:_x000a_1. Diagramas y esquemas eléctricos con todos sus componentes_x000a_2. Diagramas unifilares con sus diferentes vistas_x000a_3. Diagrama de red, de voz y datos con su topología de red, junto con sus diagramas de_x000a_conexiones físicas_x000a_4. Diagrama de distribución del Rack_x000a_5. Manuales de usuario6. Manuales de mantenimiento._x000a_7. Hojadevidadelos equipos_x000a_8. Catálogos de equipos"/>
    <s v="N/A"/>
    <s v="N/A"/>
    <d v="2023-09-28T00:00:00"/>
    <d v="2023-10-04T00:00:00"/>
    <d v="2024-04-03T00:00:00"/>
    <s v="N/A"/>
    <s v="SI"/>
    <n v="20246820001043"/>
  </r>
  <r>
    <s v="CPS-347-2023"/>
    <n v="347"/>
    <s v="FDLRUU-SAMC-004-2023"/>
    <s v="No aplica"/>
    <d v="2023-10-03T00:00:00"/>
    <s v="https://community.secop.gov.co/Public/Tendering/OpportunityDetail/Index?noticeUID=CO1.NTC.4929970&amp;isFromPublicArea=True&amp;isModal=False"/>
    <x v="3"/>
    <x v="0"/>
    <s v="CO1.PCCNTR.5423978"/>
    <n v="93682"/>
    <s v="N/A"/>
    <s v="ASOCIACION DE HOGARES SI A LA VIDA"/>
    <s v="NIT"/>
    <n v="9001755374"/>
    <n v="1"/>
    <m/>
    <m/>
    <m/>
    <m/>
    <m/>
    <m/>
    <m/>
    <m/>
    <s v="CONTRATAR LA ADQUISICION DE INSUMOS, ELEMENTOS Y SERVICIOS REQUERIDOS PARA LA MEJORA DE ESPACIOS Y EMBELLECIMIENTO DE LA LOCALIDAD CONFORME AL DESARROLLO LOGISTICO Y OPERATIVO DEL PROGRAMA PARCEROS POR BOGOTA"/>
    <d v="2023-10-11T00:00:00"/>
    <d v="2023-10-18T00:00:00"/>
    <d v="2024-04-17T00:00:00"/>
    <n v="180"/>
    <n v="6"/>
    <n v="183800000"/>
    <n v="30633333.333333332"/>
    <x v="0"/>
    <n v="1146"/>
    <d v="2023-08-14T00:00:00"/>
    <n v="1096"/>
    <d v="2023-10-18T00:00:00"/>
    <x v="5"/>
    <s v="Rafael Uribe Uribe Solidaria"/>
    <x v="5"/>
    <m/>
    <m/>
    <m/>
    <m/>
    <m/>
    <m/>
    <m/>
    <m/>
    <m/>
    <m/>
    <n v="6"/>
    <n v="180"/>
    <n v="183800000"/>
    <s v="49 49-Otros Servicios "/>
    <s v="JULY ANGELICA MELO QUINTERO"/>
    <s v="RETO LOCAL"/>
    <s v="Terminado"/>
    <s v="SECOP II"/>
    <s v="Luis alejandro"/>
    <m/>
    <s v="OK"/>
    <n v="347"/>
    <s v="N/A"/>
    <n v="6017036492"/>
    <s v="CALLE 116 A No 71 A 39"/>
    <s v="N/A"/>
    <m/>
    <s v="1. Entregar la mitad de las chaquetas (185), la totalidad de las gorras (370) y la_x000a_totalidad de las carnet (370) dentro de los primeros 30 días después de la suscripción_x000a_del acta de inicio, el saldo restante de chaquetas deberá ser entregado hasta 30 días_x000a_después de la primera entrega y antes del vencimiento del plazo de ejecución_x000a_establecido._x000a_2. Ajustarse en su totalidad a las especificaciones contenidas en el proyecto, estudios_x000a_previos y la propuesta._x000a_3. Suministrar oportunamente los elementos referenciados en el anexo técnico y_x000a_estudios previos de los elementos a adquirir, dentro del plazo del contrato._x000a_4. Los elementos a suministrar descritos deben ser Nuevos, Originales, No_x000a_remanufacturados, Ni reutilizados, de óptima calidad._x000a_5. Para tramitar el pago, el contratista deberá aportar el original de las facturas, la cual_x000a_debe cumplir con todos los requisitos legales y en donde se estipulen todos los_x000a_elementos adquiridos, cantidades, valor unitario, valor total e impuestos a cargo_x000a_6. Garantizar la calidad de los elementos según la propuesta del contratista y brindar_x000a_las garantías ofrecidas al Fondo de Desarrollo Local de Rafael Uribe Uribe_x000a_7. Una vez realizada la entrega de los elementos y servicios prestados deberá facturar_x000a_enunciando el artículo o actividad, la cantidad y el valor unitario._x000a_8. Brindar atención y respuesta oportuna a los requerimientos de servicio, solicitudes y_x000a_reclamaciones que le efectúe el Fondo de Desarrollo Local de Rafael Uribe Uribe por_x000a_intermedio del Apoyo a la Supervisión._x000a_9. Informar al Fondo de Desarrollo Local de Rafael Uribe Uribe de cualquier anomalía,_x000a_irregularidad e imprevistos que se presenten en la ejecución del contrato._x000a_10. Garantizar la disponibilidad de tiempo para la toma de medidas (tallaje) de las_x000a_chaquetas a los servidores públicos que laboran en la Alcaldía Local de Rafael Uribe_x000a_Uribe._x000a_11. Entregar la totalidad de los bienes con la calidad y precios ofrecidos en la propuesta,_x000a_condiciones que se obliga a mantener durante el plazo de ejecución del contrato._x000a_12. Garantizar el transporte adecuado y suficiente para cumplir con las condiciones y_x000a_tiempos de entrega de los elementos._x000a_13. Entregar los productos, planillas, formatos, del objeto del contrato dentro del plazo_x000a_pactado. Los elementos a utilizar deben ser ingresados al Almacén del Fondo de_x000a_Desarrollo Local de Rafael Uribe Uribe y seguir el respectivo procedimiento._x000a_14. Efectuar el ingreso al Almacén de las chaquetas y gorras, en dos entregas de acuerdo_x000a_con las necesidades y en el momento que se requiera por parte del Fondo de_x000a_Desarrollo Local de Rafael Uribe Uribe, a través del Apoyo a la Supervisión. El tiempo_x000a_de entrega de los bienes no podrá ser posterior a la fecha de finalización del contrato._x000a_15. Garantizar que las chaquetas institucionales suministradas sean nuevas, de_x000a_conformidad con lo señalado en las especificaciones técnicas. No se recibirán (PIGA), observando lo preceptuado en el Decreto reglamentario No. 400 de 2004_x000a_“Aprovechamiento eficiente de residuos sólidos”._x000a_19. Dar cumplimiento a las especificaciones técnicas ambientales establecidas en este_x000a_estudio previo según lo establecido en las fichas de contratación sostenible de la_x000a_Guía de Contratación Sostenible de la Secretaría Distrital de Gobierno._x000a_20. Sufragar los gastos de salarios, prestaciones sociales y demás erogaciones que se_x000a_generen por concepto del personal que vincule para cumplir con el objeto del_x000a_contrato._x000a_21. Todas las demás que sean necesarias para el cumplimiento del objeto del contrato,_x000a_teniendo en cuenta las especificaciones técnicas establecidas en el estudio previo_x000a_para la realización del mismo._x000a_chaquetas remanufacturadas._x000a_16. Brindar Garantía de los elementos en los tiempos establecidos y asegurar el cambio_x000a_de los de los mismos si se presentan defectos._x000a_17. Dar cumplimiento al Decreto 317 de 2021 y el Acuerdo 808 de 2021 por las cuales_x000a_prohíben progresivamente los plásticos de un solo uso en las entidades del Distrito_x000a_Capital que hacen parte del sector central, descentralizado y localidades y se dictan_x000a_otras disposiciones, por lo tanto, no se deberá suministrar: • Rollos de bolsas vacías_x000a_para embalar, cargar o transportar paquetes y mercancías • Bolsas utilizadas para_x000a_embalar, cargar o transportar paquetes y mercancías • Rollos de película extensible_x000a_y de burbuja utilizado como envoltura • Soportes plásticos para las bombas de inflar_x000a_• Banderines o separadores plásticos • Cualquier otro elemento plástico considerado_x000a_como de un solo uso._x000a_18. Responder por la recolección, clasificación y disposición final de los desechos,_x000a_garantizando el cumplimiento estricto de las normas ambientales de Ministerio de_x000a_salud, Secretaría Distrital de Salud, Secretaría Distrital de Ambiente y demás_x000a_autoridades sanitarias y/o ambientales. Recoger las basuras y desperdicios utilizando_x000a_los recipientes y las bolsas de basura asignadas según cada tipo de residuo desecho_x000a_y depositarlas en el sitio destinado por la Entidad para tal fin. Lo anterior, de acuerdo_x000a_con lo establecido por la entidad en el Plan Institucional de Gestión Ambiental"/>
    <s v="N/A"/>
    <s v="N/A"/>
    <d v="2023-10-12T00:00:00"/>
    <d v="2023-10-18T00:00:00"/>
    <d v="2024-04-17T00:00:00"/>
    <s v="N/A"/>
    <s v="SI"/>
    <n v="20236820022833"/>
  </r>
  <r>
    <s v="CSU-348-2023"/>
    <n v="348"/>
    <s v="FDLRUU-SASI-001-2023"/>
    <s v="No aplica"/>
    <d v="2023-10-03T00:00:00"/>
    <s v="https://community.secop.gov.co/Public/Tendering/OpportunityDetail/Index?noticeUID=CO1.NTC.4863601&amp;isFromPublicArea=True&amp;isModal=False"/>
    <x v="5"/>
    <x v="3"/>
    <s v="CO1.PCCNTR.5423878"/>
    <n v="93695"/>
    <s v="N/A"/>
    <s v="GRUPO LOS LAGOS S.A.S "/>
    <s v="NIT "/>
    <n v="860053274"/>
    <n v="9"/>
    <m/>
    <m/>
    <m/>
    <m/>
    <m/>
    <m/>
    <m/>
    <m/>
    <s v="SUMINISTRO DE ELEMENTOS DE PAPELERÍA Y ÚTILES DE OFICINA PARA LA ALCALDÍA LOCAL, Y EL PROYECTO DE INVERSION 1636."/>
    <d v="2023-10-10T00:00:00"/>
    <d v="2023-10-19T00:00:00"/>
    <d v="2024-04-18T00:00:00"/>
    <n v="180"/>
    <n v="6"/>
    <n v="38553000"/>
    <n v="6425500"/>
    <x v="1"/>
    <n v="1148"/>
    <d v="2023-08-15T00:00:00"/>
    <n v="1095"/>
    <d v="2023-10-13T00:00:00"/>
    <x v="22"/>
    <s v="O2120201003023212801 Papel bond N/A 1-100-I079 VA-INGRESOS_x000a_CORRIENTES FDL 17.514.000_x000a_O2120201003023215307 Cajas de cartón litografiadas N/A 1-100-I079 VA-INGRESOS_x000a_CORRIENTES FDL 8.000.000_x000a_O2120201003023219997 Artículos n.c.p. de cartón y papel N/A 1-100-I079 VA-INGRESOS_x000a_CORRIENTES FDL 6.956.000_x000a_O2120201003053542006 Pegantes sintéticos N/A 1-100-I079 VA-INGRESOS_x000a_CORRIENTES FDL 246.000_x000a_O2120201003063692002 Cinta autoadhesiva N/A 1-100-I079 VA-INGRESOS_x000a_CORRIENTES FDL 498.000_x000a_O2120201003063692007 Cintas pegantes (transparentes) N/A 1-100-I079 VA-INGRESOS_x000a_CORRIENTES FDL 653.000_x000a_O2120201003063699002 Artículos de material plástico para_x000a_escritorio y dibujo N/A 1-100-I079 VA-INGRESOS_x000a_CORRIENTES FDL 300.000_x000a_O2120201003083891102 Bolígrafos N/A 1-100-I079 VA-INGRESOS_x000a_CORRIENTES FDL 675.000_x000a_O2120201003083891104 Marcadores de fieltro y similares N/A 1-100-I079 VA-INGRESOS_x000a_CORRIENTES FDL 831.000_x000a_O2120201003083891106 Lápices N/A 1-100-I079 VA-INGRESOS_x000a_CORRIENTES FDL 431.000_x000a_O2120201003083899998 Artículos n.c.p. para escritorio y_x000a_oficina N/A 1-100-I079 VA-INGRESOS_x000a_CORRIENTES FDL 2.267.000_x000a_O2120201004024299502 Clips N/A 1-100-I079 VA-INGRESOS_x000a_CORRIENTES FDL 100.000_x000a_O2120201004024299504 Grapas de alambre para_x000a_engrapadoras de oficina N/A 1-100-I079 VA-INGRESOS_x000a_CORRIENTES FDL 82.000"/>
    <x v="23"/>
    <m/>
    <m/>
    <d v="2024-02-22T00:00:00"/>
    <n v="713"/>
    <d v="2024-02-15T00:00:00"/>
    <n v="796"/>
    <n v="35276500"/>
    <m/>
    <m/>
    <m/>
    <n v="6"/>
    <n v="180"/>
    <n v="73829500"/>
    <s v="48 48-Otros Suministros "/>
    <s v="MARIA ANGELICA VINCHIRA SANCHEZ"/>
    <s v="ALMACEN "/>
    <s v="Terminado"/>
    <s v="SECOP II"/>
    <s v="Valentina"/>
    <m/>
    <m/>
    <n v="348"/>
    <s v="N/A"/>
    <m/>
    <s v="CARRERA 28 N°78-27"/>
    <s v="N/A"/>
    <s v="HCG.LAGOS@GMAIL.COM"/>
    <s v="1. Cumplir a entera satisfacción con el objeto del contrato, hasta agotar su valor total, de_x000a_conformidad con las condiciones establecidas en la Ficha Técnica bajo su exclusiva responsabilidad,_x000a_quedando EL FDLRUU exento de asumir obligaciones y compromisos que el contratista adquiera con_x000a_terceros. 2. Brindar orientación ante cualquier requerimiento técnico en la utilización del material_x000a_suministrado que permitan una mayor optimización de estos durante la ejecución del contrato, cuando la_x000a_supervisión del mismo lo requiera. 3. Entregar al supervisor del contrato el estado financiero del contrato_x000a_con la información necesaria, como mínimo debe tener los datos básicos del contrato (Número del_x000a_contrato, fecha de suscripción, objeto, valor de adiciones en caso de que aplique, fecha de inicio, fecha de_x000a_terminación), valores ejecutados, porcentaje de ejecución del contrato y observaciones, con la periodicidad_x000a_que este le requiera. 4. Garantizar que el suministro de los productos cumpla con los requisitos de calidad,_x000a_especificaciones de la ficha técnica, los pliegos de condiciones y la propuesta presentada, de acuerdo con_x000a_lo establecido en el proceso de selección y entregarlos productos en los lugares que establezca el_x000a_FDLRUU en un término no mayor al establecido en la solicitud que realice por escrito la supervisión. 5. El_x000a_contratista deberá asumir la totalidad de los gastos de transporte de los productos que se originen por las_x000a_entregas requeridas por el FDLRUU a través del supervisor del contrato, así como los gastos adicionales_x000a_en los que incurra el contratista, en caso de que el producto suministrado sea rechazado y/o devuelto, así_x000a_como la reposición del mismo, sin que se originen gastos adicionales a el FDLRUU a causa de la mala_x000a_calidad del producto. Para efectos de lo anterior, el contratista dará cumplimiento a lo señalado para este_x000a_aspecto en la matriz de riesgos, correspondiente a este proceso. 6. El cargue y descargue de los elementos_x000a_corren por cuenta del contratista y coordinar con el Almacén del FDLRUU los trámites pertinentes para su_x000a_legalización (Ingresos y Salidas). 7. En el evento que el contratista por razones, o situaciones de_x000a_mantenimiento, adecuación u otra circunstancia que pueda ser prevista no pueda realizar el suministro,_x000a_este debe adelantar las acciones conducentes para que el objeto del contrato se atienda sin restricciones_x000a_que puedan afectar la operación de la entidad. 8. En el caso que el producto sea rechazado por la entidad,_x000a_este deberá ser nuevamente suministrado máximo durante las 48 horas siguientes a la fecha y hora en_x000a_que se generó el rechazo. 9. Desarrollar las actividades con el máximo de eficiencia y de_x000a_responsabilidad.10. Acatar las recomendaciones y sugerencias que la entidad contratante le formule por_x000a_conducto de su representante legal, o del supervisor, tendientes a subsanar fallas o deficiencias en la_x000a_ejecución del contrato, procediendo a ejecutarlas inmediatamente. 11. Realizar todos los actos necesarios_x000a_y formular oportuna y respetuosamente las sugerencias y recomendaciones que conduzcan a la correcta_x000a_ejecución del contrato de conformidad con el Manual de Interventoría y Supervisión del FDLRUU. 12._x000a_Responder por cualquier daño que ocasione durante la ejecución del contrato, por hechos suyos o del personal a su cargo, los cuales deberán ser solucionados de manera inmediata. Igualmente responderá_x000a_por los perjuicios que ocasione por disposición inadecuada del suministro de elementos de papeleria, por_x000a_defecto, por deficiencia o por cualquier falla atribuible a negligencia, descuido o incumpliendo de la_x000a_normatividad vigente. Las reparaciones e indemnizaciones a que haya lugar por esta causa serán a cargo_x000a_y costas del contratista. 13. Aplicar las medidas reglamentarias por las normas de seguridad industrial para_x000a_evitar los accidentes de los empleados del contratista dentro de las instalaciones del FDLRUU y puntos_x000a_de entrega en la Localidad de Rafael Uribe Uribe. 14. Informar al supervisor acerca de la identificación_x000a_tanto de los vehículos como del personal que realizará las entregas del material que ingresará a cada una_x000a_de las instalaciones de la entidad. 15. Entregar los certificados de calidad cumpliendo con normativa,_x000a_donde se dé constancia que los insumos entregados cumplen con las especificaciones técnicas requeridas_x000a_en la ficha técnica para cada una de las entregas de los insumos o cada vez que el supervisor los solicite._x000a_16. Entregar reportes, informes del suministro de cuando se solicite que incluyan la siguiente información:_x000a_fecha de pedido, fecha de entrega, número de remisión, número de ingreso a la entidad, cantidades_x000a_entregadas, sitio de entrega, valor por unidad y valor total. 17. El contratista deberá hacer la entrega del_x000a_suministro con apego a la normatividad ambiental aplicable, evitando en todo caso cualquier acción que_x000a_impacte negativamente el medio ambiente o recursos naturales del Distrito Capital. 18. Las demás_x000a_obligaciones que surjan por disposición legal y que se entienden propias de la naturaleza del contrato,_x000a_como las que le asigne el supervisor para el cumplimiento del contrato"/>
    <s v="N/A"/>
    <s v="N/A"/>
    <d v="2023-10-13T00:00:00"/>
    <d v="2023-10-19T00:00:00"/>
    <d v="2024-04-19T00:00:00"/>
    <s v="N/A"/>
    <s v="SI"/>
    <s v="20236820021113- 20246820005023-20246820006093"/>
  </r>
  <r>
    <s v="CSU-348-2023"/>
    <n v="348"/>
    <s v="FDLRUU-SASI-001-2023"/>
    <s v="No aplica"/>
    <d v="2023-10-03T00:00:00"/>
    <s v="https://community.secop.gov.co/Public/Tendering/OpportunityDetail/Index?noticeUID=CO1.NTC.4863601&amp;isFromPublicArea=True&amp;isModal=False"/>
    <x v="5"/>
    <x v="3"/>
    <s v="CO1.PCCNTR.5423878"/>
    <n v="93695"/>
    <s v="N/A"/>
    <s v="GRUPO LOS LAGOS S.A.S "/>
    <s v="NIT "/>
    <n v="860053274"/>
    <n v="9"/>
    <m/>
    <m/>
    <m/>
    <m/>
    <m/>
    <m/>
    <m/>
    <m/>
    <s v="SUMINISTRO DE ELEMENTOS DE PAPELERÍA Y ÚTILES DE OFICINA PARA LA ALCALDÍA LOCAL, Y EL PROYECTO DE INVERSION 1636."/>
    <d v="2023-10-10T00:00:00"/>
    <d v="2023-10-19T00:00:00"/>
    <d v="2024-04-18T00:00:00"/>
    <n v="180"/>
    <n v="6"/>
    <n v="32000000"/>
    <n v="5333333.333333333"/>
    <x v="0"/>
    <n v="1148"/>
    <d v="2023-08-15T00:00:00"/>
    <n v="1095"/>
    <d v="2023-10-13T00:00:00"/>
    <x v="3"/>
    <s v="Mejoramiento de la calidad dde vida del adulto mayor en rafael uribe uribe"/>
    <x v="3"/>
    <m/>
    <m/>
    <m/>
    <m/>
    <m/>
    <m/>
    <m/>
    <m/>
    <m/>
    <m/>
    <n v="6"/>
    <n v="180"/>
    <n v="32000000"/>
    <s v="48 48-Otros Suministros "/>
    <s v="MARIA ANGELICA VINCHIRA SANCHEZ"/>
    <s v="ALMACEN "/>
    <s v="Terminado"/>
    <s v="SECOP II"/>
    <s v="Valentina"/>
    <m/>
    <m/>
    <n v="348"/>
    <s v="N/A"/>
    <m/>
    <s v="CARRERA 28 N°78-27"/>
    <s v="N/A"/>
    <s v="HCG.LAGOS@GMAIL.COM"/>
    <s v="1. Cumplir a entera satisfacción con el objeto del contrato, hasta agotar su valor total, de_x000a_conformidad con las condiciones establecidas en la Ficha Técnica bajo su exclusiva responsabilidad,_x000a_quedando EL FDLRUU exento de asumir obligaciones y compromisos que el contratista adquiera con_x000a_terceros. 2. Brindar orientación ante cualquier requerimiento técnico en la utilización del material_x000a_suministrado que permitan una mayor optimización de estos durante la ejecución del contrato, cuando la_x000a_supervisión del mismo lo requiera. 3. Entregar al supervisor del contrato el estado financiero del contrato_x000a_con la información necesaria, como mínimo debe tener los datos básicos del contrato (Número del_x000a_contrato, fecha de suscripción, objeto, valor de adiciones en caso de que aplique, fecha de inicio, fecha de_x000a_terminación), valores ejecutados, porcentaje de ejecución del contrato y observaciones, con la periodicidad_x000a_que este le requiera. 4. Garantizar que el suministro de los productos cumpla con los requisitos de calidad,_x000a_especificaciones de la ficha técnica, los pliegos de condiciones y la propuesta presentada, de acuerdo con_x000a_lo establecido en el proceso de selección y entregarlos productos en los lugares que establezca el_x000a_FDLRUU en un término no mayor al establecido en la solicitud que realice por escrito la supervisión. 5. El_x000a_contratista deberá asumir la totalidad de los gastos de transporte de los productos que se originen por las_x000a_entregas requeridas por el FDLRUU a través del supervisor del contrato, así como los gastos adicionales_x000a_en los que incurra el contratista, en caso de que el producto suministrado sea rechazado y/o devuelto, así_x000a_como la reposición del mismo, sin que se originen gastos adicionales a el FDLRUU a causa de la mala_x000a_calidad del producto. Para efectos de lo anterior, el contratista dará cumplimiento a lo señalado para este_x000a_aspecto en la matriz de riesgos, correspondiente a este proceso. 6. El cargue y descargue de los elementos_x000a_corren por cuenta del contratista y coordinar con el Almacén del FDLRUU los trámites pertinentes para su_x000a_legalización (Ingresos y Salidas). 7. En el evento que el contratista por razones, o situaciones de_x000a_mantenimiento, adecuación u otra circunstancia que pueda ser prevista no pueda realizar el suministro,_x000a_este debe adelantar las acciones conducentes para que el objeto del contrato se atienda sin restricciones_x000a_que puedan afectar la operación de la entidad. 8. En el caso que el producto sea rechazado por la entidad,_x000a_este deberá ser nuevamente suministrado máximo durante las 48 horas siguientes a la fecha y hora en_x000a_que se generó el rechazo. 9. Desarrollar las actividades con el máximo de eficiencia y de_x000a_responsabilidad.10. Acatar las recomendaciones y sugerencias que la entidad contratante le formule por_x000a_conducto de su representante legal, o del supervisor, tendientes a subsanar fallas o deficiencias en la_x000a_ejecución del contrato, procediendo a ejecutarlas inmediatamente. 11. Realizar todos los actos necesarios_x000a_y formular oportuna y respetuosamente las sugerencias y recomendaciones que conduzcan a la correcta_x000a_ejecución del contrato de conformidad con el Manual de Interventoría y Supervisión del FDLRUU. 12._x000a_Responder por cualquier daño que ocasione durante la ejecución del contrato, por hechos suyos o del personal a su cargo, los cuales deberán ser solucionados de manera inmediata. Igualmente responderá_x000a_por los perjuicios que ocasione por disposición inadecuada del suministro de elementos de papeleria, por_x000a_defecto, por deficiencia o por cualquier falla atribuible a negligencia, descuido o incumpliendo de la_x000a_normatividad vigente. Las reparaciones e indemnizaciones a que haya lugar por esta causa serán a cargo_x000a_y costas del contratista. 13. Aplicar las medidas reglamentarias por las normas de seguridad industrial para_x000a_evitar los accidentes de los empleados del contratista dentro de las instalaciones del FDLRUU y puntos_x000a_de entrega en la Localidad de Rafael Uribe Uribe. 14. Informar al supervisor acerca de la identificación_x000a_tanto de los vehículos como del personal que realizará las entregas del material que ingresará a cada una_x000a_de las instalaciones de la entidad. 15. Entregar los certificados de calidad cumpliendo con normativa,_x000a_donde se dé constancia que los insumos entregados cumplen con las especificaciones técnicas requeridas_x000a_en la ficha técnica para cada una de las entregas de los insumos o cada vez que el supervisor los solicite._x000a_16. Entregar reportes, informes del suministro de cuando se solicite que incluyan la siguiente información:_x000a_fecha de pedido, fecha de entrega, número de remisión, número de ingreso a la entidad, cantidades_x000a_entregadas, sitio de entrega, valor por unidad y valor total. 17. El contratista deberá hacer la entrega del_x000a_suministro con apego a la normatividad ambiental aplicable, evitando en todo caso cualquier acción que_x000a_impacte negativamente el medio ambiente o recursos naturales del Distrito Capital. 18. Las demás_x000a_obligaciones que surjan por disposición legal y que se entienden propias de la naturaleza del contrato,_x000a_como las que le asigne el supervisor para el cumplimiento del contrato"/>
    <s v="N/A"/>
    <s v="N/A"/>
    <d v="2023-10-13T00:00:00"/>
    <d v="2023-10-19T00:00:00"/>
    <d v="2024-04-19T00:00:00"/>
    <s v="N/A"/>
    <s v="SI"/>
    <s v="20236820021113- 20246820005023-20246820006093"/>
  </r>
  <r>
    <s v="CPS-349-2023"/>
    <n v="349"/>
    <s v="FDLRUU-SAMC-005-2023"/>
    <s v="No aplica"/>
    <d v="2023-09-18T00:00:00"/>
    <s v="https://community.secop.gov.co/Public/Tendering/OpportunityDetail/Index?noticeUID=CO1.NTC.4966490&amp;isFromPublicArea=True&amp;isModal=False"/>
    <x v="3"/>
    <x v="0"/>
    <s v="CO1.PCCNTR.5445457"/>
    <n v="92553"/>
    <s v="N/A"/>
    <s v="AUTOS MONGUI S.A.S"/>
    <s v="NIT"/>
    <n v="830006596"/>
    <n v="6"/>
    <m/>
    <m/>
    <m/>
    <m/>
    <m/>
    <m/>
    <m/>
    <m/>
    <s v="REALIZAR EL MANTENIMIENTO PREVENTIVO Y CORRECTIVO A PRECIOS UNITARIOS FIJOS, SIN FORMULA DE REAJUSTE Y A MONTO AGOTABLE PARA LA MAQUINARIA AMARILLA DEL FONDO DE DESARROLLO LOCAL RAFAEL URIBE URIBE"/>
    <d v="2023-10-10T00:00:00"/>
    <d v="2023-10-18T00:00:00"/>
    <d v="2024-09-17T00:00:00"/>
    <n v="330"/>
    <n v="11"/>
    <n v="200000000"/>
    <n v="18181818.181818184"/>
    <x v="0"/>
    <n v="1141"/>
    <d v="2023-08-11T00:00:00"/>
    <n v="1094"/>
    <d v="2023-10-12T00:00:00"/>
    <x v="7"/>
    <s v="Movilidad multimodal incluyente y sostenible Rafael Uribe "/>
    <x v="7"/>
    <m/>
    <m/>
    <d v="2023-12-22T00:00:00"/>
    <n v="1372"/>
    <d v="2022-12-22T00:00:00"/>
    <n v="1204"/>
    <n v="32000000"/>
    <n v="0"/>
    <m/>
    <n v="0"/>
    <n v="11"/>
    <n v="330"/>
    <n v="232000000"/>
    <s v="49 49-Otros Servicios "/>
    <s v="HECTOR ENRIQUE ERIRA MORENO"/>
    <s v="ADMINISTRATIVA- INFRAESTRUCTURA"/>
    <s v="En ejecución"/>
    <s v="SECOP II"/>
    <s v="MICHEL"/>
    <m/>
    <m/>
    <n v="349"/>
    <s v="N/A"/>
    <n v="6072477870"/>
    <s v="Carrera 23 No. 8-62/66 "/>
    <s v="N/A"/>
    <s v="licitaciones@autosmongui.com"/>
    <s v="En cumplimiento del objeto descrito anteriormente, el contratista que resulte seleccionado_x000a_como resultado del presente proceso, se obliga al cumplimiento y realización de las siguientes actividades:_x000a_1.Realizar el mantenimiento preventivo y correctivo de los equipos pesados de propiedad del FDLRUU._x000a_2. Coordinar con el apoyo a la supervisión del contrato el desarrollo de programas de mantenimiento preventivo y_x000a_correctivo de cada uno de los equipos._x000a_3. Realizar el mantenimiento correctivo, preventivo, suministrar los repuestos, lubricantes, elementos de filtración y_x000a_todo el material que se requiera para el mantenimiento dentro de los tiempos estipulados siguientes a la recepción de_x000a_la solicitud del respectivo servicio._x000a_4. Garantizar la calidad y el correcto funcionamiento de los repuestos suministrados y la calidad de los servicios_x000a_prestados._x000a_5. Reportar al fondo por escrito al inicio del contrato y cuando la entidad lo requiera un inventario técnico de las_x000a_condiciones reales de funcionamiento de cada uno de los equipos el cual será la base para la elaboración de fichas_x000a_técnicas de informe de prioridades de reparaciones y cronograma de mantenimiento general._x000a_6. Elaborar una hoja de vida o hoja de cada uno de los equipos de El Fondo, en donde se especificarán todas y cada_x000a_una de las reparaciones y mantenimientos con sus respectivos valores._x000a_7. Someter al visto bueno del fondo las cotizaciones previas requeridas y los soportes de las órdenes de pago._x000a_8. Informar de manera inmediata cualquier anomalía que se presente en el desarrollo de la ejecución del contrato._x000a_9. Cumplir con los tiempos de ejecución para mantenimiento correctivos y preventivos estipulados por El Fondo._x000a_10. Cumplir con el procedimiento estipulado para mantenimiento preventivos y correctivos._x000a_11. Elaborar todas las actas e informes requeridos de conformidad con los modelos y formatos que para tal efecto_x000a_suministre el Fondo de Desarrollo Local de Rafael Uribe Uribe._x000a_12. Una vez firmada el acta de iniciación el contratista deberá codificar los ítems detallados en el menú de la_x000a_propuesta, para efectos del control del mantenimiento que se realice de conformidad con el formato suministrado por el FDLRUU. Dicho formato deberá reflejar el mantenimiento de cada vehículo y deberá ser actualizado por el_x000a_contratista y aprobado por el FDLRUU antes de cada pago._x000a_13. Garantizar la disponibilidad permanente del personal mínimo requerido para la realización del mantenimiento_x000a_preventivo y correctivo._x000a_14. Responder por la seguridad de los equipos entregados para su mantenimiento._x000a_15. Prestar los servicios de manera independiente, esto es, sin relación laboral, utilizando los recursos logísticos y_x000a_técnicos propios de su actividad._x000a_16. Llevar a cabo la prestación del servicio de conformidad con el objeto del contrato y las condiciones generales_x000a_establecidas en los términos de referencia._x000a_17. Cumplir con todas las condiciones presentadas en la oferta. Facturar de acuerdo con los precios ofertados._x000a_18. Cumplir con lo ofertado en cada una de las certificaciones que fueron determinantes al momento de ser_x000a_habilitado técnicamente._x000a_19. Cumplir con la normatividad ambiental vigente para la actividad desarrollada, especialmente lo establecida en el_x000a_decreto 4741 de 2005, resolución 1188 de 2003, decreto 3930 de 2010 y todas aquellas que las complementen o_x000a_sustituyan._x000a_20. Cumplir con las condiciones de almacenamiento temporal de residuos peligrosos (aceites usados, baterías,_x000a_elementos y/o envases impregnados con aceites usados)._x000a_21. Entregar a gestores autorizados los residuos peligrosos (aceites usados, baterías, elementos y/o envases_x000a_impregnados con aceites usados) y enviar al FONDO copia del manifiesto de recolección, transporte y certificado_x000a_otorgado por disposición final de residuos peligrosos._x000a_22. Atender las inspecciones ambientales realizadas por la Alcaldía Local de Rafael Uribe Uribe, permitiendo el_x000a_recorrido por las instalaciones, realizar entrevistas al personal y obtener registro documental y fotográfico._x000a_23. Remitir el certificado, por parte de la empresa cuando se realice el reencauche de llantas rin 15” en adelante, en_x000a_donde garantice el cumplimiento de la NTC 5384 de 2005 y las Resoluciones 481 de 2009 y 230 de 2010,_x000a_modificadas por la Resolución 2899 de 2011. En caso de no ser posible el reencauche, enviar declaración_x000a_justificando porque deben instalar llantas nuevas. (Decreto 442 de 2015, Art 13.)._x000a_24. Dar cumplimiento a las normas ambientales en materia de manejo de vertimientos._x000a_25. Validación de formación del personal del contratista en manejo de productos químicos, residuos peligrosos y uso_x000a_de elementos de protección personal._x000a_26. Ejecutar idónea y oportunamente el objeto del contrato._x000a_27. Obrar con lealtad y buena fe en las distintas etapas contractuales evitando las dilaciones y en trabamientos que_x000a_pudieren presentarse._x000a_28. Atender los requerimientos hechos por el supervisor en un plazo máximo de un (1) día hábil para eventos que_x000a_no sean críticos. Para los casos críticos la respuesta debe ser inmediata y en caso de no ser posible, emitir, por_x000a_escrito, una explicación que fundamente este hecho._x000a_29. Las demás que sean inherentes al objeto contractual._x000a_30. El contratista adjudicado se obliga a realizar un diagnóstico e inspección por cada uno de los equipos del_x000a_FDLRUU, donde se indique el estado actual de los mismos, con el fin de programar los mantenimientos de acuerdo_x000a_con la necesidad evidenciada, sin ningún costo para la entidad; una vez realizada esa inspección y diagnóstico se_x000a_deberán realizar los mantenimientos requeridos, previa autorización del supervisor del contrato._x000a_31. El servicio de mantenimiento preventivo y correctivo se realizará previa autorización del supervisor del contrato. 32. Para el ítem de “CAMBIO ACEITE DE MOTOR” el contratista debe asegurar que el lubricante aplicado a los_x000a_equipos cumple con las especificaciones técnicas de fabricación del aceite sugerido por el fabricante del vehículo._x000a_Los filtros deben ser originales u homologados debidamente certificados por el fabricante. En caso de aplicarse un_x000a_lubricante que no cumpla con estas especificaciones, el contratista deberá realizar el cambio del aceite sin ningún_x000a_costo para la Entidad._x000a_33. Todos los trabajos de mantenimiento que hayan sido ejecutados deben contar con evidencia fotográfica de los_x000a_repuestos que hayan sido cambiados acorde con la cotización. La disposición de estos residuos quedará a cargo del_x000a_contratista._x000a_34. Buenas prácticas ambientales. Decreto 1545 de 1993: Por el cual se reglamentan parcialmente los regímenes_x000a_sanitarios, del control de calidad y de vigilancia de los productos de aseo, higiene y limpieza de uso doméstico y se_x000a_dictan otras disposiciones. Deberá cumplir con todos los lineamientos establecidos por el PIGA._x000a_35. Cumplir con el proceso estipulado si se llega a presentar una falla en la cual no se consigan repuesto originales_x000a_nuevos u homologados._x000a_36. Se deberá entregar un cronograma de mantenimiento ajustado a 11 meses, fundamentado en horas, kilometraje_x000a_y/o lo que ocurra primero para los sistemas de cada elemento"/>
    <s v="N/A"/>
    <s v="N/A"/>
    <d v="2023-10-18T00:00:00"/>
    <d v="2023-10-18T00:00:00"/>
    <d v="2024-09-17T00:00:00"/>
    <s v="N/A"/>
    <s v="SI"/>
    <s v="20236820022593-20246820003633- 20246820005043"/>
  </r>
  <r>
    <s v="CPS-350-2023"/>
    <n v="350"/>
    <s v="FDLRUU-MIC-004-2023"/>
    <s v="No aplica"/>
    <d v="2023-09-28T00:00:00"/>
    <s v="https://community.secop.gov.co/Public/Tendering/OpportunityDetail/Index?noticeUID=CO1.NTC.5007936&amp;isFromPublicArea=True&amp;isModal=False"/>
    <x v="1"/>
    <x v="0"/>
    <s v="CO1.PCCNTR.5453017"/>
    <n v="94313"/>
    <s v="N/A"/>
    <s v="L &amp;Q AUDITORES EXTERNOS S.A.S"/>
    <s v="NIT"/>
    <n v="900354279"/>
    <n v="1"/>
    <m/>
    <m/>
    <m/>
    <m/>
    <m/>
    <m/>
    <m/>
    <m/>
    <s v="REALIZAR LA VERIFICACIÓN Y MEDICIÓN POSTERIOR, DETERIORO Y/O MODIFICACIÓN DE LA VIDA ÚTIL DE LOS BIENES DE PROPIEDAD DE LA ALCALDÍA LOCAL DE RAFAEL URIBE URIBE"/>
    <d v="2023-10-18T00:00:00"/>
    <d v="2023-10-20T00:00:00"/>
    <d v="2024-01-19T00:00:00"/>
    <n v="90"/>
    <n v="3"/>
    <n v="18628796"/>
    <n v="6209598.666666667"/>
    <x v="0"/>
    <n v="1154"/>
    <d v="2023-09-08T00:00:00"/>
    <n v="1097"/>
    <d v="2023-10-20T00:00:00"/>
    <x v="0"/>
    <s v="Gestion publica transparente y que mide cuentas  la ciudadania en rafael uribe uribe "/>
    <x v="0"/>
    <m/>
    <m/>
    <m/>
    <m/>
    <m/>
    <m/>
    <m/>
    <m/>
    <m/>
    <m/>
    <n v="3"/>
    <n v="90"/>
    <n v="18628796"/>
    <s v="49 49-Otros Servicios "/>
    <s v="MARIA ANGELICA VINCHIRA SANCHEZ"/>
    <s v="ALMACEN"/>
    <s v="Terminado"/>
    <s v="SECOP II"/>
    <s v="Luis alejandro"/>
    <m/>
    <s v="OK"/>
    <n v="350"/>
    <s v="N/A"/>
    <n v="6017454670"/>
    <s v="CARRERA 13 Nº 93 - 40 OFICINA 213"/>
    <s v="N/A"/>
    <s v="comercial@lyqauditores.com"/>
    <s v="1. Realizar el trabajo de campo es decir el levantamiento de la información para dar_x000a_cumplimiento al objeto de manera completa, verídica y de fácil comprensión._x000a_2. Establecer la metodología y procedimiento técnico para establecer la vida útil, cálculo de_x000a_deterioro y valor residual de los bienes._x000a_3. Establecer el cronograma de conformidad a las instrucciones dadas por el supervisor y/o apoyo_x000a_a la supervisión que contenga los días, hora y sitios donde realizará la ejecución contractual de la toma de inventarios y las características de los formatos y bases de datos establecidas por_x000a_la Secretaría Distrital de Gobierno._x000a_4. Realizar el levantamiento o toma física del inventario en los días, horas y sitios debidamente_x000a_autorizados por escrito por el Alcalde Local y/o Apoyo a la Supervisión del contrato._x000a_5. Paquetear los bienes del inventario objeto del contrato, que no cuenten con número de placa,_x000a_identificando previamente que estos no hayan sido anteriormente rotulados, de acuerdo con_x000a_la continuidad de consecutivo que tengan los elementos en SI CAPITAL._x000a_6. Entregar en medio magnético una base de datos en Excel (SI-CAPITAL) según estructura_x000a_suministrada por el supervisor y/o Apoyo a la Supervisión, que contenga los respectivos_x000a_inventarios debidamente clasificados e identificados de acuerdo con sus características, vida_x000a_útil, cálculo de deterioro y valor residual._x000a_7. Contar con el servicio de trasporte requerido para el cumplimiento del objeto y obligaciones_x000a_durante la ejecución del contrato,_x000a_8. Entrega de las planillas o formatos de conteos físicos de cada uno de los responsables._x000a_9. Realizar un segundo conteo a lo verificado inicialmente para lo cual se estarán paqueteando_x000a_los elementos que estaban sin plaqueta_x000a_10. Ejecutar el objeto contractual de acuerdo con la reglamentación que regulen los inventarios_x000a_como aspectos técnicos, económicos entre otros que guarden relación con la actividad a_x000a_desarrollar en especial las contenidas en la Resolución 001/2001 emanada de la Secretaría de_x000a_Hacienda del Distrito Capital y resolución 533 de 2015 Nuevo Marco Normativo Contable,_x000a_manual de política de operación contable de la Secretaría de Gobierno._x000a_11. Asumir los gastos directos e indirectos que se requieran para efectuar el levantamiento de los_x000a_inventarios de los bienes muebles que se encuentren dentro y fuera de las instalaciones del_x000a_Fondo de Desarrollo Local de Rafael Uribe Uribe._x000a_12. Presentar al Comité de Inventarios y/o al Comité de Sostenibilidad de la información contable_x000a_las acciones a seguir, los ajustes necesarios para cada caso y su análisis, al igual que el_x000a_resultado del informe final.13. Entregar el valor histórico con sus respectivas depreciaciones o deterioro, vida útil, de los_x000a_bienes muebles de propiedad del FDLRUU, a la fecha de corte que se estipule por el apoyo a_x000a_la supervisión._x000a_14. Presentar los informes necesarios solicitados por la entidad a través del supervisor y/o apoyo_x000a_a la supervisión, con el objeto de llevar el control de los bienes muebles inventariados y de_x000a_esta forma autorizar los pagos respectivos, relacionando el bien, concepto, cantidad, valor y_x000a_lugar, así como las fechas en que se realizó el inventario._x000a_15. Entregar la información tanto de inventarios como contable y los ajustes que resulten deberán_x000a_ser cargados en el aplicativo de almacén, garantizando la actualización de esta._x000a_16. En el caso de que algunos elementos del inventario no tengan disponible el dato de fecha de_x000a_adquisición ni costo histórico; se debe prever que el contratista mediante un estudio de valor_x000a_técnico proceda a determinar estos valores para aquellos elementos sin información. En_x000a_relación con los bienes que se encuentran en bodega, el operador deberá basado en la_x000a_información documental que obra en la Alcaldía local, determinar con cargo a qué proyecto se_x000a_generó la respectiva compra._x000a_17. Realizar las cartas, llamadas y demás medios requeridos para comunicar al total de_x000a_comodatarios las fechas en las cuáles se realizará la verificación física de los inventarios"/>
    <s v="N/A"/>
    <s v="N/A"/>
    <d v="2023-10-19T00:00:00"/>
    <d v="2023-10-20T00:00:00"/>
    <d v="2024-01-19T00:00:00"/>
    <s v="N/A"/>
    <s v="SI"/>
    <n v="20236820021833"/>
  </r>
  <r>
    <s v="COP-351-2023"/>
    <n v="351"/>
    <s v="FDLRUU-LP-003-2023"/>
    <s v="No aplica"/>
    <d v="2023-08-28T00:00:00"/>
    <s v="https://community.secop.gov.co/Public/Tendering/OpportunityDetail/Index?noticeUID=CO1.NTC.4895471&amp;isFromPublicArea=True&amp;isModal=False"/>
    <x v="2"/>
    <x v="6"/>
    <s v="CO1.PCCNTR.5446284"/>
    <n v="92284"/>
    <s v="N/A"/>
    <s v="CONSORCIO VIAL RUU 2023"/>
    <s v="NIT"/>
    <n v="901761473"/>
    <n v="3"/>
    <s v="INGEVOLCO SAS- 50%/INVERSIONES HINDEL SAS-50%"/>
    <s v="NIT"/>
    <s v="900.316.090-5   901.033.708-6"/>
    <s v="50%-50%"/>
    <m/>
    <m/>
    <m/>
    <m/>
    <s v="EJECUTAR LAS OBRAS Y ACTIVIDADES PARA LA CONSTRUCCION DE LA MALLA VIAL Y ESPACIO PÚBLICO DE LA LOCALIDAD DE RAFAEL URIBE URIBE DE ACUERDO CON EL PROYECTO MOVILIDAD MULTIMODAL, INCLUYENTE Y SOSTENIBLE EN RAFAEL URIBE URIBE A PRECIOS UNITARIOS FIJOS, SIN FORMULA DE REAJUSTE Y A MONTO AGOTABLE EN LA CIUDAD DE BOGOTÁ, D. C."/>
    <d v="2023-10-24T00:00:00"/>
    <d v="2024-02-01T00:00:00"/>
    <d v="2024-09-30T00:00:00"/>
    <n v="240"/>
    <n v="8"/>
    <n v="8401589353"/>
    <n v="1050198669.125"/>
    <x v="0"/>
    <n v="1138"/>
    <d v="2023-07-31T00:00:00"/>
    <n v="1120"/>
    <d v="2023-11-07T00:00:00"/>
    <x v="7"/>
    <s v="Movilidad multimodal incluyente y sostenible Rafael Uribe "/>
    <x v="7"/>
    <m/>
    <m/>
    <m/>
    <m/>
    <m/>
    <m/>
    <m/>
    <m/>
    <m/>
    <m/>
    <n v="8"/>
    <n v="240"/>
    <n v="8401589353"/>
    <s v="10 10-Contrato de Obra"/>
    <s v="CONSORCIO INTER SILVER 2023-CI-366-2023"/>
    <s v="INFRAESTRUCTURA"/>
    <s v="En ejecución"/>
    <s v="SECOP II"/>
    <s v="MILLER"/>
    <m/>
    <m/>
    <n v="351"/>
    <s v="N/A"/>
    <s v="(601) 4041713"/>
    <s v="Av carrera 9#113-52 Oficina 906"/>
    <s v="N/A"/>
    <s v="ingevolco@outlook.com"/>
    <s v="1. Desarrollar el objeto del contrato de conformidad con los estudios previos, anexo técnico, pliego de_x000a_condiciones y la propuesta presentada, cumpliendo con todas y cada una de las especificaciones y_x000a_disposiciones contenidas en los documentos referenciados que hacen parte integral del proceso._x000a_2. Conocer a cabalidad el contrato, anexo técnico y el pliego de condiciones._x000a_3. Mantener como mínimo tres (3) frentes de trabajo simultáneos en las zonas que disponga la_x000a_supervisión y la interventoría._x000a_4. Poner a disposición la maquinaria, equipos y herramientas según las especificaciones técnicas y_x000a_requerimientos, así como las condiciones descripciones y valores ofertados en la propuesta la cual_x000a_harán parte del contrato._x000a_5. El contratista deberá colocar en funcionamiento la maquinaria, equipos, herramientas y operarios en_x000a_los lugares y horas impartidos por el supervisor y/o la interventoría del presente contrato. Manteniendo_x000a_en el lugar un representante con el conocimiento y autoridad suficiente para solucionar cualquier_x000a_impase y/o requerimiento._x000a_6. Responder por el buen funcionamiento de la maquinaria, equipos y herramientas, en caso de_x000a_ocurrencia de algún daño o ausencia de estos elementos, el contratista estará obligado a reemplazar en_x000a_máximo 24 horas, por otros en iguales o mejores condiciones. 7. Disponer de la maquinaria y equipos mínimos debe estar con los impuestos al día y totalmente_x000a_asegurada por el contratista por cualquier tipo de hurto, daño u otras que se puedan generar dentro del_x000a_desarrollo del presente contrato. El FDLRUU no será responsable por daños, hurtos u otras que se_x000a_puedan generar en el desarrollo del contrato. La vigilancia y seguridad de la maquinaria y equipos es_x000a_responsabilidad del contratista._x000a_8. El contratista podrá realizar diagnósticos y diseños a las vías favorecidas en el contrato siempre y_x000a_cuando se considere necesario, con previa autorización de la interventoría y la supervisión del Fondo._x000a_9. Los costos del transporte que genere la movilización de la maquinaría dentro de la localidad (escoltas,_x000a_cama baja), así como el traslado de la misma desde su localización hasta los frentes de trabajo corren_x000a_por cuenta del contratista._x000a_10. La movilización de la maquinaría debe estar de acuerdo con lo estipulado por la Ley 769 de 2002 y_x000a_afines._x000a_11. Asignar el personal idóneo con experiencia para el manejo y operación de la maquinaria, equipos y_x000a_herramientas necesarias para el mantenimiento de la malla vial de la localidad objeto del contrato._x000a_12. La dotación del personal que labore dentro del cumplimiento del contrato debe cumplir con el_x000a_manual de imagen corporativa y visual de la administración del Plan de Desarrollo 2021-2024 de la_x000a_Localidad Rafael Uribe Uribe, “Un nuevo contrato social y ambiental para la localidad de Rafael Uribe_x000a_Uribe”._x000a_13. Instalar en frente de obra la valla informativa con la información e imagen corporativa según_x000a_especificaciones entregada por el FDLRUU. Estas vallas deberán actualizarse y permanecer legibles y en_x000a_buen estado durante todo el tiempo de ejecución del contrato de obra._x000a_14. Diseñar los Planes de Manejo de Transito siguiendo los lineamientos de la cartilla de la secretaria de_x000a_Movilidad._x000a_15. Realizar a tiempo y cumpliendo con los lineamientos de la secretaria de Movilidad los trámites para_x000a_la aprobación de los PMT para asegurar que en todo momento existan los permisos necesarios la_x000a_intervención de las vías._x000a_16. Realizar y cumplir a cabalidad con el cronograma de entrega y con el plazo establecido para el_x000a_desarrollo de las actividades._x000a_17. Tomar las debidas precauciones a fin de conservar en perfecto estado los inmuebles aledaños, las_x000a_estructuras e instalaciones y redes de servicios superficiales o subterráneas existentes dentro del área_x000a_de trabajo o adyacente a ella, siendo de su exclusiva responsabilidad cualquier daño que pudiere_x000a_ocasionar a tales inmuebles,_x000a_estructuras, instalaciones o redes._x000a_18. Levantar las actas de vecindad correspondientes a la zona de influencia del proyecto, de acuerdo con_x000a_las exigencias establecidas en el contrato. Tomar registro fotográfico y/o videos cuando el caso lo_x000a_amerite._x000a_19. Cumplir a cabalidad con el perfil de los profesionales y el personal mínimo requerido según estudios_x000a_previos._x000a_20. Asistir a las reuniones que se programen con el Interventor y el supervisor o apoyo del contrato de_x000a_la interventoría. Se establecerán reuniones periódicas, con el fin de analizar los diferentes aspectos técnicos y administrativos relacionados con el proyecto y de llevar un adecuado control al desarrollo,_x000a_ejecución y cumplimiento del contrato._x000a_21. Contratar el personal cumpliendo con las normas vigentes en especial con las resoluciones 1016 de_x000a_1989, Decreto 614 DE 1984, CST Art 349, Resolución 2413 DE 1979 R.H.S para el sector construcción,_x000a_Resolución 2013 de 1986 y el Art 63 del Decreto 1295 de 1994. Adicionalmente se debe cumplir con la_x000a_normatividad vigente en tema ambiental se deben cumplir Ley 9 de 1979, Ley 142 de 1994, Resolución_x000a_541 de 1994, Decreto Distrital 312 del 2006 y el Acuerdo N° 417 de 2009._x000a_22. Dar cumplimiento a las disposiciones ambientales en cuanto a la implementación de la Resolución_x000a_No 1115 de 2012 para el aprovechamiento de Residuos sólidos de Construcción y Demolición y la_x000a_Resolución No 6981 de 2011 para la utilización del granulo de caucho reciclado en los pavimentos. De_x000a_igual manera deberá darse cumplimiento a lo referente a la Guía de Contratación Sostenible establecidas_x000a_por la secretaria Distrital de Gobierno - formato gco-gci in001_guia_contratacion_sostenible.pdf._x000a_23. Tomar las medidas necesarias para evitar la contaminación ambiental durante sus operaciones. (No_x000a_dejar sustancias con materiales nocivos para la flora, fauna, salud humana o animal). Para esto deberá_x000a_tener en cuenta lo estipulado en la y el procedimiento Gestión Integral de Residuos Sólidos de la_x000a_entidad._x000a_24. Realizar la gestión adecuada de los residuos que genere. Como constancia de esto se entregarán_x000a_copias de los certificados de transporte, almacenamiento, aprovechamiento y/o disposición final de los_x000a_mismos. (Los gestores deberán contar con los permisos respectivos de la autoridad ambiental_x000a_competente)._x000a_25. Atender las inspecciones ambientales realizadas por la Alcaldía Local de Rafael Uribe Uribe,_x000a_permitiendo el recorrido por las instalaciones, realizar entrevistas al personal y obtener registro_x000a_documental y fotográfico._x000a_26. Entregar a gestores autorizados los residuos sólidos generados y enviar copia del manifiesto de_x000a_recolección, transporte y certificado de disposición final o aprovechamiento._x000a_27. Presentar el plan de gestión de RCD en obra, teniendo en cuenta la Guía de Manejo Ambiental para el_x000a_sector de la construcción, establecido por la resolución 1138 de 2003, cuando aplique y la Resolución_x000a_472 de 2017._x000a_28. Implementar lo establecido en el Decreto 1115 de 2012 , en su artículo 4: “las Entidades Públicas y_x000a_Constructoras que desarrollen obras de infraestructura y construcción al interior del perímetro urbano_x000a_del Distrito Capital deberán incluir desde la etapa de estudios y diseños los requerimientos técnicos_x000a_necesarios con el fin de lograr la utilización de elementos reciclados provenientes de los Centros de_x000a_Tratamiento y/o Aprovechamiento de RCD legalmente constituidos y/o la reutilización de los generados_x000a_por las etapas constructivas y de desmantelamiento, en un porcentaje no inferior al 5%, del total de_x000a_volumen o peso de material usado en la obra a construir por la entidad anualmente”. Cada año dicho_x000a_porcentaje aumentará en cinco (5) unidades porcentuales hasta alcanzar mínimo un 25%._x000a_29. Emplear los elementos de protección personal adecuados para el desarrollo de la actividad._x000a_(guantes, tapabocas, mascarilla, overol, botas)._x000a_30. Durante la ejecución de los trabajos y hasta su entrega final, el contratista está en la obligación de_x000a_poner en práctica los procedimientos adecuados de señalización, construcción y de protección contra cualquier daño o deterioro que pueda afectar la calidad, estabilidad y acabados de los inmuebles_x000a_aledaños, las estructuras e instalaciones de redes de servicios superficiales o subterráneos existentes_x000a_dentro del área de trabajo o adyacentes a ella, siendo de su exclusiva responsabilidad cualquier daño_x000a_que pudiere ocasionar a tales inmuebles, estructuras, instalaciones o redes._x000a_31. Los residuos de construcción y demolición deberán ser dispuestos por el contratista de acuerdo a lo_x000a_establecido en la normatividad legal vigente, entregando a la Alcaldía Local los certificados de_x000a_disposición final emitidos por la escombrera autorizada en el momento de la disposición final del_x000a_material._x000a_32. El contratista deberá adoptar los parámetros técnicos y de manejo ambiental contenidos en la guía_x000a_de manejo ambiental para el sector de la Construcción, de la Secretaría Distrital de ambiente._x000a_33. Deberá asignar, dentro de su estructura organizacional, una persona idónea, responsable de la_x000a_gestión ambiental y seguridad y salud en el trabajo, que garantice el cumplimiento normativo. La_x000a_persona asignada deberá demostrar idoneidad, experiencia y será aprobada por el contratante y/o la_x000a_interventoría._x000a_34. Prever el uso de materiales provenientes del aprovechamiento de llantas usadas en las proporciones_x000a_técnicas que para el efecto exige el Instituto de Desarrollo Urbano, en la totalidad de metros cuadrados_x000a_de la mezcla asfáltica usada para la obra._x000a_35. Seguir estrictamente los parámetros de diseño, especificaciones y planos de las obras y acciones_x000a_establecidas en el PMA y/o PAGA aplicable a su actividad y de las normas vigentes referentes al manejo_x000a_y conservación del medio ambiente._x000a_36. Ejecutar el programa de seguimiento y monitoreo ambiental, con indicadores de gestión y presentar_x000a_los reportes mensuales a la interventoría. Tomar los correctivos que sean necesarios cuando los_x000a_resultados del monitoreo establezcan la necesidad de prevenir, mitigar o corregir los impactos_x000a_ambientales ocasionados por el proyecto._x000a_37. Prever y solucionar todos los eventos de contingencia que se llegasen a presentar durante el_x000a_desarrollo y vigencia del contrato._x000a_38.Cumplir con las demás obligaciones que sean necesarias para el cabal desarrollo del objeto_x000a_contractual._x000a_39. Cumplir y mantener durante toda la ejecución contractual con todas y cada uno de los ofrecimientos_x000a_que fueron parte de su propuesta._x000a_40. Disponer del recurso humano idóneo requerido para la ejecución y alcance contractual del objeto._x000a_41. Cumplir con todas y cada una de las obligaciones y actividades señaladas en los estudios previos y_x000a_anexo técnico y demás anexos del proceso de selección, como requisito para la firma del acta de inicio._x000a_42. Entregar en los tiempos estipulados en los estudios previos, (10 primero días después de firmada el_x000a_acta de inicio) anexo técnico y demás del proceso de selección, cumpliendo con las condiciones allí_x000a_descritas, la programación del contrato, el Plan de Manejo Ambiental (PMA), el Sistema de Gestión de_x000a_Seguridad y Salud en el Trabajo (SST) y los cronogramas de actividades para el desarrollo de la Gestión_x000a_social y SS-TMA y demás insumos requeridos._x000a_43. Presentar las hojas de vida del equipo de trabajo mínimo requerido, dentro del término previsto en_x000a_los estudios previos y anexo técnico, cumpliendo con las condiciones allí descritas._x000a_44. Realizar los trámites ante las empresas de servicios públicos necesarios para la apropiación de los_x000a_estudios y diseños y seguido a ello la ejecución._x000a_45. Demoler, reemplazar y asumir el costo de toda actividad de obra ejecutada que resulte, según el_x000a_análisis de calidad efectuado por el interventor o incluso por el Fondo de Desarrollo Local de Rafael_x000a_Uribe Uribe, defectuosa o que no cumpla las normas de calidad requeridas para los proyectos (CÓDIGOS_x000a_DE IDENTIFICACIÓN VIAL - CIV), ya sea por causas de los insumos o de la mano de obra. En este evento_x000a_el contratista no tendrá derecho a reclamación o reconocimiento pecuniario alguno._x000a_46. En caso de presentarse retraso en la ejecución de las actividades, presentar ante la Interventoría un_x000a_plan de choque (contingencia) que permita dar cumplimiento a la programación aprobada previamente,_x000a_y cumplir la ejecución del contrato en el plazo establecido. Este plan de choque deberá ser entregado a_x000a_interventoría en un plazo máximo de tres (3) días calendario una vez se reporte el retraso. Así mismo, la_x000a_interventoría tendrá un tiempo máximo de tres (3) días calendario para pronunciarse al respecto, y el_x000a_contratista un plazo de dos (2) días calendario para ajustar las observaciones requeridas por la_x000a_interventoría._x000a_47. Entregar los planos récord de obra dentro de los quince (15) días calendarios siguientes a la_x000a_suscripción del acta de terminación del contrato conforme con lo dispuesto por el Fondo de Desarrollo_x000a_Local De Rafael Uribe Uribe y Entidades Distritales correspondientes._x000a_48. Retirar los materiales sobrantes y entregar las áreas intervenidas en perfecto estado y limpieza con_x000a_la periodicidad que estipule la autoridad ambiental local. En cualquier caso, ésta no podrá ser mayor de_x000a_cuarenta y ocho (48) horas contadas a partir de la colocación de estos materiales._x000a_49.Presentar mensualmente las Actas de Recibo Parcial de Obra, las cuales deberán ser aprobadas por la_x000a_INTERVENTORÍA y avaladas por la Entidad CONTRATANTE._x000a_50.Llevar una bitácora de obra diariamente, esto es, una memoria diaria de todos los acontecimientos_x000a_ocurridos y decisiones tomadas en la ejecución de los trabajos, así como de las órdenes de_x000a_INTERVENTORÍA, de los conceptos de los especialistas en caso de ser necesarios, de la visita de_x000a_funcionarios que tengan que ver con el proyecto, etc., de manera que se logre la comprensión general de_x000a_la obra y el desarrollo de las actividades, de acuerdo con la programación detallada de la obra. Debe_x000a_encontrarse debidamente foliada y firmada por el director y residente de obra, y el residente y director_x000a_de la interventoría. A ella tendrán acceso, cuando así lo requieran, los delegados de la Entidad_x000a_CONTRATANTE. Deberá ser diligenciada en forma absolutamente legible._x000a_51.Ceñirse al Sistema de Gestión de Calidad de la Secretaría Distrital de Gobierno, empleando los_x000a_formatos que apliquen para la ejecución del presente contrato._x000a_52. instalar aviso de conteo regresivo de acuerdo con las especificaciones del artículo 2 del acuerdo 787_x000a_de 2020 en cada uno de los frentes de obra del presente contrato, de igual manera presentar registro_x000a_fotográfico de la actualización del mismo de acuerdo a la ejecución de la intervención._x000d_"/>
    <s v="N/A"/>
    <s v="N/A"/>
    <d v="2023-10-27T00:00:00"/>
    <d v="2024-02-01T00:00:00"/>
    <d v="2024-09-30T00:00:00"/>
    <s v="N/A"/>
    <s v="NO"/>
    <s v="N/A"/>
  </r>
  <r>
    <s v="COP-352-2023"/>
    <n v="352"/>
    <s v="FDLRUU-LP-002-2023."/>
    <s v="No aplica"/>
    <d v="2023-09-12T00:00:00"/>
    <s v="https://community.secop.gov.co/Public/Tendering/OpportunityDetail/Index?noticeUID=CO1.NTC.4949034&amp;isFromPublicArea=True&amp;isModal=False"/>
    <x v="2"/>
    <x v="6"/>
    <s v="CO1.PCCNTR.5487573"/>
    <s v="_x0009__x000a_92279"/>
    <s v="N/A"/>
    <s v="CONSORCIO VIAS RUU 2023"/>
    <s v="NIT"/>
    <n v="901770533"/>
    <n v="5"/>
    <s v="ESTUDIOS E INGENIERIA SAS-50%-EDC INGENIERIA SAS-50%"/>
    <s v="NIT"/>
    <s v="900.351.236-1/901.154.986-6"/>
    <s v="50%-50%"/>
    <m/>
    <m/>
    <m/>
    <m/>
    <s v="EJECUTAR LAS OBRAS Y ACTIVIDADES PARA LA CONSERVACIÓN DE LA MALLA VIAL, ESPACIO PÚBLICO, CICLORUTAS Y PUENTES DE COMPETENCIA DE LA LOCALIDAD DE RAFAEL URIBE URIBE A PRECIOS UNITARIOS FIJOS, SIN FORMULA DE REAJUSTE Y A MONTO AGOTABLE EN LA CIUDAD DE BOGOTÁ, D. C"/>
    <d v="2023-12-11T00:00:00"/>
    <d v="2024-02-01T00:00:00"/>
    <d v="2024-09-30T00:00:00"/>
    <n v="240"/>
    <n v="8"/>
    <n v="8140394398"/>
    <n v="1017549299.75"/>
    <x v="0"/>
    <n v="1140"/>
    <d v="2023-08-09T00:00:00"/>
    <n v="1193"/>
    <d v="2023-12-22T00:00:00"/>
    <x v="7"/>
    <s v="Movilidad multimodal incluyente y sostenible Rafael Uribe "/>
    <x v="7"/>
    <m/>
    <m/>
    <m/>
    <m/>
    <m/>
    <m/>
    <m/>
    <m/>
    <m/>
    <m/>
    <n v="8"/>
    <n v="240"/>
    <n v="8140394398"/>
    <s v="10 10-Contrato de Obra"/>
    <s v="CONSORCIO INTER VIAS IYC 2023-CI-365-2023"/>
    <s v="INFRAESTRUCTURA"/>
    <s v="En ejecución"/>
    <s v="SECOP II"/>
    <s v="MILLER"/>
    <m/>
    <m/>
    <n v="352"/>
    <s v="N/A"/>
    <s v="(601)4672734"/>
    <s v="Av calle 24 # 51-40 ofc 316"/>
    <s v="N/A"/>
    <s v="licitaciones@estudios.com.co"/>
    <s v="Frentes de obra. El contratista se obliga a mantener como mínimo tres (3) frentes de obra simultáneos_x000a_durante la ejecución del contrato cuyo cumplimiento será permanentemente verificado por la_x000a_Interventoría. Se define FRENTE DE OBRA, como un sector separado de otro que su localización es 6. Responder por el buen funcionamiento de la maquinaria, equipos y herramientas, en caso de_x000a_ocurrencia de algún daño o ausencia de estos elementos, el contratista estará obligado a reemplazar en_x000a_máximo 24 horas, por otros en iguales o mejores condiciones._x000a_7. Disponer de la maquinaria y equipos mínimos debe estar con los impuestos al día y totalmente_x000a_asegurada por el contratista por cualquier tipo de hurto, daño u otras que se puedan generar dentro del_x000a_desarrollo del presente contrato. El FDLRUU no será responsable por daños, hurtos u otras que se_x000a_puedan generar en el desarrollo del contrato. La vigilancia y seguridad de la maquinaria y equipos es_x000a_responsabilidad del contratista._x000a_8. El contratista podrá realizar diagnósticos y diseños a las vías favorecidas en el contrato siempre y_x000a_cuando se considere necesario, con previa autorización de la interventoría y la supervisión del Fondo._x000a_9. Los costos del transporte que genere la movilización de la maquinaría dentro de la localidad (escoltas,_x000a_cama baja), así como el traslado de la misma desde su localización hasta los frentes de trabajo corren_x000a_por cuenta del contratista._x000a_10. La movilización de la maquinaría debe estar de acuerdo con lo estipulado por la Ley 769 de 2002 y_x000a_afines._x000a_11. Asignar el personal idóneo con experiencia para el manejo y operación de la maquinaria, equipos y_x000a_herramientas necesarias para el mantenimiento de la malla vial de la localidad objeto del contrato._x000a_12. La dotación del personal que labore dentro del cumplimiento del contrato debe cumplir con el_x000a_manual de imagen corporativa y visual de la administración del Plan de Desarrollo 2021-2024 de la_x000a_Localidad Rafael Uribe Uribe, “Un nuevo contrato social y ambiental para la localidad de Rafael Uribe_x000a_Uribe”._x000a_13. Instalar en frente de obra la valla informativa con la información e imagen corporativa según_x000a_especificaciones entregada por el FDLRUU. Estas vallas deberán actualizarse y permanecer legibles y en_x000a_buen estado durante todo el tiempo de ejecución del contrato de obra._x000a_14. Remitir a las Entidades Prestadoras de Servicios Públicos. durante la etapa de factibilidad, el área de_x000a_influencia del proyecto, debidamente georreferenciada y solicitar los datos técnicos de las redes_x000a_existentes e información de los proyectos a ejecutar por las Entidades Prestadoras de Servicios Públicos._x000a_15. Realizar, junto con las Entidades Prestadoras de Servicios Públicos el recorrido de verificación de_x000a_obra construida contra los planos definitivos de diseños y suscribir el acta de verificación respectiva._x000a_16. Dar respuesta a todas las observaciones y aclaraciones solicitadas por las Entidades Prestadoras de_x000a_Servicios Públicos como consecuencia de los recorridos de verificación de obra._x000a_17. Diseñar los Planes de Manejo de Transito siguiendo los lineamientos de la cartilla de la secretaria de_x000a_Movilidad._x000a_18. Realizar a tiempo y cumpliendo con los lineamientos de la secretaria de Movilidad los trámites para_x000a_la aprobación de los PMT para asegurar que en todo momento existan los permisos necesarios la_x000a_intervención de las vías._x000a_19. Realizar y cumplir a cabalidad con el cronograma de entrega y con el plazo establecido para el_x000a_desarrollo de las actividades._x000a_20. Tomar las debidas precauciones a fin de conservar en perfecto estado los inmuebles aledaños, las_x000a_estructuras e instalaciones y redes de servicios superficiales o subterráneas existentes dentro del área _x000a_distinta._x000a_1. Desarrollar el objeto del contrato de conformidad con los estudios previos, anexo técnico, pliego de_x000a_condiciones y la propuesta presentada, cumpliendo con todas y cada una de las especificaciones y_x000a_disposiciones contenidas en los documentos referenciados que hacen parte integral del proceso._x000a_2. Conocer a cabalidad el contrato, anexo técnico y el pliego de condiciones._x000a_3. Mantener como mínimo tres (3) frentes de trabajo simultáneos en las zonas que disponga la_x000a_supervisión y la interventoría._x000a_4. Poner a disposición la maquinaria, equipos y herramientas según las especificaciones técnicas y_x000a_requerimientos, así como las condiciones descripciones y valores ofertados en la propuesta la cual_x000a_harán parte del contrato._x000a_5. El contratista deberá colocar en funcionamiento la maquinaria, equipos, herramientas y operarios en_x000a_los lugares y horas impartidos por el supervisor y/o la interventoría del presente contrato. Manteniendo_x000a_en el lugar un representante con el conocimiento y autoridad suficiente para solucionar cualquier_x000a_impase y/o requerimiento de trabajo o adyacente a ella, siendo de su exclusiva responsabilidad cualquier daño que pudiere_x000a_ocasionar a tales inmuebles, estructuras, instalaciones o redes._x000a_21. Levantar las actas de vecindad correspondientes a la zona de influencia del proyecto, de acuerdo con_x000a_las exigencias establecidas en el contrato. Tomar registro fotográfico y/o videos cuando el caso lo_x000a_amerite._x000a_22. Cumplir a cabalidad con el perfil de los profesionales y el personal mínimo requerido según estudios_x000a_previos._x000a_23. Asistir a las reuniones que se programen con el Interventor y el supervisor o apoyo del contrato de_x000a_la interventoría. Se establecerán reuniones periódicas, con el fin de analizar los diferentes aspectos_x000a_técnicos y administrativos relacionados con el proyecto y de llevar un adecuado control al desarrollo,_x000a_ejecución y cumplimiento del contrato._x000a_24. Contratar el personal cumpliendo con las normas vigentes en especial con las resoluciones 1016 de_x000a_1989, Decreto 614 DE 1984, CST Art 349, Resolución 2413 DE 1979 R.H.S para el sector construcción,_x000a_Resolución 2013 de 1986 y el Art 63 del Decreto 1295 de 1994._x000a_Adicionalmente se debe cumplir con la normatividad vigente en tema ambiental se deben cumplir Ley 9_x000a_de 1979, Ley 142 de 1994, Resolución 541 de 1994, Decreto Distrital 312 del 2006 y el Acuerdo N° 417_x000a_de 2009._x000a_25. Dar cumplimiento a las disposiciones ambientales en cuanto a la implementación de la Resolución_x000a_No 1115 de 2012 para el aprovechamiento de Residuos sólidos de Construcción y Demolición y la_x000a_Resolución No 6981 de 2011 para la utilización del granulo de caucho reciclado en los pavimentos. De_x000a_igual manera deberá darse cumplimiento a lo referente a la Guía de Contratación Sostenible establecidas_x000a_por la secretaria Distrital de Gobierno -formato gco-gci-in001_guia_contratacion_sostenible.pdf._x000a_26. Tomar las medidas necesarias para evitar la contaminación ambiental durante sus operaciones. (No_x000a_dejar sustancias con materiales nocivos para la flora, fauna, salud humana o animal). Para esto deberá_x000a_tener en cuenta lo estipulado en la y el procedimiento Gestión Integral de Residuos Sólidos de la_x000a_entidad._x000a_27. Realizar la gestión adecuada de los residuos que genere. Como constancia de esto se entregarán_x000a_copias de los certificados de transporte, almacenamiento, aprovechamiento y/o disposición final de los_x000a_mismos. (Los gestores deberán contar con los permisos respectivos de la autoridad ambiental_x000a_competente)._x000a_28. Atender las inspecciones ambientales realizadas por la Alcaldía Local de Rafael Uribe Uribe,_x000a_permitiendo el recorrido por las instalaciones, realizar entrevistas al personal y obtener registro_x000a_documental y fotográfico._x000a_29. Entregar a gestores autorizados los residuos sólidos generados y enviar copia del manifiesto de_x000a_recolección, transporte y certificado de disposición final o aprovechamiento._x000a_30. Presentar el plan de gestión de RCD en obra, teniendo en cuenta la Guía de Manejo Ambiental para el_x000a_sector de la construcción, establecido por la resolución 1138 de 2003, cuando aplique y la Resolución_x000a_472 de 2017._x000a_31. Implementar lo establecido en el Decreto 1115 de 2012 , en su artículo 4: “las Entidades Públicas y_x000a_Constructoras que desarrollen obras de infraestructura y construcción al interior del perímetro urbano del Distrito Capital deberán incluir desde la etapa de estudios y diseños los requerimientos técnicos_x000a_necesarios con el fin de lograr la utilización de elementos reciclados provenientes de los Centros de_x000a_Tratamiento y/o Aprovechamiento de RCD legalmente constituidos y/o la reutilización de los generados_x000a_por las etapas constructivas y de desmantelamiento, en un porcentaje no inferior al 5%, del total de_x000a_volumen o peso de material usado en la obra a construir por la entidad anualmente”. Cada año dicho_x000a_porcentaje aumentará en cinco (5) unidades porcentuales hasta alcanzar mínimo un 25%._x000a_32. Emplear los elementos de protección personal adecuados para el desarrollo de la actividad._x000a_(guantes, tapabocas, mascarilla, overol, botas)._x000a_33. Durante la ejecución de los trabajos y hasta su entrega final, el contratista está en la obligación de_x000a_poner en práctica los procedimientos adecuados de señalización, construcción y de protección contra_x000a_cualquier daño o deterioro que pueda afectar la calidad, estabilidad y acabados de los inmuebles_x000a_aledaños, las estructuras e instalaciones de redes de servicios superficiales o subterráneos existentes_x000a_dentro del área de trabajo o adyacentes a ella, siendo de su exclusiva responsabilidad cualquier daño_x000a_que pudiere ocasionar a tales inmuebles, estructuras, instalaciones o redes._x000a_34. Los residuos de construcción y demolición deberán ser dispuestos por el contratista de acuerdo a lo_x000a_establecido en la normatividad legal vigente, entregando a la Alcaldía Local los certificados de_x000a_disposición final emitidos por la escombrera autorizada en el momento de la disposición final del_x000a_material._x000a_35. El contratista deberá adoptar los parámetros técnicos y de manejo ambiental contenidos en la guía_x000a_de manejo ambiental para el sector de la Construcción, de la Secretaría Distrital de ambiente._x000a_36. Deberá asignar, dentro de su estructura organizacional, una persona idónea, responsable de la_x000a_gestión ambiental y seguridad y salud en el trabajo, que garantice el cumplimiento normativo. La_x000a_persona asignada deberá demostrar idoneidad, experiencia y será aprobada por el contratante y/o la_x000a_interventoría._x000a_37. Prever el uso de materiales provenientes del aprovechamiento de llantas usadas en las proporciones_x000a_técnicas que para el efecto exige el Instituto de Desarrollo Urbano, en la totalidad de metros cuadrados_x000a_de la mezcla asfáltica usada para la obra._x000a_38. Seguir estrictamente los parámetros de diseño, especificaciones y planos de las obras y acciones_x000a_establecidas en el PMA y/o PAGA aplicable a su actividad y de las normas vigentes referentes al manejo_x000a_y conservación del medio ambiente._x000a_39. Ejecutar el programa de seguimiento y monitoreo ambiental, con indicadores de gestión y presentar_x000a_los reportes mensuales a la interventoría. Tomar los correctivos que sean necesarios cuando los_x000a_resultados del monitoreo establezcan la necesidad de prevenir, mitigar o corregir los impactos_x000a_ambientales ocasionados por el proyecto._x000a_40. Prever y solucionar todos los eventos de contingencia que se llegasen a presentar durante el_x000a_desarrollo y vigencia del contrato._x000a_41.Cumplir con las demás obligaciones que sean necesarias para el cabal desarrollo del objeto_x000a_contractual._x000a_42. Cumplir y mantener durante toda la ejecución contractual con todas y cada uno de los ofrecimientos_x000a_que fueron parte de su propuesta.43. Disponer del recurso humano idóneo requerido para la ejecución y alcance contractual del objeto._x000a_44. Cumplir con todas y cada una de las obligaciones y actividades señaladas en los estudios previos y_x000a_anexo técnico y demás anexos del proceso de selección, como requisito para la firma del acta de inicio._x000a_45. Entregar en los tiempos estipulados en los estudios previos, (10 primero días después de firmada el_x000a_acta de inicio) anexo técnico y demás del proceso de selección, cumpliendo con las condiciones allí_x000a_descritas, la programación del contrato, el Plan de Manejo Ambiental (PMA), el Sistema de Gestión de_x000a_Seguridad y Salud en el Trabajo (SST) y los cronogramas de actividades para el desarrollo de la Gestión_x000a_social y SS-TMA y demás insumos requeridos._x000a_46. Presentar las hojas de vida del equipo de trabajo mínimo requerido, dentro del término previsto en_x000a_los estudios previos y anexo técnico, cumpliendo con las condiciones allí descritas._x000a_47. Realizar los trámites ante las empresas de servicios públicos necesarios para la apropiación de los_x000a_estudios y diseños y seguido a ello la ejecución._x000a_48. Demoler, reemplazar y asumir el costo de toda actividad de obra ejecutada que resulte, según el_x000a_análisis de calidad efectuado por el interventor o incluso por el Fondo de Desarrollo Local de Rafael_x000a_Uribe Uribe, defectuosa o que no cumpla las normas de calidad requeridas para los proyectos (CÓDIGOS_x000a_DE IDENTIFICACIÓN VIAL - CIV), ya sea por causas de los insumos o de la mano de obra. En este evento_x000a_el contratista no tendrá derecho a reclamación o reconocimiento pecuniario alguno._x000a_49. En caso de presentarse retraso en la ejecución de las actividades, presentar ante la Interventoría un_x000a_plan de choque (contingencia) que permita dar cumplimiento a la programación aprobada previamente,_x000a_y cumplir la ejecución del contrato en el plazo establecido. Este plan de choque deberá ser entregado a_x000a_interventoría en un plazo máximo de tres (3) días calendario una vez se reporte el retraso. Así mismo, la_x000a_interventoría tendrá un tiempo máximo de tres (3) días calendario para pronunciarse al respecto, y el_x000a_contratista un plazo de dos (2) días calendario para ajustar las observaciones requeridas por la_x000a_interventoría._x000a_50. Entregar los planos récord de obra dentro de los quince (15) días calendarios siguientes a la_x000a_suscripción del acta de terminación del contrato conforme con lo dispuesto por el Fondo de Desarrollo_x000a_Local De Rafael Uribe Uribe y Entidades Distritales correspondientes._x000a_51. Retirar los materiales sobrantes y entregar las áreas intervenidas en perfecto estado y limpieza con_x000a_la periodicidad que estipule la autoridad ambiental local. En cualquier caso, ésta no podrá ser mayor de_x000a_cuarenta y ocho (48) horas contadas a partir de la colocación de estos materiales._x000a_52. Presentar mensualmente las Actas de Recibo Parcial de Obra, las cuales deberán ser aprobadas por_x000a_la INTERVENTORÍA y avaladas por la Entidad CONTRATANTE._x000a_53. Llevar una bitácora de obra diariamente, esto es, una memoria diaria de todos los acontecimientos_x000a_ocurridos y decisiones tomadas en la ejecución de los trabajos, así como de las órdenes de_x000a_INTERVENTORÍA, de los conceptos de los especialistas en caso de ser necesarios, de la visita de_x000a_funcionarios que tengan que ver con el proyecto, etc., de manera que se logre la comprensión general de_x000a_la obra y el desarrollo de las actividades, de acuerdo con la programación detallada de la obra. Debe_x000a_encontrarse debidamente foliada y firmada por el director y residente de obra, y el residente y director_x000a_de la interventoría. A ella tendrán acceso, cuando así lo requieran, los delegados de la Entidad_x000a_CONTRATANTE. Deberá ser diligenciada en forma absolutamente legible.54. Ceñirse al Sistema de Gestión de Calidad de la Secretaría Distrital de Gobierno, empleando los_x000a_formatos que apliquen para la ejecución del presente contrato._x000a_55. instalar aviso de conteo regresivo de acuerdo con las especificaciones del artículo 2 del acuerdo 787_x000a_de 2020 en cada uno de los frentes de obra del presente contrato, de igual manera presentar registro_x000a_fotográfico de la actualización del mismo de acuerdo a la ejecución de la intervención."/>
    <s v="N/A"/>
    <s v="N/A"/>
    <d v="2023-12-11T00:00:00"/>
    <d v="2024-02-01T00:00:00"/>
    <d v="2024-09-30T00:00:00"/>
    <s v="N/A"/>
    <s v="NO"/>
    <s v="N/A"/>
  </r>
  <r>
    <s v="CS-353-2023"/>
    <n v="353"/>
    <s v="FDLRUU-MIC-005-2023"/>
    <s v="No aplica"/>
    <d v="2023-10-18T00:00:00"/>
    <s v="https://community.secop.gov.co/Public/Tendering/OpportunityDetail/Index?noticeUID=CO1.NTC.5077871&amp;isFromPublicArea=True&amp;isModal=False"/>
    <x v="1"/>
    <x v="4"/>
    <s v="CO1.PCCNTR.5500062"/>
    <n v="96407"/>
    <s v="N/A"/>
    <s v="SEGUROS MUNDIAL SA."/>
    <s v="NIT"/>
    <n v="860037013"/>
    <n v="6"/>
    <m/>
    <m/>
    <m/>
    <m/>
    <m/>
    <m/>
    <m/>
    <m/>
    <s v="CONTRATAR UNA PÓLIZA COLECTIVA DE SEGURO DE VIDA PARA LOS EDILES DE LA JUNTA ADMINISTRADORA LOCAL DEL FONDO DE DESARROLLO LOCAL DE RAFAEL URIBE URIBE"/>
    <d v="2023-10-31T00:00:00"/>
    <d v="2023-10-31T00:00:00"/>
    <d v="2024-06-10T00:00:00"/>
    <n v="223"/>
    <n v="7"/>
    <n v="9652284"/>
    <n v="1378897.7142857143"/>
    <x v="1"/>
    <n v="1166"/>
    <d v="2023-10-18T00:00:00"/>
    <n v="1111"/>
    <d v="2023-11-01T00:00:00"/>
    <x v="23"/>
    <s v="Servicios de seguros de vida individua"/>
    <x v="24"/>
    <m/>
    <m/>
    <m/>
    <m/>
    <m/>
    <m/>
    <m/>
    <m/>
    <m/>
    <m/>
    <n v="7"/>
    <n v="223"/>
    <n v="9652284"/>
    <s v="72 72-Contrato de Seguros "/>
    <s v="PAOLA ROCIO PERDOMO ORTEGA"/>
    <s v="ALMACEN "/>
    <s v="En ejecución"/>
    <s v="SECOP II"/>
    <s v="Valentina"/>
    <m/>
    <s v="OK"/>
    <n v="353"/>
    <s v="N/A"/>
    <n v="2855600"/>
    <s v="CALLE 33 No. 6B - 24 PISO 2."/>
    <s v="N/A"/>
    <s v="www.segurosmundial.com.co"/>
    <s v="OBLIGACIONES ESPECÍFICAS: El contratista seleccionado, en desarrollo del objeto contractual deberá_x000a_cumplir la totalidad de las siguientes obligaciones:_x000a__x000a_a) Ejecutar el(los) contratos de seguro adjudicados en los términos y condiciones señalados en el pliego_x000a_de condiciones y en la propuesta presentada por el ASEGURADOR, y de conformidad con las normas_x000a_legales que los regulen._x000a_b) Expedir la Nota de Cobertura de las pólizas correspondientes al presente proceso de selección de_x000a_conformidad con las necesidades de la entidad._x000a_c) Realizar las modificaciones, inclusiones o exclusiones de personas, las adiciones o prórrogas, en las_x000a_mismas condiciones contratadas para el seguro. Parágrafo primero: En el evento de que la_x000a_siniestralidad del programa de seguros sea mayor al 60% durante el plazo inicialmente contratado,_x000a_de mutuo acuerdo se podrán negociar los términos y condiciones para las adiciones o prórrogas._x000a_Parágrafo segundo: Para la determinación del porcentaje de siniestralidad se incluirá el valor de los_x000a_siniestros pagados y en reserva._x000a_d) Expedir la(s) respectiva(s) pólizas de seguro con sus correspondientes anexos y modificaciones que_x000a_llegaren a tener en un plazo máximo de cinco (5) días siguientes a la fecha de la expedición de la nota_x000a_de cobertura, en los términos previstos en el pliego de condiciones y en la propuesta presentada por_x000a_el ASEGURADOR, y en general observando las normas contenidas en el Código de Comercio y demás_x000a_concordantes._x000a_e) Atender y pagar las reclamaciones y siniestros que presente la entidad, o sus beneficiarios, en los_x000a_términos, plazos y condiciones señalados en la oferta presentada y de conformidad con la legislación_x000a_vigente, sin dilaciones._x000a_f) Sostener los precios ofertados durante la vigencia del contrato, incluidas las modificaciones por_x000a_inclusiones o exclusiones y adiciones._x000a_g) Prestar todos y cada uno de los servicios descritos en su propuesta._x000a_h) Atender y responder las solicitudes y requerimientos que realice la entidad._x000a_i) Pagar las comisiones al intermediario de seguros de la entidad, que para el presente proceso es JARGU_x000a_S.A. CORREDORES DE SEGUROS, de conformidad con el artículo 1341 del Código de Comercio, con las_x000a_disposiciones vigentes y con el ofrecimiento realizado en la oferta.j) Suministrar un número de teléfono de atención disponible, con el propósito de brindar ayuda_x000a_inmediata a la entidad, en caso de atención de siniestros._x000a_k) Informar oportunamente al supervisor del contrato sobre las imposibilidades o dificultades que se_x000a_presenten en la ejecución del mismo._x000a_l) No comunicar, divulgar, ni aportar, ni utilizar la información que le sea suministrada o que le haya_x000a_confiado o que obtenga en desarrollo del objeto contractual y/o de los servicios prestados, a ningún_x000a_título frente a terceros ni en provecho propio, sin previo consentimiento escrito por parte de la_x000a_entidad._x000a_m) Abstenerse de dar información a medios de comunicación, a menos que haya recibido autorización de_x000a_la entidad._x000a_PARÁGRAFO: Esta obligación se prolongará incluso después de finalizado el servicio y por el_x000a_término de dos (2) años._x000a_n) De acuerdo con lo establecido en la normatividad vigente, el contratista deberá dar cumplimiento a_x000a_sus obligaciones frente al Sistema de Seguridad Social Integral y parafiscales (Cajas de Compensación_x000a_Familiar, SENA, e ICBF)._x000a_o) Las demás que surjan del contenido del contrato, de las presentes cláusulas adicionales que se_x000a_incorporan al mismo o de la propuesta presentada por el ASEGURADOR"/>
    <s v="N/A"/>
    <s v="N/A"/>
    <s v="N/A"/>
    <d v="2023-11-01T00:00:00"/>
    <d v="2024-06-10T00:00:00"/>
    <s v="N/A"/>
    <s v="SI"/>
    <n v="20236820022603"/>
  </r>
  <r>
    <s v="CS-354-2023"/>
    <n v="354"/>
    <s v="FDLRUU-SAMC-007-2023"/>
    <s v="No aplica"/>
    <d v="2023-10-25T00:00:00"/>
    <s v="https://community.secop.gov.co/Public/Tendering/OpportunityDetail/Index?noticeUID=CO1.NTC.5099789&amp;isFromPublicArea=True&amp;isModal=False"/>
    <x v="3"/>
    <x v="4"/>
    <s v="CO1.PCCNTR.5500620"/>
    <n v="96006"/>
    <s v="N/A"/>
    <s v="ASEGURADORA SOLIDARIA ENTIDAD CORPORATIVA"/>
    <s v="NIT"/>
    <n v="860524654"/>
    <n v="6"/>
    <m/>
    <m/>
    <m/>
    <m/>
    <m/>
    <m/>
    <m/>
    <m/>
    <s v="CONTRATAR LOS SEGUROS QUE AMPAREN LOS INTERESES PATRIMONIALES ACTUALES Y FUTUROS, ASÍ COMO LOS BIENES DE PROPIEDAD DEL FONDO DE DESARROLLO LOCAL DE RAFAEL URIBE URIBE, QUE ESTÉN BAJO SU RESPONSABILIDAD Y CUSTODIA Y AQUELLOS QUE SEAN ADQUIRIDOS PARA DESARROLLAR LAS FUNCIONES INHERENTES A SU ACTIVIDAD, ASI COMO CUALQUIER OTRA POLIZA DE SEGUROS QUE REQUIERA LA ENTIDAD EN EL DESARROLLO DE SU ACTIVIDAD"/>
    <d v="2023-11-01T00:00:00"/>
    <d v="2023-11-06T00:00:00"/>
    <d v="2024-07-23T00:00:00"/>
    <n v="213"/>
    <n v="7"/>
    <n v="72809930"/>
    <n v="10401418.571428571"/>
    <x v="1"/>
    <n v="1162"/>
    <d v="2023-10-12T00:00:00"/>
    <n v="1122"/>
    <d v="2023-11-10T00:00:00"/>
    <x v="22"/>
    <s v="O212020200701030571354 Servicios de seguros contra_x000a_incendio, terremoto o sustracción N/A 1-100-I079 VA-INGRESOS_x000a_CORRIENTES FDL 31.567.419_x000a_O212020200701030571355 Servicios de seguros generales de_x000a_responsabilidad civil N/A 1-100-I079 VA-INGRESOS_x000a_CORRIENTES FDL 24.739.366_x000a_O212020200701030571359 Otros servicios de seguros distintos_x000a_de los seguros de vida n.c.p."/>
    <x v="25"/>
    <s v="O212020200701030471347"/>
    <n v="1"/>
    <d v="2023-12-13T00:00:00"/>
    <n v="1247"/>
    <d v="2023-12-13T00:00:00"/>
    <n v="1170"/>
    <n v="1032900"/>
    <m/>
    <m/>
    <m/>
    <n v="7"/>
    <n v="213"/>
    <n v="73842830"/>
    <s v="72 72-Contrato de Seguros "/>
    <s v="PAOLA ROCIO PERDOMO ORTEGA"/>
    <s v="ALMACEN "/>
    <s v="En ejecución"/>
    <s v="SECOP II"/>
    <s v="Valentina"/>
    <s v="PENDIENTE CARGAR DELEGACION SUPERVISION- A MAYO 15/2024"/>
    <m/>
    <n v="354"/>
    <s v="N/A"/>
    <n v="6464330"/>
    <s v="Calle 100 No. 9 A -45 Piso 12"/>
    <s v="N/A"/>
    <s v="fcortes@solidaria.com.co"/>
    <s v="a) Ejecutar el(los) contratos de seguro adjudicados en los términos y condiciones señalados en el pliego de_x000a_condiciones y en la propuesta presentada por el ASEGURADOR , y de conformidad con las normas legales_x000a_que los regulen._x000a_b) Expedir la Nota de Cobertura de las pólizas correspondientes al presente proceso de selección de conformidad_x000a_con las necesidades de la entidad._x000a_c) Realizar las modificaciones, inclusiones o exclusiones de personas, las adiciones o prórrogas, en las mismas_x000a_condiciones contratadas para el seguro. Parágrafo primero: En el evento de que la siniestralidad del programa_x000a_de seguros sea mayor al 60% durante el plazo inicialmente contratado, de mutuo acuerdo se podrán negociar_x000a_los términos y condiciones para las adiciones o prórrogas. Parágrafo segundo: Para la determinación del_x000a_porcentaje de siniestralidad se incluirá el valor de los siniestros pagados y en reserva._x000a_d) Expedir la(s) respectiva(s) pólizas de seguro con sus correspondientes anexos y modificaciones que llegaren a_x000a_tener en un plazo máximo de cinco (5) días siguientes a la fecha de la expedición de la nota de cobertura, en los_x000a_términos previstos en el pliego de condiciones y en la propuesta presentada por el ASEGURADOR, y en_x000a_general observando las normas contenidas en el Código de Comercio y demás concordantes._x000a_e) Atender y pagar las reclamaciones y siniestros que presente la entidad, o sus beneficiarios, en los términos,_x000a_plazos y condiciones señalados en la oferta presentada y de conformidad con la legislación vigente, sin_x000a_dilaciones._x000a_f) Sostener los precios ofertados durante la vigencia del contrato, incluidas las modificaciones por inclusiones o_x000a_exclusiones y adiciones._x000a_g) Prestar todos y cada uno de los servicios descritos en su propuesta h) Atender y responder las solicitudes y requerimientos que realice la entidad._x000a_i) Pagar las comisiones al intermediario de seguros de la entidad, que para el presente proceso es JARGU S.A._x000a_CORREDORES DE SEGUROS, de conformidad con el artículo 1341 del Código de Comercio, conlas_x000a_disposiciones vigentes y con el ofrecimiento realizado en la oferta._x000a_j) Suministrar un número de teléfono de atención disponible, con el propósito de brindar ayuda inmediata a la_x000a_entidad, en caso de atención de siniestros._x000a_k) Informar oportunamente al supervisor del contrato sobre las imposibilidades o dificultades que se presenten_x000a_en la ejecución del mismo._x000a_l) No comunicar, divulgar, ni aportar, ni utilizar la información que le sea suministrada o que le haya confiado o_x000a_que obtenga en desarrollo del objeto contractual y/o de los servicios prestados, a ningún título frente a_x000a_terceros ni en provecho propio, sin previo consentimiento escrito por parte de la entidad._x000a_m) Abstenerse de dar información a medios de comunicación, a menos que haya recibido autorización dela entidad._x000a_PARÁGRAFO: Esta obligación se prolongará incluso después de finalizado el servicio y por el término de_x000a_dos (2) años._x000a_n) De acuerdo con lo establecido en la normatividad vigente, el contratista deberá dar cumplimiento a sus_x000a_obligaciones frente al Sistema de Seguridad Social Integral y parafiscales (Cajas de Compensación_x000a_Familiar, SENA, e ICBF)._x000a_o) Las demás que surjan del contenido del contrato, de las presentes cláusulas adicionales que se incorporan al_x000a_mismo o de la propuesta presentada por el ASEGURADOR."/>
    <s v="N/A"/>
    <s v="N/A"/>
    <s v="N/A"/>
    <d v="2023-11-06T00:00:00"/>
    <d v="2024-07-23T00:00:00"/>
    <s v="N/A"/>
    <s v="SI"/>
    <n v="20236820022613"/>
  </r>
  <r>
    <s v="CPS-355-2023"/>
    <n v="355"/>
    <s v="FDLRUU-MIC-008-2023"/>
    <s v="No aplica"/>
    <d v="2023-11-30T00:00:00"/>
    <s v="https://community.secop.gov.co/Public/Tendering/OpportunityDetail/Index?noticeUID=CO1.NTC.5206895&amp;isFromPublicArea=True&amp;isModal=False"/>
    <x v="1"/>
    <x v="0"/>
    <s v="CO1.PCCNTR.5620051"/>
    <n v="95938"/>
    <s v="N/A"/>
    <s v="MELTLAB SAS"/>
    <s v="NIT"/>
    <n v="901125565"/>
    <n v="5"/>
    <m/>
    <m/>
    <m/>
    <m/>
    <m/>
    <m/>
    <m/>
    <m/>
    <s v="CONTRATAR LA PRESTACIÓN DE SERVICIOS DE MANTENIMIENTO, AJUSTE Y CALIBRACION DE PESAS, RECIPIENTE VOLUMÉTRICO, BALANZA, TERMOHIGROMETRO Y TERMOMETRO CON SONDA, QUE SE UTILIZARAN PARA LAS ACTIVIDADES DE INSPECCION, VIGILANCIA Y CONTROL EN LOS ESTABLECIMIENTOS DE COMERCIO EN LA LOCALIDAD DE RAFAEL URIBE URIBE"/>
    <d v="2023-12-12T00:00:00"/>
    <d v="2024-02-05T00:00:00"/>
    <d v="2024-03-04T00:00:00"/>
    <n v="30"/>
    <n v="1"/>
    <n v="2439500"/>
    <n v="2439500"/>
    <x v="0"/>
    <n v="1165"/>
    <d v="2023-10-17T00:00:00"/>
    <n v="1162"/>
    <d v="2023-12-21T00:00:00"/>
    <x v="1"/>
    <s v="Inspección, vigilancia y control en Rafael Uribe Uribe_x000a_Rafael Uribe Uribe"/>
    <x v="1"/>
    <m/>
    <m/>
    <m/>
    <m/>
    <m/>
    <m/>
    <m/>
    <m/>
    <m/>
    <m/>
    <n v="1"/>
    <n v="30"/>
    <n v="2439500"/>
    <s v="49 49-Otros Servicios "/>
    <s v="MARLENE ALCIRA MELENDEZ PEREZ_x000a_PROFESIONAL ESPECIALIZADO 222 - 24 GESTION DE POLICIVA"/>
    <s v="JURIDICA"/>
    <s v="En ejecución"/>
    <s v="SECOP II"/>
    <s v="Gabriel Rada"/>
    <s v="SUSPENSION DOS (2) MESES A PARTIR DEL 29/02/2024 HASTA EL 28 DE ABRIL 2024"/>
    <m/>
    <n v="355"/>
    <s v="N/A"/>
    <n v="4652614"/>
    <s v="CARRERA 72 A 9 87"/>
    <s v="N/A"/>
    <s v="info@metlab.com.co"/>
    <s v="1. Realizar el trámite de recepción, transporte, mantenimiento y devolución de los bienes de propiedad_x000a_del Fondo de Desarrollo Local Rafael Uribe_x000a_2. Proteger, custodiar y garantizar el cuidado de los bienes entregados por parte del Fondo de Desarrollo_x000a_Local de Rafael Uribe Uribe - FDLRUU para su mantenimiento, establecer un cronograma de trabajo para_x000a_determinar los tiempos de mantenimiento._x000a_3. Realizar la entrega de los bienes calibrados y con el correcto mantenimiento._x000a_4. Hacer entrega de los certificados de calibración tanto de los equipos en mantenimiento como de los_x000a_equipos a adquirir._x000a_5. Coordinar con los profesionales responsables del Fondo de Desarrollo Local de Rafael Uribe Uribe –_x000a_FDLRUU para autorizar la salida y el ingreso de los bienes._x000a_6. Cumplir a cabalidad con las condiciones técnicas y administrativas requeridas para el desarrollo de_x000a_las actividades de mantenimiento, ajuste y calibración._x000a_7. Cumplir con la Ley 1581 de 2012 y del Decreto 1377 del 2013, compilado en el Decreto Único_x000a_Reglamentario 1074 de 2015, referente al manejo, recolección, almacenamiento de datos personales, a_x000a_que tengan acceso en razón de la ejecución del presente contrato._x000a_8. Presentar los informes (en medio físico y magnético) requeridos durante el desarrollo del contrato,_x000a_de manera oportuna y completa.9. Entregar los elementos dentro del plazo y horarios establecidos y de acuerdo con las especificaciones_x000a_técnicas requeridas por el Fondo de Desarrollo Local de Rafael Uribe Uribe –FDLRUU._x000a_10. Acatar las instrucciones que imparta el Fondo de Desarrollo Local de Rafael Uribe Uribe – FDLRUU_x000a_durante el desarrollo del contrato._x000a_11. Atender las observaciones y requerimientos que formule el Fondo de Desarrollo Local de Rafael Uribe_x000a_Uribe – FDLRUU por conducto del supervisor del Contrato._x000a_12. Cumplir con todas las obligaciones previstas y relacionadas con la naturaleza del contrato, para lo_x000a_cual empleará todos los recursos técnicos, económicos, físicos y logísticos necesarios para el normal_x000a_desarrollo del objeto contractual._x000a_13. Garantizar la buena calidad del servicio y garantía de por lo mínimo 1 año de los bienes a adquirir de_x000a_acuerdo con lo ofrecido en su propuesta._x000a_14. Las demás que de conformidad con la normatividad vigente para la ejecución del presente contrato_x000a_correspondan y radiquen bajo la responsabilidad del contratista."/>
    <s v="N/A"/>
    <s v="N/A"/>
    <d v="2023-12-12T00:00:00"/>
    <d v="2024-02-05T00:00:00"/>
    <d v="2024-03-04T00:00:00"/>
    <s v="N/A"/>
    <s v="SI"/>
    <n v="20246820001053"/>
  </r>
  <r>
    <s v="OC-121162"/>
    <s v="N/A"/>
    <n v="121162"/>
    <s v="No aplica"/>
    <d v="2023-11-29T00:00:00"/>
    <s v="https://www.colombiacompra.gov.co/tienda-virtual-del-estado-colombiano/ordenes-compra/121162"/>
    <x v="3"/>
    <x v="3"/>
    <n v="204855"/>
    <n v="97589"/>
    <s v="N/A"/>
    <s v="UNIÓN TEMPORAL ESTUDIOS 049"/>
    <s v="NIT"/>
    <n v="901539681"/>
    <n v="9"/>
    <s v="ESTUDIOS E INGENIERIA SAS-COMERCIALIZADORA F.F. SAS"/>
    <m/>
    <s v="900351236-1-901356559-1"/>
    <s v="60%-40%"/>
    <m/>
    <m/>
    <m/>
    <m/>
    <s v="SUMINISTRO DE ELEMENTOS Y MATERIALES DE FERRETERIA EN GENERAL A MONTO AGOTABLE PARA EL MANTENIMIENTO LAS ADECUACIONES O LAS MEJORAS DE TIPO LOCATIVO DE LOS BIENES MUEBLES E INMUEBLES A CARGO DEL FONDO DE DESARROLLO LOCAL DE RAFAEL URIBE URIBE"/>
    <d v="2023-11-29T00:00:00"/>
    <d v="2023-12-01T00:00:00"/>
    <d v="2024-06-24T00:00:00"/>
    <n v="204"/>
    <n v="7"/>
    <n v="3026717"/>
    <n v="432388.14285714284"/>
    <x v="1"/>
    <s v="1207-1250"/>
    <d v="2023-11-09T00:00:00"/>
    <s v="1136-1126"/>
    <d v="2023-12-12T00:00:00"/>
    <x v="22"/>
    <s v="O2120201003053511001 Pinturas para agua, P.V.A. y similares FDL 11.252 O2120201003053511002 Barnices de todo tipo 94.960 _x000a_O2120201003053511033 Estuco- FDL 113.000 _x000a_O2120201003063632003 Accesorios de material plástico para tuberías FDL 827.000 O2120201003063632007 Tubo rígido de material plástico FDL 361.196 _x000a_O2120201003063692001 Cintas aislantes FDL 91.185_x000a_ O2120201003073729203 Accesorios de loza o porcelana para uso eléctrico FDL 925.167 O2120201003073794002 Impermeabilizantes asfálticos FDL 53.436 _x000a_O2120201003083899310 Brochas para pintar  FDL 22.366 _x000a_O2120201004024292199 Herramientas n.c.p. para carpintería FDL 162.584 O2120201004024299203 Cerraduras para puertas FDL 734.837 _x000a_O2120201004024299206 Candados FDL 327.000_x000a_ O2120201004024299924 Perchas, collarines y accesorios para redes eléctricas  FDL 63.303_x000a_"/>
    <x v="26"/>
    <m/>
    <m/>
    <m/>
    <m/>
    <m/>
    <m/>
    <m/>
    <m/>
    <m/>
    <m/>
    <n v="7"/>
    <n v="204"/>
    <n v="3026717"/>
    <s v="48 48-Otros Suministros "/>
    <s v="ALVARO DE JESUS APARICIO CELY"/>
    <s v="ADMINISTRATIVA"/>
    <s v="En ejecución"/>
    <s v="Tiernda Virtual "/>
    <s v="Adriana Castro"/>
    <m/>
    <m/>
    <s v="N/A"/>
    <s v="N/A"/>
    <m/>
    <s v="AV CALLE . 24 # 51-40 OFC 512"/>
    <s v="N/A"/>
    <m/>
    <m/>
    <s v="N/A"/>
    <s v="N/A"/>
    <s v="N/A"/>
    <d v="2023-11-29T00:00:00"/>
    <d v="2024-06-24T00:00:00"/>
    <s v="N/A"/>
    <s v="SI"/>
    <s v="20236820025733-20246820003623-20246820005113"/>
  </r>
  <r>
    <s v="OC-121162"/>
    <s v="N/A"/>
    <n v="121162"/>
    <s v="No aplica"/>
    <d v="2023-11-29T00:00:00"/>
    <s v="https://www.colombiacompra.gov.co/tienda-virtual-del-estado-colombiano/ordenes-compra/121162"/>
    <x v="3"/>
    <x v="3"/>
    <n v="204855"/>
    <n v="97589"/>
    <s v="N/A"/>
    <s v="UNIÓN TEMPORAL ESTUDIOS 049"/>
    <s v="NIT"/>
    <n v="901539681"/>
    <n v="9"/>
    <s v="ESTUDIOS E INGENIERIA SAS-COMERCIALIZADORA F.F. SAS"/>
    <m/>
    <s v="900351236-1-901356559-1"/>
    <s v="60%-40%"/>
    <m/>
    <m/>
    <m/>
    <m/>
    <s v="SUMINISTRO DE ELEMENTOS Y MATERIALES DE FERRETERIA EN GENERAL A MONTO AGOTABLE PARA EL MANTENIMIENTO LAS ADECUACIONES O LAS MEJORAS DE TIPO LOCATIVO DE LOS BIENES MUEBLES E INMUEBLES A CARGO DEL FONDO DE DESARROLLO LOCAL DE RAFAEL URIBE URIBE"/>
    <d v="2023-11-29T00:00:00"/>
    <d v="2023-12-01T00:00:00"/>
    <d v="2024-06-24T00:00:00"/>
    <n v="204"/>
    <n v="7"/>
    <n v="7532941"/>
    <n v="1076134.4285714286"/>
    <x v="0"/>
    <s v="1207-1250"/>
    <d v="2023-11-09T00:00:00"/>
    <s v="1136-1126"/>
    <d v="2023-12-12T00:00:00"/>
    <x v="0"/>
    <s v="Gestion publica transparente y que mide cuentas  la ciudadania en rafael uribe uribe "/>
    <x v="0"/>
    <m/>
    <m/>
    <m/>
    <m/>
    <m/>
    <m/>
    <m/>
    <m/>
    <m/>
    <m/>
    <n v="7"/>
    <n v="204"/>
    <n v="7532941"/>
    <s v="48 48-Otros Suministros "/>
    <s v="ALVARO DE JESUS APARICIO CELY"/>
    <s v="ADMINISTRATIVA"/>
    <s v="En ejecución"/>
    <s v="Tiernda Virtual "/>
    <s v="Adriana Castro"/>
    <m/>
    <m/>
    <s v="N/A"/>
    <s v="N/A"/>
    <m/>
    <s v="AV CALLE . 24 # 51-40 OFC 512"/>
    <s v="N/A"/>
    <m/>
    <m/>
    <s v="N/A"/>
    <s v="N/A"/>
    <s v="N/A"/>
    <d v="2023-11-29T00:00:00"/>
    <d v="2024-06-24T00:00:00"/>
    <s v="N/A"/>
    <s v="SI"/>
    <s v="20236820025733-20246820003623-20246820005113"/>
  </r>
  <r>
    <s v="CSU-356-2023"/>
    <n v="356"/>
    <s v="FDLRUU-SASI-003-2023"/>
    <s v="No aplica"/>
    <d v="2023-12-14T00:00:00"/>
    <s v="https://community.secop.gov.co/Public/Tendering/OpportunityDetail/Index?noticeUID=CO1.NTC.5195894&amp;isFromPublicArea=True&amp;isModal=False"/>
    <x v="5"/>
    <x v="3"/>
    <s v="CO1.PCCNTR.5659336"/>
    <n v="93629"/>
    <s v="N/A"/>
    <s v="IRAMCOL SAS"/>
    <s v="NIT"/>
    <n v="900906241"/>
    <n v="2"/>
    <m/>
    <m/>
    <m/>
    <m/>
    <m/>
    <m/>
    <m/>
    <m/>
    <s v="REALIZAR EL SUMINISTRO DE EMULSIÓN ASFÁLTICA CRL-1 POR EL SISTEMA DE PRECIOS UNITARIOS FIJOS A MONTO AGOTABLE SIN FORMULA DE REAJUSTE PARA EL MEJORAMIENTO DE LA MALLA VIAL DE LA LOCALIDAD DE RAFAEL URIBE URIBE"/>
    <d v="2023-12-14T00:00:00"/>
    <d v="2023-12-20T00:00:00"/>
    <d v="2024-06-19T00:00:00"/>
    <n v="180"/>
    <n v="6"/>
    <n v="399999684"/>
    <n v="66666614"/>
    <x v="0"/>
    <n v="1157"/>
    <d v="2023-09-25T00:00:00"/>
    <n v="1158"/>
    <d v="2023-12-20T00:00:00"/>
    <x v="7"/>
    <s v="Movilidad multimodal incluyente y sostenible Rafael Uribe "/>
    <x v="7"/>
    <m/>
    <m/>
    <m/>
    <m/>
    <m/>
    <m/>
    <m/>
    <m/>
    <m/>
    <m/>
    <n v="6"/>
    <n v="180"/>
    <n v="399999684"/>
    <s v="48 48-Otros Suministros "/>
    <s v="LUISA FERNANADA CHAVEZ MANRIQUE"/>
    <s v="INFRAESTRUCTURA"/>
    <s v="En ejecución"/>
    <s v="SECOP II"/>
    <s v="MICHEL ANDRES"/>
    <m/>
    <m/>
    <n v="356"/>
    <s v="N/A"/>
    <n v="3103644314"/>
    <s v="Cll 61 Sur # 64 - 86"/>
    <s v="N/A"/>
    <s v="iramcol-1@hotmail.com"/>
    <s v="1. Cumplir a entera satisfacción con el objeto del contrato, hasta agotar su valor total y/o periodo contractual, de_x000a_conformidad con las condiciones establecidas en la Ficha Técnica bajo su exclusiva responsabilidad, quedando EL_x000a_FDLRUU exento de asumir obligaciones y compromisos que el contratista adquiera con terceros.2. Brindar orientación ante cualquier requerimiento técnico en la implementación del material asfáltico suministrado 7. Entregar los informes requeridos por la supervisión y/o apoyo a la supervisión que se_x000a_generen en la ejecución del contrato. 8. Brindar respuesta clara, de fondo y oportuna a_x000a_las diferentes peticiones con relación al desarrollo del contrato. 9. Cumplir a cabalidad_x000a_con las condiciones técnicas, administrativas, jurídicas, financieras, económicas y_x000a_comerciales exigidas en los Anexos Técnicos y demás presentadas en la propuesta. 10._x000a_Presentar un informe mensual tanto de la ejecución física como financiera, que dé cuenta_x000a_de la realización de las actividades, logros y dificultades en la ejecución del proyecto,_x000a_acompañado de los soportes correspondientes, la entrega de productos de acuerdo a lo_x000a_ofrecido en la propuesta, al cronograma y al desarrollo de la ejecución del proyecto. 11._x000a_Tramitar los permisos a los que haya lugar con las diferentes entidades distritales para la_x000a_realización de los seis eventos de promoción cultural acorde a los lineamientos_x000a_establecidos en los Anexos Técnicos. 12. Cumplir de manera tácita los lineamientos_x000a_técnicos para la realización de las correspondientes actividades de mitigación del riesgo_x000a_de acuerdo con los lineamientos de las Secretarías competentes e IDIGER para la_x000a_regulación de aglomeraciones. 13. Vincular y mantener mínimo el 50 % de mujeres para_x000a_la ejecución del contrato o convenio, garantizando que la vinculación se realice con plena_x000a_observancia de las normas laborales o contractuales aplicables, dando prioridad a_x000a_mujeres víctimas del conflicto armado, con alguna discapacidad, jefa de hogar u otra_x000a_condición especial, de acuerdo con lo estipulado en el artículo 3 del Decreto Distrital 332_x000a_de 2020. 14. Constituir garantía única, gestionar las modificaciones cuando se_x000a_produzcan adiciones, prórrogas o suspensiones del contrato y gestionar ante la_x000a_aseguradora la actualización de las vigencias de los amparos cuando la entidad así lo_x000a_requiera. 15. Reportar cualquier novedad o anomalía, reportar la situación de manera_x000a_inmediata al supervisor y/o interventor. 16. El contratista debe garantizar la adecuada_x000a_gestión de los residuos generados durante los eventos a realizar; por lo cual debe_x000a_proporcionar elementos señalizados para su almacenamiento en el área que se_x000a_desarrollará el evento y así como efectuar el adecuado aprovechamiento o disposición_x000a_final de los mismos. 17. En relación con el suministro de elementos de refrigerios, es_x000a_necesario que se utilicen elementos o insumos biodegradables o de bajo impacto_x000a_ambiental, tales como vasos de cartón parafinados, platos y cubiertos biodegradables,_x000a_los productos de papel, como servilletas, toallas de manos, bolsas biodegradables, entre_x000a_otros deben ser fabricados con residuos. *No está permitido el empleo de poliestireno_x000a_expandido -ICOPOR-, revolvedores plásticos, ni pitillos en cumplimiento del Decreto_x000a_Distrital 317 de 2021, Por medio del cual se reglamenta el Acuerdo Distrital No. 808 del_x000a_2021 y se establecen medidas para reducir progresivamente la adquisición y consumo de_x000a_plásticos de un solo uso en las Entidades del Distrito Capital. 18. Atender las_x000a_inspecciones ambientales realizadas por la Alcaldía Local, permitiendo el recorrido por_x000a_las instalaciones, realizar entrevistas al personal y obtener registro documental y_x000a_fotográfico. 19. Las demás que tengan relación directa con el objeto contractual y se_x000a_requieran para la correcta ejecución del mismo_x000a_que permitan una mayor optimización de estos durante la ejecución del contrato, cuando la supervisión del mismo_x000a_lo requiera_x000a_3. Entregar al supervisor del contrato el estado financiero del contrato con la información necesaria, como mínimo_x000a_debe tener los datos básicos del contrato (Número del contrato, fecha de suscripción, objeto, valor de adiciones en_x000a_caso de que aplique, fecha de inicio, fecha de terminación), valores ejecutados, porcentaje de ejecución del contrato_x000a_y observaciones, con la periodicidad que este le requiera._x000a_4. Garantizar durante toda la ejecución del contrato que el suministro de los productos cumpla con los requisitos de_x000a_calidad, especificaciones de la ficha técnica, los pliegos de condiciones y la propuesta presentada, de acuerdo con lo_x000a_establecido en el proceso de selección y entregarlos productos en los lugares que establezca el FDLRUU en un_x000a_término no mayor al establecido en la solicitud que realice por escrito la supervisión._x000a_5. El contratista deberá asumir la totalidad de los gastos de transporte de los productos que se originen por las_x000a_entregas requeridas por el FDLRUU a través del supervisor del contrato, así como los gastos adicionales en los que_x000a_incurra el contratista, en caso de que el producto suministrado sea rechazado y/o devuelto, así como la reposición_x000a_del mismo, sin que se originen gastos adicionales a el FDLRUU a causa de la mala calidad del producto. Para efectos_x000a_de lo anterior, el contratista dará cumplimiento a lo señalado para este aspecto en la matriz de riesgos,_x000a_correspondiente a este proceso._x000a_6. El cargue y descargue de los tambores llenos y/o vacíos corren por cuenta del contratista y coordinar con el_x000a_Almacén del FDLRUU los trámites pertinentes para su legalización (Ingresos y Salidas)._x000a_7. En el evento que el contratista por razones, o situaciones de mantenimiento, adecuación u otra circunstancia que_x000a_pueda ser prevista no pueda realizar el suministro, este debe adelantar las acciones conducentes para que el objeto_x000a_del contrato se atienda sin restricciones que puedan afectar la operación de la entidad._x000a_8. En el caso que el producto sea rechazado por la entidad, este deberá ser nuevamente suministrado máximo_x000a_durante las 48 horas siguientes a la fecha y hora en que se generó el rechazo._x000a_9. Desarrollar las actividades con el máximo de eficiencia y de responsabilidad._x000a_10. Acatar las recomendaciones y sugerencias que la entidad contratante le formule por conducto de su_x000a_representante legal, o del supervisor, tendientes a subsanar fallas o deficiencias en la ejecución del contrato,_x000a_procediendo a ejecutarlas inmediatamente._x000a_11. Realizar todos los actos necesarios y formular oportuna y respetuosamente las sugerencias y recomendaciones_x000a_que conduzcan a la correcta ejecución del contrato de conformidad con el Manual de Interventoría y Supervisión del_x000a_FDLRUU. 12. Responder por cualquier daño que ocasione durante la ejecución del contrato, por hechos suyos o del personal a_x000a_su cargo, los cuales deberán ser solucionados de manera inmediata. Igualmente responderá por los perjuicios que_x000a_ocasione por disposición inadecuada del suministro de emulsión asfáltica, por defecto, por descuido del manejo del_x000a_equipo que transporte de los insumos, por deficiencia o por cualquier falla atribuible a negligencia, descuido o_x000a_incumpliendo de la normatividad vigente. Las reparaciones e indemnizaciones a que haya lugar por esta causa serán_x000a_a cargo y costas del contratista._x000a_13. Aplicar las medidas reglamentarias por las normas de seguridad industrial para evitar los accidentes de los_x000a_empleados del contratista dentro de las instalaciones del FDLRUU y puntos de entrega en la Localidad de Rafael_x000a_Uribe Uribe._x000a_14. Informar al supervisor acerca de la identificación tanto de los vehículos como del personal que realizará las_x000a_entregas del material que ingresará a cada una de las instalaciones de la entidad._x000a_15. Entregar los certificados de calidad cumpliendo con normativa, donde se dé constancia que los insumos_x000a_entregados cumplen con las especificaciones técnicas requeridas en la ficha técnica para cada una de las entregas de_x000a_los insumos o cada vez que el supervisor los solicite._x000a_16. Entregar reportes, informes del suministro de manera periódica (cada mes) que incluyan la siguiente_x000a_información: fecha de pedido, fecha de entrega, número de remisión, número de ingreso a la entidad, cantidades_x000a_entregadas, sitio de entrega, valor por unidad y valor total._x000a_17. El Contratista deberá cumplir con lo establecido por las normas ambientales, así mismo, el proveedor está_x000a_obligado a cumplir con todas y cada una de las exigencias pertinentes contenidas en el Decreto 1609 de 2002, &quot;Por_x000a_el cual se reglamenta el manejo y transporte terrestre automotor de mercancías peligrosas por carretera, cumplir con_x000a_las normas NTC 4786-2 “para transporte de materiales o sustancias peligrosas_x000a_18. El contratista deberá hacer la entrega del suministro con apego a la normatividad ambiental aplicable, evitando_x000a_en todo caso cualquier acción que impacte negativamente el medio ambiente o recursos naturales del Distrito_x000a_Capital._x000a_19. El contratista deberá acogerse a las políticas de regulación y demás parámetros de control a terceros estipulados_x000a_en el Plan Estratégico de Seguridad Vial de la Unidad Administrativa Especial de Rehabilitación y Mantenimiento_x000a_Vial en la ciudad de Bogotá D.C._x000a_20. Las demás obligaciones que surjan por disposición legal y que se entienden propias de la naturaleza del contrato,_x000a_como las que le asigne el supervisor para el cumplimiento del contrato"/>
    <s v="N/A"/>
    <s v="N/A"/>
    <d v="2023-12-19T00:00:00"/>
    <d v="2023-12-20T00:00:00"/>
    <d v="2024-06-19T00:00:00"/>
    <s v="N/A"/>
    <s v="SI"/>
    <s v="20246820000363-20246820004243 - 20246820008543"/>
  </r>
  <r>
    <s v="CPS 357-2023"/>
    <n v="357"/>
    <s v="FDLRUU-LP-015-2023"/>
    <s v="No aplica"/>
    <d v="2023-11-21T00:00:00"/>
    <s v="https://community.secop.gov.co/Public/Tendering/OpportunityDetail/Index?noticeUID=CO1.NTC.5216215&amp;isFromPublicArea=True&amp;isModal=False"/>
    <x v="2"/>
    <x v="0"/>
    <s v="CO1.PCCNTR.5665225"/>
    <m/>
    <s v="N/A"/>
    <s v="FUNDACION PARA EL DESARROLLO SOCIOCULTURAL, DEPORTIVO, COMUNITARIO, AGROPECUARIO Y/O AMBIENTAL-_x000a_ FUNDESCO_x000a_"/>
    <s v="NIT"/>
    <n v="830133329"/>
    <n v="1"/>
    <m/>
    <m/>
    <m/>
    <m/>
    <m/>
    <m/>
    <m/>
    <m/>
    <s v="PRESTAR LOS SERVICIOS INTEGRALES EN ACCIONES PARA LA REALIZACIÓN DE LOS EVENTOS CULTURALES Y LA FINANCIACIÓN DE PROYECTOS CULTURALES Y CREATIVOS DE LOCALIDAD DE RAFAEL URIBE URIBE, EN EL MARCO DEL PROYECTO DE INVERSIÓN 1647 y 1650 RESPECTIVAMENTE"/>
    <d v="2023-12-15T00:00:00"/>
    <d v="2023-12-15T00:00:00"/>
    <d v="2024-06-14T00:00:00"/>
    <n v="180"/>
    <n v="6"/>
    <n v="450000000"/>
    <n v="75000000"/>
    <x v="0"/>
    <n v="1215"/>
    <d v="2023-11-15T00:00:00"/>
    <n v="1138"/>
    <d v="2023-12-15T00:00:00"/>
    <x v="8"/>
    <s v="Apropiación del arte, la cultura y el patrimonio en Rafael Uribe Uribe"/>
    <x v="8"/>
    <m/>
    <m/>
    <m/>
    <m/>
    <m/>
    <m/>
    <m/>
    <m/>
    <m/>
    <m/>
    <n v="6"/>
    <n v="180"/>
    <n v="450000000"/>
    <s v="49 49-Otros Servicios "/>
    <s v="ESTEBAN SANTIAGO MURILLO-CPS-084-2024"/>
    <s v="PLANEACION"/>
    <s v="Suspendido"/>
    <s v="SECOP II"/>
    <s v="VALENTINA"/>
    <s v="suspende 2 meses a partir del 22 de abril al 22 de junio-reinicio 23 junio"/>
    <m/>
    <n v="357"/>
    <s v="N/A"/>
    <n v="3115639194"/>
    <s v="CALLE 37 No. 17 - 11"/>
    <s v="N/A"/>
    <s v="fundacion.fundesco@hotmail.com"/>
    <s v="1. Presentar para_x000a_la suscripción del acta de inicio lo siguiente: Plan de ejecución y cronograma detallado_x000a_por cada evento acorde a lo estipulado en cada uno de los seis Anexos Técnicos, en_x000a_donde se incluya la organización, lugares exactos de las actividades, insumos a entregar_x000a_y servicios prestados para cada uno, aterrizando las fechas al tiempo actual, adicional_x000a_deberá presentar las hojas de vida del recurso humano requerido, incluyendo los_x000a_promotores (si aplica). Una vez el Supervisor apruebe lo anteriormente relacionado se_x000a_procederá a la firma del acta de inicio. 2. Presentar el proyecto a la Junta de Acción Local_x000a_de Rafael Uribe Uribe, dentro de los quince (15) días siguientes a la suscripción del acta_x000a_de inicio del contrato, en donde se hará una descripción del proyecto, su vigencia,_x000a_cronogramas de trabajo y planes de ejecución, meta a cumplir con la ejecución del_x000a_proyecto, recurso humano que se vinculará, entre otras que identifique el contratista o_x000a_sean requeridas por la JAL. 3. Realizar como mínimo una vez al mes reunión con la_x000a_Supervisión y el Apoyo a la Supervisión del contrato, con el fin de hacer el debido_x000a_seguimiento al cronograma y la ejecución contractual. 4. Dar cumplimiento con las_x000a_iniciativas priorizadas en la segunda fase de Presupuestos Participativos_x000a_correspondientes a los Anexos Técnicos 1, 2 y 3. 5. Realizar las presentaciones en su_x000a_etapa inicial, ejecución y final a los diferentes órganos e instancias donde sea requerido,_x000a_y durante la ejecución para mostrar los avances del contrato. 6. Entregar los bienes_x000a_producto del plan de medios de cada evento, deberá estar ceñido a lo descrito en los_x000a_Anexos Técnicos acorde a los procesos internos con la Oficina de Prensa del FDLRUU."/>
    <s v="N/A"/>
    <s v="N/A"/>
    <d v="2023-12-15T00:00:00"/>
    <d v="2023-12-15T00:00:00"/>
    <d v="2024-06-15T00:00:00"/>
    <s v="N/A"/>
    <s v="SI"/>
    <s v="20236820025403-20246820000573-20246820007603 -20246820008573"/>
  </r>
  <r>
    <s v="CPS 357-2023"/>
    <n v="357"/>
    <s v="FDLRUU-LP-015-2023"/>
    <s v="No aplica"/>
    <d v="2023-11-21T00:00:00"/>
    <s v="https://community.secop.gov.co/Public/Tendering/OpportunityDetail/Index?noticeUID=CO1.NTC.5216215&amp;isFromPublicArea=True&amp;isModal=False"/>
    <x v="2"/>
    <x v="0"/>
    <s v="CO1.PCCNTR.5665225"/>
    <m/>
    <s v="N/A"/>
    <s v="FUNDACION PARA EL DESARROLLO SOCIOCULTURAL, DEPORTIVO, COMUNITARIO, AGROPECUARIO Y/O AMBIENTAL-_x000a_ FUNDESCO_x000a_"/>
    <s v="NIT"/>
    <n v="830133329"/>
    <n v="1"/>
    <m/>
    <m/>
    <m/>
    <m/>
    <m/>
    <m/>
    <m/>
    <m/>
    <s v="PRESTAR LOS SERVICIOS INTEGRALES EN ACCIONES PARA LA REALIZACIÓN DE LOS EVENTOS CULTURALES Y LA FINANCIACIÓN DE PROYECTOS CULTURALES Y CREATIVOS DE LOCALIDAD DE RAFAEL URIBE URIBE, EN EL MARCO DEL PROYECTO DE INVERSIÓN 1647 y 1650 RESPECTIVAMENTE"/>
    <d v="2023-12-15T00:00:00"/>
    <d v="2023-12-15T00:00:00"/>
    <d v="2024-06-14T00:00:00"/>
    <n v="180"/>
    <n v="6"/>
    <n v="495141430"/>
    <n v="82523571.666666672"/>
    <x v="0"/>
    <n v="1215"/>
    <d v="2023-11-15T00:00:00"/>
    <n v="1138"/>
    <d v="2023-12-15T00:00:00"/>
    <x v="24"/>
    <s v="Cultura y emprendimiento con_x000a_igualdad de oportunidades en Rafael_x000a_Uribe Uribe"/>
    <x v="27"/>
    <m/>
    <m/>
    <m/>
    <m/>
    <m/>
    <m/>
    <m/>
    <m/>
    <m/>
    <m/>
    <n v="6"/>
    <n v="180"/>
    <n v="495141430"/>
    <s v="49 49-Otros Servicios "/>
    <s v="ESTEBAN SANTIAGO MURILLO-CPS-084-2024"/>
    <s v="PLANEACION"/>
    <s v="Suspendido"/>
    <s v="SECOP II"/>
    <s v="VALENTINA"/>
    <s v="suspende 2 meses a partir del 22 de abril al 22 de junio-reinicio 23 junio"/>
    <m/>
    <n v="357"/>
    <s v="N/A"/>
    <n v="3115639194"/>
    <s v="CALLE 37 No. 17 - 11"/>
    <s v="N/A"/>
    <s v="fundacion.fundesco@hotmail.com"/>
    <s v="1. Presentar para_x000a_la suscripción del acta de inicio lo siguiente: Plan de ejecución y cronograma detallado_x000a_por cada evento acorde a lo estipulado en cada uno de los seis Anexos Técnicos, en_x000a_donde se incluya la organización, lugares exactos de las actividades, insumos a entregar_x000a_y servicios prestados para cada uno, aterrizando las fechas al tiempo actual, adicional_x000a_deberá presentar las hojas de vida del recurso humano requerido, incluyendo los_x000a_promotores (si aplica). Una vez el Supervisor apruebe lo anteriormente relacionado se_x000a_procederá a la firma del acta de inicio. 2. Presentar el proyecto a la Junta de Acción Local_x000a_de Rafael Uribe Uribe, dentro de los quince (15) días siguientes a la suscripción del acta_x000a_de inicio del contrato, en donde se hará una descripción del proyecto, su vigencia,_x000a_cronogramas de trabajo y planes de ejecución, meta a cumplir con la ejecución del_x000a_proyecto, recurso humano que se vinculará, entre otras que identifique el contratista o_x000a_sean requeridas por la JAL. 3. Realizar como mínimo una vez al mes reunión con la_x000a_Supervisión y el Apoyo a la Supervisión del contrato, con el fin de hacer el debido_x000a_seguimiento al cronograma y la ejecución contractual. 4. Dar cumplimiento con las_x000a_iniciativas priorizadas en la segunda fase de Presupuestos Participativos_x000a_correspondientes a los Anexos Técnicos 1, 2 y 3. 5. Realizar las presentaciones en su_x000a_etapa inicial, ejecución y final a los diferentes órganos e instancias donde sea requerido,_x000a_y durante la ejecución para mostrar los avances del contrato. 6. Entregar los bienes_x000a_producto del plan de medios de cada evento, deberá estar ceñido a lo descrito en los_x000a_Anexos Técnicos acorde a los procesos internos con la Oficina de Prensa del FDLRUU."/>
    <s v="N/A"/>
    <s v="N/A"/>
    <d v="2023-12-15T00:00:00"/>
    <d v="2023-12-15T00:00:00"/>
    <d v="2024-06-15T00:00:00"/>
    <s v="N/A"/>
    <s v="SI"/>
    <s v="20236820025403-20246820000573-20246820007603 -20246820008573"/>
  </r>
  <r>
    <s v="CPS-358-2023"/>
    <n v="358"/>
    <s v="FDLRUU-SAMC-008-2023"/>
    <s v="No aplica"/>
    <d v="2023-11-29T00:00:00"/>
    <s v="https://community.secop.gov.co/Public/Tendering/OpportunityDetail/Index?noticeUID=CO1.NTC.5255713&amp;isFromPublicArea=True&amp;isModal=False"/>
    <x v="3"/>
    <x v="0"/>
    <s v="CO1.PCCNTR.5666945"/>
    <m/>
    <s v="N/A"/>
    <s v="IMPECOS SAS"/>
    <s v="NIT"/>
    <n v="901039835"/>
    <n v="0"/>
    <m/>
    <m/>
    <m/>
    <m/>
    <m/>
    <m/>
    <m/>
    <m/>
    <s v="REALIZAR ACCIONES DE MANTENIMIENTO Y PLANTACIÓN DE ÁRBOLES EN LA LOCALIDAD DE RAFAEL URIBE URIBE EN EL MARCO DEL PROYECTO DE INVERSIÓN 1667"/>
    <d v="2023-12-20T00:00:00"/>
    <d v="2024-02-05T00:00:00"/>
    <d v="2024-10-04T00:00:00"/>
    <n v="240"/>
    <n v="8"/>
    <n v="288102094"/>
    <n v="36012761.75"/>
    <x v="0"/>
    <n v="1200"/>
    <d v="2023-10-31T00:00:00"/>
    <n v="1192"/>
    <d v="2023-12-22T00:00:00"/>
    <x v="25"/>
    <s v="Autocuidado y bienestar de la comunidad en Rafael Uribe Uribe"/>
    <x v="28"/>
    <m/>
    <m/>
    <m/>
    <m/>
    <m/>
    <m/>
    <m/>
    <m/>
    <m/>
    <m/>
    <n v="8"/>
    <n v="240"/>
    <n v="288102094"/>
    <s v="49 49-Otros Servicios "/>
    <s v="YEFFERSON ANTOLYN ALTAMIRANDA BUITRAGO CPS 040 2024_x000a__x000a_ALEJANDRA RODRIGUEZ BERNAL (apoyo juridico) CPS 222 2023"/>
    <s v="PLANEACION"/>
    <s v="En ejecución"/>
    <s v="SECOP II"/>
    <s v="GABRIEL"/>
    <m/>
    <m/>
    <n v="358"/>
    <s v="N/A"/>
    <n v="3105169154"/>
    <s v="CALLE 18 6 47 OF 302"/>
    <s v="N/A"/>
    <s v="impecosas@gmail.com"/>
    <s v="1. Designar el (los) integrante(s) del Comité Técnico del contrato por parte del ejecutor_x000a_2. Elaboración del plan de trabajo detallado, cronograma, conformación del grupo humano de_x000a_ejecución, organización logística de acuerdo con los objetivos y actividades propuestas.3. Realizar comités técnicos mensuales y extraordinarios (cuando aplique) que permitan el_x000a_seguimiento de la ejecución del contrato_x000a_4. Entregar semanalmente cronograma detallado de actividades a ejecutar con la siguiente_x000a_información: fecha, hora, lugar (dirección, barrio), población a beneficiar, recurso a utilizar._x000a_5. Garantizar el cumplimiento de la meta para el proyecto de árboles y medio ambiente en Rafael Uribe_x000a_Uribe (plantación y mantenimiento)_x000a_6. Entregar informes mensuales descriptivos sobre la ejecución de las actividades y el desarrollo del_x000a_contrato, de conformidad con los formatos e instructivos establecidos por el fondo de desarrollo local,_x000a_para lo cual adicionalmente deben llevar registros de fotos, documentos y actas de reunión de las_x000a_actividades desarrolladas en la ejecución de cada fase del contrato_x000a_7. Elaborar y suministrar oportunamente los entregables definidos por cada etapa del proyecto, con_x000a_sus respectivos medios de verificación, de acuerdo con el anexo técnico del contrato_x000a_8. Estar a paz y salvo durante la ejecución del contrato con el pago de los aportes y cotizaciones al_x000a_Sistema General de Seguridad Social y parafiscales._x000a_9. El ejecutor deberá́_x000a_́ realizar todos los ingresos al almacén de los insumos adquiridos en la ejecución_x000a_del contrato de acuerdo con los procedimientos exigidos por el FDLRUU (cuando aplique)_x000a_10. Desarrollar y ejecutar el proyecto de conformidad con los lineamientos y características_x000a_establecidas en el estudio previo, anexo técnico y la propuesta presentada para las fases transversales_x000a_para todos los componentes y las fases específicas para cada componente_x000a_11. Realizar entrega del informe final de ejecución total del contrato._x000a_12. El ejecutor deberá entregar las evidencias debidamente foliadas._x000a_13. Contratar y poner a disposición para la ejecución del presente contrato el recurso humano necesario_x000a_para la efectiva y eficiente inversión de los recursos aportados para la intervención en los sitios, lugares_x000a_y espacios que sean definidos por el Comité Técnico._x000a_14. Elaborar y presentar para aprobación del supervisor Plan de Gestión Integral de Residuos Sólidos y_x000a_RCD para las actividades contempladas en cada uno de los componentes del contrato._x000a_15. Realizar la gestión adecuada de los residuos que genere, según lo estipulado en su PGIRS. Como_x000a_constancia de esto se entregará copias de los certificados de transporte, almacenamiento aprovechamiento y/o disposición final de los mismos. (Los gestores deberán contar con los permisos_x000a_respectivos de la autoridad ambiental competente)._x000a_16. Atender las inspecciones ambientales realizadas por la Alcaldía Local, permitiendo el recorrido por_x000a_las instalaciones, realizar entrevistas al personal y obtener registro documental y fotográfico._x000a_17. Dar cumplimiento al Decreto 317 de 2021 y el Acuerdo 808 de 2021 por las cuales prohíben_x000a_progresivamente los plásticos de un solo uso en las entidades del Distrito Capital que hacen parte del_x000a_sector central, descentralizado y localidades y se dictan otras disposiciones, por lo tanto, no se deberá_x000a_suministrár: • Rollos de bolsás vácíás párá embálár, cárgár o tránsportár páquetes y mercáncíás • Bolsás_x000a_utilizádás párá embálár, cárgár o tránsportár páquetes y mercáncíás • Rollos de películá extensible y de_x000a_burbujá utilizádos como envolturá • Soportes plásticos párá lás bombás de inflár • Bánderines o_x000a_sepárádores plásticos • Cuálquier otro elemento plástico considerádo como de un solo uso, ni_x000a_poliestireno expandido-icopor._x000a_18. Las demás que se deriven de la naturaleza del contrato."/>
    <s v="N/A"/>
    <s v="N/A"/>
    <d v="2024-01-03T00:00:00"/>
    <d v="2024-02-05T00:00:00"/>
    <d v="2024-10-04T00:00:00"/>
    <s v="N/A"/>
    <s v="SI"/>
    <s v="20246820001073-20246820007683 - 20246820008623"/>
  </r>
  <r>
    <s v="CPS-359-2023"/>
    <n v="359"/>
    <s v="FDLRUU-SAMC-009-2023"/>
    <s v="No aplica"/>
    <d v="2023-11-28T00:00:00"/>
    <s v="https://community.secop.gov.co/Public/Tendering/OpportunityDetail/Index?noticeUID=CO1.NTC.5246491&amp;isFromPublicArea=True&amp;isModal=False"/>
    <x v="3"/>
    <x v="0"/>
    <s v="CO1.PCCNTR.5667044"/>
    <m/>
    <s v="N/A"/>
    <s v="AUTOS MONGUI SAS"/>
    <s v="NIT"/>
    <n v="830006596"/>
    <n v="6"/>
    <m/>
    <m/>
    <m/>
    <m/>
    <m/>
    <m/>
    <m/>
    <m/>
    <s v="CONTRATAR EL MANTENIMIENTO PREVENTIVO Y CORRECTIVO A MONTO AGOTABLE DE LOS VEHÍCULOS DE TIPO LIVIANO DEL FONDO DE DESARROLLO LOCAL DE RAFAEL URIBE URIBE"/>
    <d v="2023-12-19T00:00:00"/>
    <d v="2023-12-20T00:00:00"/>
    <d v="2024-08-19T00:00:00"/>
    <n v="240"/>
    <n v="8"/>
    <n v="53968000"/>
    <n v="6746000"/>
    <x v="1"/>
    <n v="1210"/>
    <d v="2023-11-17T00:00:00"/>
    <n v="1155"/>
    <d v="2023-12-20T00:00:00"/>
    <x v="26"/>
    <s v="Aceites lubricantes/Servicio de mantenimiento y_x000a_reparación de vehículos_x000a_automotores n.c.p"/>
    <x v="29"/>
    <m/>
    <m/>
    <m/>
    <m/>
    <m/>
    <m/>
    <m/>
    <m/>
    <m/>
    <m/>
    <n v="8"/>
    <n v="240"/>
    <n v="53968000"/>
    <s v="49 49-Otros Servicios "/>
    <s v="WILLIAM RAMON VILLAMIL RODRIGUEZ_x000a_Profesional Universitario 219- 12 ALRUU"/>
    <s v="ADMINISTRATIVA"/>
    <s v="En ejecución"/>
    <s v="SECOP II"/>
    <s v="MICHEL"/>
    <m/>
    <m/>
    <n v="359"/>
    <s v="N/A"/>
    <n v="2477870"/>
    <s v="Carrera 23 No. 8-62/66 "/>
    <s v="N/A"/>
    <s v="licitaciones@autosmongui.com"/>
    <s v="1. Realizar el mantenimiento preventivo y correctivo de los vehículos livianos de propiedad del FDLRUU._x000a_2. Coordinar con el apoyo a la supervisión del contrato el desarrollo de programas de mantenimiento preventivo y_x000a_correctivo de cada uno de los vehículos._x000a_3. Realizar el mantenimiento correctivo, preventivo, suministrar los repuestos, lubricantes, elementos de filtración y_x000a_todo el material que se requiera para el mantenimiento dentro de las 24 horas siguientes a la recepción de la solicitud_x000a_del respectivo servicio._x000a_4. Garantizar la calidad y el correcto funcionamiento de los repuestos suministrados y la calidad de los servicios_x000a_prestados._x000a_5. Reportar al fondo por escrito al inicio del contrato y cuando la entidad lo requiera un inventario técnico de las_x000a_condiciones reales de funcionamiento de cada una de los vehículos el cual será la base para la elaboración de fichas_x000a_técnicas de informe de prioridades de reparaciones y cronograma de mantenimiento general._x000a_6. Concertar con el apoyo a la supervisión como mínimo una visita mensual para realizar reparaciones menores,_x000a_revisión de niveles de fluidos, engrase, ajuste de frenos, ajustes en general e inspección de funcionamiento de los_x000a_diferentes sistemas de todas y cada una de los vehículos del fondo._x000a_7. Elaborar una hoja de vida o hoja record de cada uno de los vehículos a su cargo, en donde se especificarán todas y_x000a_cada una de las reparaciones y mantenimientos con sus respectivos valores._x000a_8. Someter al visto bueno del fondo las cotizaciones previas requeridas y los soportes de las órdenes de pago._x000a_9. Informar de manera inmediata cualquier anomalía que se presente en el desarrollo de la ejecución del contrato.10. Mantener disponible permanentemente una la prestación del servicio de conformidad con la necesidad que_x000a_reporte el FDLRUU._x000a_11. Cuando los vehículos requieran de mantenimiento preventivo y correctivo se deberá seguir el siguiente_x000a_procedimiento: I). El apoyo a la supervisión deberá presentar un informe preliminar de las anomalías detectadas y/o_x000a_solicitud de servicios de mantenimiento o de suministro de insumos o repuestos de cada uno de los vehículos. II). El_x000a_contratista deberá realizar un diagnóstico técnico y una cotización tanto de la solicitud recibida como de las_x000a_anomalías que encuentre de la inspección realizada al momento de recibir el vehículo III) basada en esta_x000a_información el FDLRUU aprueba la realización de los servicios para que se ejecute el mantenimiento respectivo._x000a_IV). Una vez realizados los trabajos de mantenimiento y verificado por parte del FDLRUU el correcto_x000a_funcionamiento de los equipos, el contratista de mantenimiento elaborará un acta de entrega de los mismos, donde_x000a_se detallará la mano de obra realizada y los repuestos e insumos suministrados con sus respectivas cantidades, que_x000a_deberá ser firmada por el jefe de taller, el operario o representante que la firma operadora de los equipos designe_x000a_para recibir los trabajos de mantenimiento solicitados y por el interventor externo._x000a_12. Elaborar todas las actas e informes requeridos de conformidad con los modelos y formatos que para tal efecto_x000a_suministre el Fondo de Desarrollo Local de Rafael Uribe Uribe._x000a_13. Una vez firmada el acta de iniciación el contratista deberá codificar los ítems detallados en el menú de la_x000a_propuesta, para efectos del control del mantenimiento que se realice de conformidad con el formato suministrado_x000a_por el FDLRUU. Dicho formato deberá reflejar el mantenimiento de cada vehículo y deberá ser actualizado por el_x000a_contratista y aprobado por el FDLRUU antes de cada pago._x000a_14. Garantizar la disponibilidad permanente del personal mínimo requerido para la realización del mantenimiento_x000a_preventivo y correctivo en los talleres del contratista._x000a_15. Responder por la seguridad de los vehículos entregados para su mantenimiento._x000a_16. Prestar los servicios de manera independiente, esto es, sin relación laboral, utilizando los recursos logísticos y_x000a_técnicos propios de su actividad._x000a_17. Llevar a cabo la prestación del servicio de conformidad con el objeto del contrato y las condiciones generales_x000a_establecidas en los términos de referencia._x000a_18. Cumplir con todas las condiciones presentadas en la oferta._x000a_19. Facturar de acuerdo a los precios ofertados._x000a_20. Cumplir con las garantías ofertadas._x000a_21. Cumplir con la normatividad ambiental vigente para la actividad desarrollada, especialmente lo establecida en el_x000a_decreto 4741 de 2005, resolución 1188 de 2003, decreto 3930 de 2010 y todas aquellas que las complementen o_x000a_sustituyan._x000a_22. Ejecutar idónea y oportunamente el objeto del contrato._x000a_23. Obrar con lealtad y buena fe en las distintas etapas contractuales evitando las dilaciones y en trabamientos que_x000a_pudieren presentarse._x000a_24. Atender los requerimientos hechos por el supervisor y en caso de no ser posible, emitir, por escrito, una_x000a_explicación que fundamente este hecho. 25. Cumplir con las condiciones de almacenamiento temporal de residuos peligrosos (aceites usados, baterías,_x000a_elementos y/o envases impregnados con aceites usados)._x000a_26. Entregar a gestores autorizados los residuos peligrosos (aceites usados, baterías, elementos y/o envases_x000a_impregnados con aceites usados) y enviar a la Secretaría Distrital de Gobierno copia del manifiesto de recolección,_x000a_transporte y certificado otorgado por disposición final de residuos peligrosos._x000a_27. Atender las inspecciones ambientales realizadas por la Alcaldía Local, permitiendo el recorrido por las_x000a_instalaciones, realizar entrevistas al personal y obtener registro documental y fotográfico._x000a_28. Remitir el certificado, por parte de la empresa cuando se realice el reencauche de llantas rin 15” en adelante, en_x000a_donde garantice el cumplimiento de la NTC 5384 de 2005 y las Resoluciones 481 de 2009 y 230 de 2010,_x000a_modificadas por la Resolución 2899 de 2011. En caso de no ser posible el reencauche, enviar declaración_x000a_justificando porque deben instalar llantas nuevas. (Decreto 442 de 2015, Art.13)._x000a_29. Dar cumplimiento a las normas ambientales en materia de manejo de vertimientos._x000a_30. Validación de formación del personal del contratista en manejo de productos químicos, residuos peligrosos y uso_x000a_de elementos de protección personal._x000a_31. Las demás que sean inherentes al objeto contractualConstituir dentro de los tres (3) días hábiles siguientes a la_x000a_suscripción del contrato, las garantías establecidas en el contrato, en la vigencia y montos asegurables exigidos y_x000a_publicarla en SECOP II para su aprobación y suscribir el acta de inicio. "/>
    <s v="N/A"/>
    <s v="N/A"/>
    <d v="2023-12-19T00:00:00"/>
    <d v="2023-12-20T00:00:00"/>
    <d v="2024-08-19T00:00:00"/>
    <s v="N/A"/>
    <s v="SI"/>
    <s v="20246820000113-20246820003613"/>
  </r>
  <r>
    <s v="CPS-360-2023"/>
    <n v="360"/>
    <s v="FDLRUU-LP-012-2023"/>
    <s v="No aplica"/>
    <d v="2023-11-15T00:00:00"/>
    <s v="https://community.secop.gov.co/Public/Tendering/OpportunityDetail/Index?noticeUID=CO1.NTC.5179937&amp;isFromPublicArea=True&amp;isModal=False"/>
    <x v="2"/>
    <x v="0"/>
    <s v="CO1.PCCNTR.5671398"/>
    <m/>
    <s v="N/A"/>
    <s v="CONSORCIO RESOLUCION DE CONFLICTOS"/>
    <s v="NIT"/>
    <n v="901784402"/>
    <n v="1"/>
    <s v="DIRECCION Y GESTION DE PROYECTOS SAS/C&amp;M INGENIERA Y SERVICIOS AMBIENTALES SAS"/>
    <s v="NIT"/>
    <s v="901352122/901353874"/>
    <s v="60%-40%"/>
    <m/>
    <m/>
    <m/>
    <m/>
    <s v="PRESTAR LOS SERVICIOS PARA LA EJECUCIÓN DE ACTIVIDADES RELACIONADAS CON EL FORTALECIMIENTO DE LA CONFIANZA CIUDADANA EN LA RED INSTITUCIONAL DE JUSTICIA, CON LA ATENCIÓN EN ESTRATEGIAS DE JUSTICIA INTEGRAL, PROGRAMAS PEDAGÓGICOS EN RESOLUCIÓN DE CONFLICTOS, CÓDIGO NACIONAL DE SEGURIDAD Y CONVIVENCIA CIUDADANA, EN EL MARCO DEL PROYECTO DE INVERSIÓN 1682"/>
    <d v="2023-12-18T00:00:00"/>
    <d v="2024-05-09T00:00:00"/>
    <d v="2024-11-08T00:00:00"/>
    <n v="180"/>
    <n v="6"/>
    <n v="733684684"/>
    <n v="122280780.66666667"/>
    <x v="0"/>
    <n v="1186"/>
    <d v="2023-10-20T00:00:00"/>
    <n v="1327"/>
    <d v="2023-12-29T00:00:00"/>
    <x v="27"/>
    <s v="Confianza ciudadana en la red_x000a_institucional de justicia en Rafael_x000a_Uribe Uribe"/>
    <x v="30"/>
    <m/>
    <m/>
    <m/>
    <m/>
    <m/>
    <m/>
    <m/>
    <m/>
    <m/>
    <m/>
    <n v="6"/>
    <n v="180"/>
    <n v="733684684"/>
    <s v="49 49-Otros Servicios "/>
    <s v="CESAR MAURICIO RUIZ LONDOÑO"/>
    <s v="PLANEACION"/>
    <s v="En ejecución"/>
    <s v="SECOP II"/>
    <s v="RENE"/>
    <m/>
    <m/>
    <n v="360"/>
    <s v="N/A"/>
    <n v="7033629"/>
    <s v="CALLE 51 SUR 88 I 26 TO 2 OF 503"/>
    <s v="N/A"/>
    <s v="gestionproyectos@gmail.com"/>
    <s v="1. Desarrollar y ejecutar el proyecto de conformidad con los lineamientos y características establecidas en el estudio_x000a_previo, anexo técnico y la propuesta presentada para las fases transversales para todos los componentes y las fases_x000a_específicas para cada componente._x000a_2. Elaborar y presentar el cronograma de actividades al Comité técnico, dentro de los quince (15) días hábiles_x000a_posteriores a la firma del acta de inicio del contrato._x000a_3. Garantizar la designación del talento humano idóneo para el desarrollo de las actividades. Implementar procesos_x000a_de formación de manera integral presencial para cada componente y llevar registros de fotos, documentos y actas_x000a_de reunión de las actividades desarrolladas en cada sesión de los procesos._x000a_4. Cumplir con la ejecución presupuestal teniendo en cuenta que los ajustes o valores que excedan las cantidades o_x000a_valores indicados por la propuesta deberán contar con aprobación previa por parte del supervisor del contrato._x000a_5. Realizar las presentaciones públicas de acuerdo con lo establecido en las especificaciones técnicas._x000a_6. Estar a paz y salvo durante la ejecución del contrato con el pago de los aportes y cotizaciones al Sistema General_x000a_de Seguridad Social y parafiscales._x000a_7. Garantizar la ejecución de la iniciativa de cada uno de los tres componente no 1 “1620 Conociendo la justicia_x000a_Integral RUU” , no 2 “16899 Confianza y convivencia ciudadana en las instituciones educativas” y no 3 16424_x000a_“capacitación e implementación del código de seguridad y convivencia” priorizadas en la FASE II de Presupuesto_x000a_Participativos._x000a_8. Garantizar el cumplimiento de la meta “Atender 100 personas en estrategias de justicia integral en la ciudad”_x000a_9. Garantizar el cumplimiento de la meta “Vincular 15 instituciones educativas al programa pedagógico en_x000a_resolución de conflictos en la comunidad escolar._x000a_10. Garantizar el cumplimiento de la meta Implementar 1 estrategia local de acciones pedagógicas del Código_x000a_Nacional de Seguridad y Convivencia Ciudadana en la Localidad._x000a_11. El ejecutor deberá presentar una estrategia de sostenibilidad del proyecto ajustando la inicialmente presentada y_x000a_ésta, deberá ser dialogada con a la comunidad como insumo final de la ejecución de la iniciativa._x000a_12. Asistir a todas las reuniones o comité técnicos programados durante la ejecución del contrato y elaborar las actas_x000a_de las mismas 13. Organizar la documentación generada en la ejecución del contrato de acuerdo con los procedimientos establecidos_x000a_por el área de gestión documental y apoyar la actualización del expediente físico cuando haya lugar._x000a_14. Designar el (los) integrante(s) del Comité Técnico del contrato por parte del ejecutor._x000a_15. Garantizar el suficiente recurso físico de aporte logístico para implementar, desarrollar y ejecutar las actividades_x000a_objeto del contrato._x000a_16. Entregar informes mensuales descriptivos sobre la ejecución de las actividades y el desarrollo del contrato, de_x000a_conformidad con los formatos e instructivos establecidos por el fondo de desarrollo local._x000a_17. Realizar entrega del informe final, para la aprobación del supervisor._x000a_18. Cumplir con las políticas, protocolos, circulares y demás normativa interna adoptadas por la Alcaldía Rafael_x000a_Uribe Uribe, para los siguientes temas: bioseguridad, convivencia laboral, uso de los espacios, recursos_x000a_ambientales y públicos, entre otros._x000a_19. El ejecutor deberá realizar todos los ingresos al almacén de los insumos adquiridos en la ejecución del contrato._x000a_20. Constituir dentro de los tres (3) días hábiles siguientes a la suscripción del contrato, las garantías establecidas en_x000a_el contrato, en la vigencia y montos asegurables exigidos y publicarla en SECOP II para su aprobación y_x000a_suscribir el acta de inicio._x000a_21. Las demás que se deriven de la naturaleza del contrato"/>
    <s v="N/A"/>
    <s v="N/A"/>
    <d v="2024-01-05T00:00:00"/>
    <m/>
    <m/>
    <s v="N/A"/>
    <s v="SI"/>
    <n v="20246820009943"/>
  </r>
  <r>
    <s v="CPS-361-2023"/>
    <n v="361"/>
    <s v="FDLRUU-LP-007-2023"/>
    <s v="No aplica"/>
    <d v="2023-11-15T00:00:00"/>
    <s v="https://community.secop.gov.co/Public/Tendering/OpportunityDetail/Index?noticeUID=CO1.NTC.5180477&amp;isFromPublicArea=True&amp;isModal=False"/>
    <x v="2"/>
    <x v="0"/>
    <s v="CO1.PCCNTR.5672470"/>
    <n v="95620"/>
    <s v="N/A"/>
    <s v="ASOCIACION PARA EL DESARROLLO INTEGRAL DE LA FAMILIA COLOMBIANA-ADIFCOL"/>
    <s v="NIT"/>
    <n v="900216251"/>
    <n v="5"/>
    <m/>
    <m/>
    <m/>
    <m/>
    <m/>
    <m/>
    <m/>
    <m/>
    <s v="DESARROLLAR ACCIONES INTEGRALES ENCAMINADAS AL FOMENTO DE LAS ACTIVIDADES RECREO - DEPORTIVAS DE LA LOCALIDAD DE RAFAEL URIBE URIBE, EN EL MARCO DEL PROYECTO DE INVERSIÓN 1646, CULTURA, DEPORTE Y RECREACIÓN PARA EL BIENESTAR DE LA CIUDADANÍA"/>
    <d v="2023-12-20T00:00:00"/>
    <d v="2024-05-09T00:00:00"/>
    <d v="2024-11-08T00:00:00"/>
    <n v="180"/>
    <n v="6"/>
    <n v="986884397"/>
    <n v="164480732.83333334"/>
    <x v="0"/>
    <n v="1159"/>
    <d v="2023-10-04T00:00:00"/>
    <n v="1161"/>
    <d v="2023-12-20T00:00:00"/>
    <x v="28"/>
    <s v="Cultura, deporte y recreación para el_x000a_bienestar de la ciudadanía de Rafael_x000a_Uribe Uribe"/>
    <x v="31"/>
    <m/>
    <m/>
    <m/>
    <m/>
    <m/>
    <m/>
    <m/>
    <m/>
    <m/>
    <m/>
    <n v="6"/>
    <n v="180"/>
    <n v="986884397"/>
    <s v="49 49-Otros Servicios "/>
    <s v="SINDY LORENA RODRIGUEZ PERALTA"/>
    <s v="PLANEACION"/>
    <s v="En ejecución"/>
    <s v="SECOP II"/>
    <s v="NICOLAS"/>
    <m/>
    <m/>
    <n v="361"/>
    <s v="N/A"/>
    <n v="3020142"/>
    <s v="CALLE 7 A Sur No. 2 - 80 Int 8"/>
    <s v="N/A"/>
    <s v="lilianzea@yahoo.es"/>
    <s v="1. Realizar todas las actividades contempladas en los documentos del proceso y presentar los respectivos productos_x000a_de soporte._x000a_2. Desarrollar el objeto del contrato de conformidad con los estudios previos, anexos técnicos, pliego de_x000a_condiciones y la propuesta presentada._x000a_3. Constituir dentro de los tres (3) días hábiles siguientes a la suscripción del contrato, las garantías establecidas, en la_x000a_vigencia y montos asegurables exigidos y publicarla en SECOP II para su aprobación y suscribir el acta de inicio._x000a_4. Elaborar y presentar el plan de trabajo y cronograma de actividades al apoyo a la supervisión, dentro de los diez_x000a_(10) días hábiles posteriores a la firma del acta de inicio del contrato._x000a_5. Elaborar y presentar el plan de trabajo semanal de acuerdo con las actividades a desarrollar durante la semana, que_x000a_incluya día, hora, lugar exacto y actividad a desarrollar._x000a_6. Cumplir con el desarrollo de todas las actividades de acuerdo con las especificaciones técnicas establecidas en el_x000a_anexo técnico, sin excepción._x000a_7. Garantizar la designación del talento humano requerido e idóneo para el desarrollo de las actividades y garantizar_x000a_los insumos técnicos, tecnológicos y demás materiales o elementos para el adecuado desarrollo de sus actividades._x000a_8. Realizar las presentaciones públicas de acuerdo con lo establecido en las especificaciones técnicas._x000a_9. Informar por escrito y de manera inmediata cualquier anomalía que se presente en el desarrollo de la ejecución del_x000a_contrato._x000a_10. Entregar los informes específicos y/o extraordinarios, cuando le sean solicitados por parte de quien ejerce el_x000a_control y vigilancia del contrato._x000a_11. Realizar el ingreso y salida al almacén del FDLRUU, de los insumos, elementos, piezas publicitarias y demás_x000a_bienes que se adquieran con recursos del fondo, de acuerdo con los procedimientos establecidos por el área._x000a_12. Llevar el control de asistencia y registro fotográfico de todas las actividades realizadas durante la ejecución del_x000a_contrato. 13. Asistir a todas las reuniones convocadas o comité técnicos programados durante la ejecución del contrato y_x000a_elaborar las actas de estas las cuales deberán ser aprobadas por el apoyo a la supervisión._x000a_14. Elaborar y entregar los informes mensuales en físico y en magnético que den cuenta del avance en la ejecución_x000a_técnica, operativa y financiera del contrato._x000a_15. Elaborar y entregar un informe final de ejecución, donde se incluya el informe detallado con los resultados_x000a_obtenidos y demás documentos requeridos u obtenidos durante la ejecución y la base de datos digitalizada de los_x000a_beneficiarios y/o participantes en el proyecto._x000a_16. Organizar la documentación generada en la ejecución del contrato de acuerdo con los procedimientos_x000a_establecidos por el área de gestión documental y apoyar la actualización del expediente físico cuando haya lugar._x000a_17. Garantizar la adquisición y entrega de los elementos de bioseguridad necesarios para la ejecución del proyecto en_x000a_cada una de sus etapas, contemplando acciones y estrategias, así como las medidas de protección y prevención frente_x000a_al contagio por Covid 19, dando cumplimiento a la normatividad distrital y nacional vigente._x000a_18. Facilitar al supervisor todas las evidencias que soporten el cumplimiento normativo ambiental y la aplicación de_x000a_criterios y prácticas ambientales, según lo establecido en la GUIA DE CONTRATACIÓN SOSTENIBLE de la_x000a_Secretaría Distrital de Gobierno, las fichas de contratación sostenible y lo establecido en el anexo técnico del_x000a_contrato._x000a_19. Atender las inspecciones ambientales realizadas por la Alcaldía Local, permitiendo el recorrido por las_x000a_instalaciones, realizar entrevistas al personal y obtener registro documental y fotográfico._x000a_20. Enviar las certificaciones de disposición final con gestores autorizados de los residuos peligrosos generados en la_x000a_ejecución del contrato._x000a_21. Si el contratista realizó ofrecimiento adicional, deberá cumplirlo de conformidad con lo establecido en el pliego_x000a_de condiciones y lo ofertado por el mismo._x000a_22. Las demás que se deriven o se requieran para la correcta ejecución de acuerdo con la naturaleza del contrato y_x000a_dando estricto cumplimiento a lo establecido en las especificaciones técnicas._x000d_"/>
    <s v="N/A"/>
    <s v="N/A"/>
    <d v="2024-12-28T00:00:00"/>
    <m/>
    <m/>
    <s v="N/A"/>
    <s v="SI"/>
    <n v="20246820009633"/>
  </r>
  <r>
    <s v="CPS-362-2023"/>
    <n v="362"/>
    <s v="FDLRUU-LP-006-2023"/>
    <s v="No aplica"/>
    <d v="2023-11-14T00:00:00"/>
    <s v="https://community.secop.gov.co/Public/Tendering/OpportunityDetail/Index?noticeUID=CO1.NTC.5172562&amp;isFromPublicArea=True&amp;isModal=False"/>
    <x v="2"/>
    <x v="0"/>
    <s v="CO1.PCCNTR.5673634"/>
    <n v="95472"/>
    <s v="N/A"/>
    <s v="FUNDACION JUSTICIA SOCIAL"/>
    <s v="NIT"/>
    <n v="830069703"/>
    <n v="8"/>
    <m/>
    <m/>
    <m/>
    <m/>
    <m/>
    <m/>
    <m/>
    <m/>
    <s v="PRESTAR SERVICIOS ENFOCADOS AL DESARROLLO DE ACCIONES EN EL MARCO DE LOS DERECHOS DE LAS MUJERES, CONSTRUCCION DE CIUDADANÍA Y PREVENCIÓN DEL FEMINICIDIO O CUALQUIER TIPO DE VIOLENCIA CONTRA LAS MUJERES DE LA LOCALIDAD RAFAEL URIBE URIBE"/>
    <d v="2023-12-19T00:00:00"/>
    <d v="2024-02-05T00:00:00"/>
    <d v="2024-08-04T00:00:00"/>
    <n v="180"/>
    <n v="6"/>
    <n v="1109956251"/>
    <n v="184992708.5"/>
    <x v="0"/>
    <n v="1158"/>
    <d v="2023-09-27T00:00:00"/>
    <n v="1160"/>
    <d v="2023-12-20T00:00:00"/>
    <x v="29"/>
    <s v="Mujeres con una vida libre de violencia y con confianza en la justicia de Rafael Uribe Uribe "/>
    <x v="32"/>
    <m/>
    <m/>
    <m/>
    <m/>
    <m/>
    <m/>
    <m/>
    <m/>
    <m/>
    <m/>
    <n v="6"/>
    <n v="180"/>
    <n v="1109956251"/>
    <s v="49 49-Otros Servicios "/>
    <s v="KANDY LORENA PATARROYO GOMEZ PROFESIONAL CPS 114 2023 FDLRUU Apoyo Técnico y Financiero VANESSA DOMINGUEZ PALOMINO PROFESIONAL CPS 235 2023 FDLRUU Apoyo Jurídico"/>
    <s v="PLANEACION"/>
    <s v="En ejecución"/>
    <s v="SECOP II"/>
    <s v="MICHEL"/>
    <m/>
    <m/>
    <n v="362"/>
    <s v="N/A"/>
    <n v="3103216027"/>
    <s v="CL 74 NO. 15 80 IN 2 OF 702"/>
    <s v="N/A"/>
    <s v="Info@fundacionjusticiasocial.org"/>
    <s v="1. Constituir dentro de los tres (3) días hábiles siguientes a la suscripción del contrato, las garantías establecidas en el_x000a_contrato, en la vigencia y montos asegurables exigidos y publicarla en SECOP II para su aprobación y suscribir el_x000a_acta de inicio._x000a_2. Mantener estricta reserva y confidencialidad sobre la información que conozca por causa o con ocasión del_x000a_contrato, así como, respetar la titularidad de los derechos de autor, en relación con los documentos, obras,_x000a_creaciones que se desarrollen en ejecución del contrato._x000a_3. Avisar oportunamente a la Entidad de las situaciones previsibles que puedan afectar el desarrollo y ejecución del_x000a_objeto contractual._x000a_4. Entregar los informes específicos y extraordinarios, cuando le sean solicitados por parte de la supervisión del_x000a_convenio o comité técnico._x000a_5. Contar con los elementos y materiales necesarios para el desarrollo de las actividades descritas en el convenio y las_x000a_que sean necesarias en la vinculación y participación de la comunidad._x000a_6. Realizar los respectivos ingresos al almacén de los materiales para la ejecución de las diferentes actividades._x000a_7. Realizar mínimo una (1) reunión de carácter mensual con el comité técnico a fin de establecer un idóneo_x000a_seguimiento a las actividades propuestas._x000a_8. Presentar de manera bimensual certificación suscrita por el Representante Legal y el Revisor Fiscal (Si Aplica),_x000a_mediante la cual manifieste bajo la gravedad de juramento que mantiene vinculadas para la ejecución del contrato o_x000a_convenio el 50 % (Según los porcentajes que establece el artículo 3 del Decreto Distrital 332 de 2020, de acuerdo a_x000a_las ramas de la actividad económica del y las fechas para su aplicación) de mujeres, adjuntando el listado de mujeres_x000a_vinculadas y la planilla pago de seguridad social de las mismas. El listado presentado deberá discriminar que mujeres de las vinculadas son víctimas del conflicto armado, con alguna discapacidad, jefa de hogar o con otra condición_x000a_especial._x000a_9. El/la contratista deberá hacer entrega de informe de impacto del proyecto donde este deberá contener relación de_x000a_personas beneficiarias discriminados de acuerdo con su grupo poblacional, pertenecía étnica y orientación._x000a_10. El talento humano deberá reunirse como mínimo una vez al inicio de la ejecución del contrato con el apoyo a la_x000a_gestión de la secretaria de la mujer con el fin sensibilizar al equipo en la transversalización de la Política Publica de_x000a_Mujer y Genero y el leguaje incluyente._x000a_11. Adoptar medidas para prevenir, corregir y denunciar el hostigamiento sexual, la violencia y la discriminación_x000a_contra las mujeres, en sus actividades empresariales y cadena de suministro en el marco de la ejecución del contrato._x000a_En caso de ser testigo de alguna de las situaciones enunciadas deberá informar de manera inmediata a la supervisión_x000a_quien dará traslado a la autoridad competente._x000a_12. Hacer el ingreso y salida al almacén del FDLRUU, de los insumos, elementos, piezas publicitarias y demás bienes_x000a_que se adquieran con recursos del fondo, de acuerdo con los procedimientos establecidos por el área. de todo los_x000a_materiales o elementos que se requieren para el desarrollo de las actividades._x000a_13. Llevar el control de asistencia y registro fotográfico de todas las actividades realizadas durante la ejecución del_x000a_contrato._x000a_14. Elaborar y entregar los informes mensuales en físico y en magnético que den cuenta del avance en la ejecución_x000a_técnica, operativa y financiera del contrato._x000a_15. Elaborar y entregar un informe final de ejecución, donde se incluya el informe detallado con los resultados_x000a_obtenidos este informe debe desglosar el grupo etario y genero de las personas participantes y demás documentos_x000a_requeridos u obtenidos durante la ejecución y la base de datos digitalizada de los beneficiarios y/o participantes en el_x000a_proyecto_x000a_16. El contratista debe garantizar la adecuada gestión de los residuos generados durante los procesos de formación y_x000a_diferentes eventos a realizar; por lo cual debe proporcionar elementos señalizados para su almacenamiento en el área_x000a_que se desarrollará el evento y así como efectuar el adecuado aprovechamiento o disposición final de los mismos,_x000a_deberá presentar ante la supervisión plan de gestión integral de residuos sólidos._x000a_17. En relación con el suministro de elementos de refrigerios, es necesario que se utilicen elementos o insumos_x000a_biodegradables o de bajo impacto ambiental, tales como vasos de cartón parafinados, platos y cubiertos_x000a_biodegradables, los productos de papel, como servilletas, toallas de manos, bolsas biodegradables, entre otros deben_x000a_ser fabricados con residuos. *No está permitido el empleo de poliestireno expandido - ICOPOR-, revolvedores_x000a_plásticos, ni pitillos en cumplimiento del Decreto Distrital 317 de 2021, Por medio del cual se reglamenta el Acuerdo_x000a_Distrital No. 808 del 2021 y se establecen medidas para reducir progresivamente la adquisición y consumo de_x000a_plásticos de un solo uso en las Entidades del Distrito Capital_x000a_18. Atender las inspecciones ambientales realizadas por la Alcaldía Local, permitiendo el recorrido por las_x000a_instalaciones, realizar entrevistas al personal y obtener registro documental y fotográfico._x000a_19. Las demás que se deriven del objeto del contrato. "/>
    <s v="N/A"/>
    <s v="N/A"/>
    <d v="2023-12-21T00:00:00"/>
    <d v="2024-02-05T00:00:00"/>
    <d v="2024-08-04T00:00:00"/>
    <s v="N/A"/>
    <s v="SI"/>
    <s v="20246820001063-20246820008873"/>
  </r>
  <r>
    <s v="CPS-363-2023"/>
    <n v="363"/>
    <s v="FDLRUU-MC-007-2023"/>
    <s v="No aplica"/>
    <d v="2023-12-07T00:00:00"/>
    <s v="https://community.secop.gov.co/Public/Tendering/OpportunityDetail/Index?noticeUID=CO1.NTC.5294706&amp;isFromPublicArea=True&amp;isModal=False"/>
    <x v="1"/>
    <x v="0"/>
    <s v="CO1.PCCNTR.5677585"/>
    <n v="97813"/>
    <s v="N/A"/>
    <s v="CORPORACION CIUDAD EMPHIRIA "/>
    <s v="NIT"/>
    <n v="900208673"/>
    <n v="6"/>
    <m/>
    <m/>
    <m/>
    <m/>
    <m/>
    <m/>
    <m/>
    <m/>
    <s v="&quot;PRESTAR LOS SERVICIOS PARA UN COMPARTIR NAVIDEÑO, DIRIGIDO A ADULTOS MAYORES INSCRITOS EN EL APOYO ECONÓMICO PROYECTO 1636"/>
    <d v="2023-12-20T00:00:00"/>
    <d v="2023-12-27T00:00:00"/>
    <d v="2024-01-26T00:00:00"/>
    <n v="30"/>
    <n v="1"/>
    <n v="29285900"/>
    <n v="29285900"/>
    <x v="0"/>
    <n v="1209"/>
    <d v="2023-11-10T00:00:00"/>
    <n v="1181"/>
    <d v="2023-12-21T00:00:00"/>
    <x v="3"/>
    <s v="Mejoramiento de la calidad dde vida del adulto mayor en rafael uribe uribe"/>
    <x v="3"/>
    <m/>
    <m/>
    <m/>
    <m/>
    <m/>
    <m/>
    <m/>
    <m/>
    <m/>
    <m/>
    <n v="1"/>
    <n v="30"/>
    <n v="29285900"/>
    <s v="49 49-Otros Servicios "/>
    <s v="ANGELA PATRICIA ROZO"/>
    <s v="BONO C"/>
    <s v="Terminado"/>
    <s v="SECOP II"/>
    <s v=" "/>
    <m/>
    <s v="OK"/>
    <n v="363"/>
    <s v="N/A"/>
    <n v="4548446"/>
    <s v="Transversal 78 b # 40 j 15 sur"/>
    <s v="N/A"/>
    <s v="ciudademphiria@gmail.com"/>
    <s v="1. Presentar durante los primeros 5 días de ejecución del contrato, en articulación con el Supervisor del contrato,_x000a_un informe detallado con el cronograma y resumen del desarrollo de la actividad según las directrices_x000a_mencionadas en estos estudios previos.10. El proveedor del servicio se compromete a realizar la gestión adecuada de los residuos que genere. Como_x000a_constancia de esto se entregará copias de los certificados de transporte, almacenamiento, aprovechamiento y/o_x000a_disposición final de los mismos. (Los gestores deberán contar con los permisos respectivos de la autoridad_x000a_ambiental competente). Deberá contar con puntos de separación de residuos para cada una de las jornadas y al_x000a_finalizar las mismas entregar el material aprovechable generado a asociaciones de recicladores de la localidad._x000a_11. Dar cumplimiento al Decreto 317 de 2021 y el Acuerdo 808 de 2021 por las cuales prohíben progresivamente_x000a_los plásticos de un solo uso en las entidades del Distrito Capital que hacen parte del sector central,_x000a_descentralizado y localidades y se dictan otras disposiciones, por lo tanto, no se deberá suministrar: • Rollos de_x000a_bolsas vacías para embalar, cargar o transportar paquetes y mercancías • Bolsas utilizadas para embalar, cargar_x000a_o transportar paquetes y mercancías • Rollos de película extensible y de burbuja utilizados como envoltura •_x000a_Soportes plásticos para las bombas de inflar • Banderines o separadores plásticos • Cualquier otro elemento_x000a_plástico considerado como de un solo uso._x000a_12. Utilizar materiales reciclados para el embalaje de los productos e insumos que se entreguen en el contrato, está_x000a_prohibido el uso de poliestireno expandido-icopor._x000a_Las demás que se deriven de los estudios previos, pliegos de condiciones y la naturaleza del contrato_x000a_2. Cumplir con el presupuesto acordado y a no incurrir en gastos adicionales para la Alcaldía Local de Rafael_x000a_Uribe Uribe._x000a_3. Se debe garantizar el cumplimiento del horario exacto de la cena, la ubicación y cualquier otro detalle logístico_x000a_relevante._x000a_4. Dar garantía en cuanto a la seguridad de los asistentes y la accesibilidad de las instalaciones para adultos_x000a_mayores._x000a_5. Asegurarse de que todos los aspectos del contrato cumplan con las leyes y regulaciones aplicables._x000a_6. Garantizar de que la cena cumpla con todas las normativas de seguridad alimentaria y de salud aplicables._x000a_7. Ajustarse en su totalidad a las especificaciones contenidas en el proyecto, estudios previos y la propuesta._x000a_8. Cumplir con el objeto del presente contrato con plena autonomía técnica y administrativa y bajo su propia_x000a_responsabilidad. Por lo tanto, no existe ni existirá ningún tipo de subordinación, ni vínculo laboral alguno del_x000a_contratista con el Fondo de Desarrollo Local de Rafael Uribe Uribe._x000a_9. Presentarse al Fondo de Desarrollo Local de Rafael Uribe Uribe en el momento que sea requerido por la_x000a_misma para la suscripción de la correspondiente acta de liquidación. "/>
    <s v="N/A"/>
    <s v="N/A"/>
    <d v="2023-12-21T00:00:00"/>
    <d v="2023-12-27T00:00:00"/>
    <d v="2024-01-26T00:00:00"/>
    <s v="N/A"/>
    <s v="SI"/>
    <n v="20236820026673"/>
  </r>
  <r>
    <s v="CIA-364-2023"/>
    <n v="364"/>
    <s v="FDLRUU-CD-364-2023"/>
    <s v="No aplica"/>
    <d v="2023-12-20T00:00:00"/>
    <s v="https://community.secop.gov.co/Public/Tendering/OpportunityDetail/Index?noticeUID=CO1.NTC.5339023&amp;isFromPublicArea=True&amp;isModal=False"/>
    <x v="0"/>
    <x v="1"/>
    <s v="CO1.PCCNTR.5681969"/>
    <n v="101517"/>
    <s v="N/A"/>
    <s v="ALIANZA COLOMBIANA DE INSTITUCIONES PUBLICAS DE EDUCACION SUPERIOR RED SUMMA-REDSUMA"/>
    <s v="NIT"/>
    <n v="901417108"/>
    <n v="6"/>
    <m/>
    <m/>
    <m/>
    <m/>
    <m/>
    <m/>
    <m/>
    <m/>
    <s v="AUNAR ESFUERZOS TECNICOS ADMISTRATIVOS JURIDICOS Y FINANCIEROS PARA LA EJECUCIÓN DEL PROYECTO 1689 &quot;PARTICIPACIÓN CIUDADANA ORGANIZADA Y SOLIDARIA EN RAFAEL URIBE URIBE&quot;, COMPONENTES DE FORMACIÓN, CUYO OBJETO ES FORTALECER LAS ORGANIZACIONES, MEDIOS ALTERNATIVOS DE COMUNICACIÓN COMUNITARIA, JAC E INSTANCIAS DE PARTICIPACIÓN CIUDADANA Y ADELANTAR EL DISEÑO, EJECUCIÒN DEL PLAN"/>
    <d v="2023-12-21T00:00:00"/>
    <d v="2023-12-27T00:00:00"/>
    <d v="2024-12-26T00:00:00"/>
    <n v="360"/>
    <n v="12"/>
    <n v="2419486572"/>
    <n v="201623881"/>
    <x v="0"/>
    <n v="1323"/>
    <d v="2023-12-19T00:00:00"/>
    <n v="1197"/>
    <d v="2023-12-22T00:00:00"/>
    <x v="30"/>
    <s v="Participación ciudadana organizada_x000a_y solidaria en Rafael Uribe Uribe"/>
    <x v="33"/>
    <m/>
    <m/>
    <m/>
    <m/>
    <m/>
    <m/>
    <m/>
    <m/>
    <m/>
    <m/>
    <n v="12"/>
    <n v="360"/>
    <n v="2419486572"/>
    <s v="211 211-Convenio Interadministrativo "/>
    <s v="LUIS FERNANDO BARRETO GONZALEZ"/>
    <s v="PLANEACION"/>
    <s v="En ejecución"/>
    <s v="SECOP II"/>
    <s v="RENE"/>
    <s v="aporte REDSUMA $241.948.657 - "/>
    <m/>
    <n v="364"/>
    <s v="N/A"/>
    <n v="3004630735"/>
    <s v="Calle 87 N° 20 - 63"/>
    <s v="N/A"/>
    <s v="direccion@redsumma.edu.co"/>
    <s v="1. Elaborar y presentar el plan de trabajo y cronograma de actividades al apoyo a la_x000a_supervisión, dentro de los (15) días hábiles posteriores a la firma del acta de inicio_x000a_del contrato._x000a_2. Asistir a los Comités Técnicos de Seguimiento, citadas por el supervisor delcontrato._x000a_3. El adjudicatario deberá mantener el mínimo de estudiantes del 100% de cada_x000a_programa es decir conservar el cupo de personas beneficiadas hasta la certificación_x000a_y finalización, entregando un plan para la mitigación de la deserción e informes_x000a_mensuales de seguimiento._x000a_4. Garantizar los recursos, la metodología y el cumplimiento del 100% del componente_x000a_de Fortalecimiento y Formación en cada una de las actividades descritas en el_x000a_anexo técnico._x000a_5. Hacer el proceso de convocatoria e inscripción del proyecto, y la promoción del_x000a_mismo, de conformidad con el Anexo Técnico del proceso._x000a_6. Garantizar la designación del talento humano idóneo para el desarrollo de las_x000a_actividades y garantizar sus insumos y demás materiales o elementos para el_x000a_adecuado desarrollo de sus actividades._x000a_7. Realizar las presentaciones públicas de acuerdo con lo establecido en las_x000a_especificaciones técnicas._x000a_8. Cumplir con la metodología y cronograma propuesto._x000a_9. Aportar los recursos materiales que el equipo de trabajo requiera para desempeñar_x000a_adecuadamente su labor._x000a_10. Informar por escrito y de manera inmediata cualquier anomalía que se presente_x000a_en el desarrollo de la ejecución del contrato._x000a_11. Entregar los informes específicos y/o extraordinarios, cuando le sean solicitados_x000a_por parte de quien ejerce el control y vigilancia del contrato.12. Realizar el ingreso y salida al almacén del FDLRUU, de los insumos, elementos,_x000a_piezas publicitarias y demás bienes que se adquieran con recursos del fondo, de_x000a_acuerdo con los procedimientos establecidos por el área._x000a_13. Llevar el control de asistencia y registro fotográfico de todas las actividades_x000a_realizadas durante la ejecución del contrato._x000a_14. Asistir a todas las reuniones convocadas o comité técnicos programados durante_x000a_la ejecución del contrato y elaborar las actas de las mismas._x000a_15. Elaborar y entregar los informes mensuales en físico y en magnético que den_x000a_cuenta del avance en la ejecución técnica, operativa y financiera del contrato._x000a_16. Elaborar y entregar un informe final de ejecución, donde se incluya el informe_x000a_detallado con los resultados obtenidos y demás documentos requeridos u obtenidos_x000a_durante la ejecución y la base de datos digitalizada de los beneficiarios y/o_x000a_participantes en el proyecto._x000a_17. Organizar la documentación generada en la ejecución del contrato de acuerdo con_x000a_los procedimientos establecidos por el área de gestión documental y apoyar la_x000a_actualización del expediente físico cuando haya lugar._x000a_18. Facilitar al supervisor todas las evidencias que soporten el cumplimiento normativo_x000a_ambiental y la aplicación de criterios y prácticas ambientales, según lo establecido_x000a_en la GUIA DE CONTRATACIÓN SOSTENIBLE de la Secretaría Distrital de_x000a_Gobierno, las fichas de contratación sostenible y lo establecido en el anexo técnico_x000a_del contrato._x000a_19. Garantizar que la población beneficiada del proyecto sea la que se describe en los_x000a_presentes estudios previos._x000a_20. Diseñar, diagramar e imprimir los módulos indicados en los estudios previos y_x000a_llevar un listado de verificación de la entrega de los mismos._x000a_21. Diseñar los contenidos, metodologías y pedagogía del proceso de formación_x000a_comunal y de participación y control social._x000a_22. El contratista deberá vincular directa o indirectamente como mínimo una persona_x000a_residente en la localidad y de personas en condición de discapacidad a aspectos_x000a_administrativos del respectivo contrato o en su defecto por lo menos un cuidador de_x000a_personas en condición de discapacidad, residentes en la localidad de Rafael Uribe_x000a_Uribe, en el área que estime pertinente, de acuerdo con el perfil que requiera y para_x000a_lo cual hará la respectiva convocatoria a través del Consejo Local de Discapacidad._x000a_23. Suministrar oportunamente a la Oficina de Prensa de la Alcaldía Local de Rafael_x000a_Uribe Uribe la información relacionada con las fases y /o actividades del contrato._x000a_24. El contratista deberá anexar soportes con contratos firmados y documentos_x000a_financieros y contables idóneos la realización de la actividad económica y elRegistro_x000a_Único Tributario (RUT) de cada uno de las personas naturales o jurídicas que_x000a_participen en la ejecución del proyecto, las cuales deben corresponder a las_x000a_actividades efectivamente prestadas o ejecutadas. Realizar las actividades de cierre_x000a_y entrega de certificaciones a las personas que cumplan con los requisitos indicados_x000a_en los estudios previos._x000a_25. Facilitar la información técnica y financiera de la ejecución de recursos con cargo_x000a_al presente proyecto con soportes legalmente válidos, tanto en los informes como_x000a_en las oportunidades que lo requiera el Fondo de Desarrollo Local._x000a_26. El contratista debe garantizar la adecuada gestión de los residuos generados_x000a_durante los procesos de formación y diferentes eventos a realizar; por lo cual debe_x000a_proporcionar elementos señalizados para su almacenamiento en el área que se_x000a_desarrollará el evento y así como efectuar el adecuado aprovechamiento o_x000a_disposición final de los mismos, deberá presentar ante la supervisión plan de gestión_x000a_integral de residuos sólidos.27. En relación con el suministro de elementos de refrigerios, es necesario que se_x000a_utilicen elementos o insumos biodegradables o de bajo impacto ambiental, tales_x000a_como vasos de cartón parafinados, platos y cubiertos biodegradables, los productos_x000a_de papel, como servilletas, toallas de manos, bolsas biodegradables, entre otros_x000a_deben ser fabricados con residuos. *No está permitido el empleo de poliestireno_x000a_expandido -ICOPOR-, revolvedores plásticos, ni pitillos en cumplimiento del Decreto_x000a_Distrital 317 de 2021, Por medio del cual se reglamenta el Acuerdo Distrital No. 808_x000a_del 2021 y se establecen medidas para reducir progresivamente la adquisición y_x000a_consumo de plásticos de un solo uso en las Entidades del Distrito Capital._x000a_28. Incorporar en todas las planillas de asistencia la nota sobre el consentimiento y la_x000a_autorización de la ciudadanía para el adecuado tratamiento de datos personales_x000a_conforme lo expresa la ley 1581 de 2012, así mismo deberá entregar al FDL los_x000a_originales de todas las bases de datos recolectadas en el desarrollo del proyecto._x000a_29. Las demás que se deriven o se requieran para la correcta ejecución de acuerdo_x000a_con la naturaleza del contrato y dando estricto cumplimiento a lo establecido en las_x000a_especificaciones técnicas."/>
    <s v="N/A"/>
    <s v="N/A"/>
    <d v="2023-12-26T00:00:00"/>
    <d v="2023-12-27T00:00:00"/>
    <d v="2024-12-26T00:00:00"/>
    <s v="N/A"/>
    <s v="SI"/>
    <s v="20246820000563- 20246820003023- 20246820008513"/>
  </r>
  <r>
    <s v="CI-365-2023"/>
    <n v="365"/>
    <s v="CMA-002-2023"/>
    <s v="No aplica"/>
    <d v="2023-11-20T00:00:00"/>
    <s v="https://community.secop.gov.co/Public/Tendering/OpportunityDetail/Index?noticeUID=CO1.NTC.5203727&amp;isFromPublicArea=True&amp;isModal=False"/>
    <x v="4"/>
    <x v="7"/>
    <s v="CO1.PCCNTR.5615634"/>
    <n v="92661"/>
    <s v="N/A"/>
    <s v="CONSORCIO INTER VIAS IYC 2023"/>
    <s v="NIT"/>
    <n v="901780769"/>
    <n v="9"/>
    <s v="INTERVENTORIA Y CONSTRUCIVILES SAS/IS ORGANIZATION S.A.S."/>
    <m/>
    <s v="900107376-1-901198451-7"/>
    <s v="90%-10%"/>
    <m/>
    <m/>
    <m/>
    <m/>
    <s v="INTERVENTORÍA TÉCNICA, ADMINISTRATIVA, FINANCIERA, JURÍDICA, AMBIENTAL Y DE SEGURIDAD Y SALUD EN EL TRABAJO (SST), Y SOCIAL AL CONTRATO DE OBRA PUBLICA RESULTANTE DEL PROCESO DE LICITACION PUBLICA CUYO OBJETO ES: EJECUTAR LAS OBRAS Y ACTIVIDADES PARA LA CONSERVACIÓN DE LA MALLA VIAL, ESPACIO PÚBLICO, PUENTE Y CICLO RUTA DE LA LOCALIDAD DE RAFAEL URIBE URIBE A PRECIOS UNITARIOS FIJOS, SIN FORMULA DE REAJUSTE Y A MONTO AGOTABLE EN LA CIUDAD DE BOGOTÁ, D. C¿ DERIVADO DEL PROCESO DE LICITACIÓN PUBLICA No. FDLRUU-LP-002-2023"/>
    <d v="2023-12-20T00:00:00"/>
    <d v="2024-02-01T00:00:00"/>
    <d v="2024-09-30T00:00:00"/>
    <n v="240"/>
    <n v="8"/>
    <n v="775000000"/>
    <n v="96875000"/>
    <x v="0"/>
    <n v="1155"/>
    <d v="2023-09-22T00:00:00"/>
    <n v="1325"/>
    <d v="2023-12-29T00:00:00"/>
    <x v="7"/>
    <s v="Movilidad multimodal incluyente y sostenible Rafael Uribe "/>
    <x v="7"/>
    <m/>
    <m/>
    <m/>
    <m/>
    <m/>
    <m/>
    <m/>
    <m/>
    <m/>
    <m/>
    <n v="8"/>
    <n v="240"/>
    <n v="775000000"/>
    <s v="21 21-Consultoría (Interventoría) "/>
    <s v="JHONATAN WILLIAM MEDINA LIMAS_x000a_PROFESIONAL CPS 004 2024 FDLRUU"/>
    <s v="INFRAESTRUCTURA"/>
    <s v="En ejecución"/>
    <s v="SECOP II"/>
    <s v="MILLER"/>
    <m/>
    <m/>
    <n v="365"/>
    <s v="N/A"/>
    <n v="3504708735"/>
    <s v="CLL 127 No. 7ª 19"/>
    <s v="N/A"/>
    <s v="&quot;licitacionesintercon@gmail.com_x000d_&quot;"/>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_x000a_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 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a_Técnicas:_x000a_1. Verificar que las obras se ejecuten de acuerdo con las estipulaciones de los respectivos contratos y con las normas_x000a_técnicas y administrativas pertinentes, debido a loa cual se suscribirán, en señal de su aprobación y conformidad, informes_x000a_y actas de recibo parcial y definitivo de las obras._x000a_2. Documentar ante el Fondo de Desarrollo Local, o a quién éste delegue o designe, el desarrollo de su labor, así como las_x000a_metodologías, pruebas o ensayos en que sustente sus observaciones._x000a_3. Verificar el cumplimiento de los cronogramas del contrato de obra y reportar en los informes de interventoría lo siguiente: el_x000a_avance de la obra valorado en semanas, así como los aspectos físicos y de inversión con indicadores y con seguimiento de_x000a_medidas correctivas._x000a_4. Analizar el avance de ejecución de la obra física y presupuestal._x000a_5. Solicitar al Contratista acelerar el ritmo de las obras y requerirlo para que presente planes de contingencia cuando se_x000a_detecten atrasos respecto de la programación de obra y del cronograma de metas físicas que puedan generar_x000a_incumplimiento del contrato._x000a_6. Efectuar un estricto control de la calidad de los materiales empleados por los Contratistas, a partir de las especificaciones_x000a_técnicas generales y particulares contratadas. Para lo anterior se realizarán las pruebas pertinentes y se presentará un_x000a_informe mensual de reportes sobre el control de calidad de materiales._x000a_7. Garantizar la presencia eficaz de los residentes en todos los frentes de obra, efectuando visitas periódicas a los sitios de_x000a_las obras, cuantas veces la intensidad y el avance de los trabajos así lo requieran._x000a_8. Revisar, adicionar y exigir a los Contratistas consignar en la bitácora los eventos principales que ocurran con ocasión de la_x000a_ejecución de la obra._x000a_9. Aprobar o rechazar de manera motivada todos los equipos, elementos, materiales y mano de obra que vayan a ser 10. Verificar que los contratistas de obra ejecuten las actividades de acuerdo con lo consignado en la Norma Técnica 031-COL-_x000a_“Plan de prevención de daños” dispuesta por Gas Natural S.A E.S.P._x000a_Administrativas:_x000a_1. Solicitar a los Contratistas de obra los informes y explicaciones que se requieran para la verificación del cumplimiento de_x000a_sus funciones._x000a_2. Informar y exponer los motivos por los cuales debe suspenderse o terminarse el contrato de obra._x000a_3. Emitir cuando sea el caso, al Fondo de Desarrollo Local o a quién este delegue, concepto y recomendación sobre la_x000a_conveniencia de prorrogar, modificar o adicionar los contratos._x000a_4. Informar al Fondo de Desarrollo Local, o a quién éste delegue o designe, sobre el avance, problemas y soluciones_x000a_presentadas en el desarrollo de las obras, por medio de reportes semanales, mensuales o especiales a solicitud de la_x000a_supervisión del contrato de interventoría._x000a_5. Exigir al Contratista la implementación de las medidas correctivas a que haya lugar, de manera que se cumpla con lo_x000a_establecido en el contrato de obra y en los documentos que lo conforman._x000a_6. Autorizar los pagos a los contratistas de obra._x000a_7. Verificar que el Contratista realice los trámites ante las empresas de servicios públicos para solucionar las interferencias_x000a_que pudieran presentarse y que atiendan las visitas de los funcionarios de las empresas de servicios públicos encargados_x000a_de la aprobación de las redes, las conexiones y los cortes temporales de los servicios._x000a_8. Controlar la vigencia y el valor asegurado de las pólizas que garantizan el cumplimiento de los contratos de obra y exigir a_x000a_los Contratistas las modificaciones que sean del caso._x000a_9. Informar al Fondo los hechos que puedan considerarse ocurrencia del riesgo asegurado, dentro de los cinco (5) días_x000a_hábiles siguientes al acaecimiento de éstos._x000a_10. Analizar, verificar y emitir concepto sobre las razones o causas que expongan los Contratistas para solicitar modificaciones_x000a_a los contratos de obra. De igual manera, la parte Interventora debe velar porque las modificaciones a los contratos de obra_x000a_incluyan, cuando se requiera, la correspondiente modificación al programa de trabajo, al igual que la posterior constitución y_x000a_aprobación de las correspondientes modificaciones a las pólizas._x000a_11. Recomendar al Fondo de Desarrollo Local cuando sea procedente y con razones fundamentadas, la declaratoria de_x000a_caducidad, la efectividad de las penas previstas en los contratos de obra o cualquier otra decisión derivada por el_x000a_incumplimiento de dichos contratos, cuando la causa que las sustente sea atribuible a los Contratistas._x000a_12. Proyectar el acta de liquidación de mutuo acuerdo tanto del contrato principal objeto de vigilancia y control como del acta de_x000a_liquidación del contrato que surja para las actividades de interventoría._x000a_Financieras:_x000a_1. Controlar el saldo sobre el valor de los contratos de obra, acumulando sumas pagadas y descuentos por concepto de_x000a_anticipo y retenciones en caso de que las haya._x000a_2. Asegurar el cumplimiento de las metas contractuales logrando que se desarrollen los contratos de obra, dentro de los_x000a_presupuestos de tiempo e inversión previstos originalmente._x000a_OBLIGACIONES EN MATERIA LABORAL, SEGURIDAD SOCIAL Y PARAFISCALES.En desarrollo del objeto del Contrato, el Interventor contraerá las siguientes obligaciones en esta materia:_x000a_El Interventor asumirá el pago de salarios, prestaciones e indemnizaciones de carácter laboral del personal que contrate_x000a_para la ejecución del contrato, lo mismo que el pago de los impuestos, gravámenes, aportes parafiscales, y servicios de_x000a_cualquier género que establezcan las Leyes Colombianas. En virtud de lo anterior, el contratista de Interventoría deberá dar_x000a_cumplimento de lo señalado en el artículo 50 de la Ley 789 de 2002, para lo cual deberá aportar al EL FONDO DE_x000a_DESARROLLO LOCAL DE RAFAEL URIBE URIBE, certificación expedida por el revisor fiscal (cuando exista), del_x000a_cumplimiento de sus obligaciones con el Sistema de Seguridad Social Integral (Sistema de Salud, Pensiones y Riesgos_x000a_Profesionales), y aportes a la caja de compensación familiar, cuando a ello hubiere lugar, obligación que deberá adjuntarse_x000a_con el informe del supervisor y deberá ser verificado por este._x000a_Adicionalmente a la liquidación del contrato de Interventoría, el supervisor del mismo deberá verificar y dejar constancia del_x000a_cumplimiento de las obligaciones del contratista frente a los aportes y obligaciones antes señaladas._x000a_ACTIVIDADES FINANCIERAS Y JURÍDICAS_x000a_Con el fin de buscar la adecuada y oportuna ejecución de las obras y, a su vez, para buscar una mayor eficiencia en la_x000a_administración de las mismas, la Interventoría, además de la gestión técnica, el control financiero, económico y jurídico de_x000a_los contratos de obra, apoyará, asistirá y asesorará al EL FONDO DE DESARROLLO LOCAL DE RAFAEL URIBE URIBE_x000a_en todos los asuntos de orden técnico, financiero, económico y jurídico que se susciten durante la ejecución de las obras,_x000a_suministrando oportuna información sobre los mismos, preparando los documentos que al respecto se requieran y_x000a_rindiendo los conceptos, respuestas y evaluaciones que sobre la materia se le soliciten._x000a_En tal sentido, se establecen las siguientes funciones para el Interventor:_x000a_1. Exigir a los contratistas de obra la ejecución idónea y oportuna de los contratos de obra._x000a_2. Adoptar las medidas necesarias para mantener, durante el desarrollo y ejecución de los contratos de obra, las condiciones_x000a_técnicas, económicas y financieras existentes al momento del ofrecimiento y de la celebración de los contratos._x000a_3. Revisar, aprobar y viabilizar, las inversiones realizadas con los recursos provenientes de los anticipos._x000a_4. Actuar oportunamente, de tal manera que, por causas imputables a la entidad, no sobrevenga una mayor onerosidad en el_x000a_cumplimiento de las obligaciones de las partes._x000a_5. Efectuar todos los estimativos y cálculos financieros que EL FONDO DE DESARROLLO LOCAL DE RAFAEL URIBE_x000a_URIBE, solicite._x000a_6. Aprobar el flujo de fondos del proyecto._x000a_7. Revisar, controlar y supervisar el estado financiero de los contratos de obra._x000a_8. Corregir, en el menor tiempo posible, los desajustes que pudieren presentarse y determinar los mecanismos, conceptos y_x000a_procedimientos pertinentes para prever o solucionar rápida y eficazmente las diferencias que llegaren a surgir durante la_x000a_ejecución de los contratos de obra.9. Llevar y mantener el archivo actualizado de la Interventoría (bitácora), de tal manera que se pueda constatar en cualquier_x000a_momento el desarrollo de la ejecución de los contratos._x000a_10. Estudiar y conceptuar oportunamente sobre las sugerencias y consultas de los contratistas de obra._x000a_11. Responder, en primera instancia, previo concepto del EL FONDO DE DESARROLLO LOCAL DE RAFAEL URIBE URIBE,_x000a_las reclamaciones que presenten los contratistas de obra._x000a_12. Elaborar y allegar los documentos que se requieran para la liquidación de los contratos._x000a_13. Verificar que todos los trabajadores que laboren en la ejecución de los contratos de obra se encuentren afiliados a la_x000a_seguridad social._x000a_14. Asesorar y acompañar jurídicamente al EL FONDO DE DESARROLLO LOCAL DE RAFAEL URIBE URIBE frente a todos_x000a_los aspectos contractuales que se presenten durante la ejecución y liquidación de los contratos de obra"/>
    <s v="N/A"/>
    <s v="N/A"/>
    <d v="2024-01-11T00:00:00"/>
    <d v="2024-02-01T00:00:00"/>
    <d v="2024-09-30T00:00:00"/>
    <s v="N/A"/>
    <s v="SI"/>
    <s v="20246820001353-20246820004193"/>
  </r>
  <r>
    <s v="CI-366-2023"/>
    <n v="366"/>
    <s v="FDLRUU-CMA-003-2023"/>
    <s v="No aplica"/>
    <d v="2023-11-20T00:00:00"/>
    <s v="https://community.secop.gov.co/Public/Tendering/OpportunityDetail/Index?noticeUID=CO1.NTC.5052497&amp;isFromPublicArea=True&amp;isModal=False"/>
    <x v="4"/>
    <x v="7"/>
    <s v="CO1.PCCNTR.5615192"/>
    <m/>
    <s v="N/A"/>
    <s v="CONSORCIO INTER SILVER 2023"/>
    <s v="NIT"/>
    <n v="901781134"/>
    <n v="7"/>
    <s v="INTERVENTORIA Y CONSTRUCIVILES SAS/EMPRESAS GRUPO ROMERO SAS"/>
    <m/>
    <s v="900107376-1-901347937-4"/>
    <s v="90%-10%"/>
    <m/>
    <m/>
    <m/>
    <m/>
    <s v="INTERVENTORÍA TÉCNICA, ADMINISTRATIVA, FINANCIERA, JURÍDICA, AMBIENTAL Y SOCIAL AL CONTRATO DE OBRA PUBLICA RESULTANTE DEL PROCESO DE LICITACION PUBLICA CUYO OBJETO ES: EJECUTAR LAS OBRAS Y ACTIVIDADES PARA LA CONSTRUCCION DE LA MALLA VIAL Y ESPACIO PÚBLICO DE LA LOCALIDAD DE RAFAEL URIBE URIBE DE ACUERDO CON EL PROYECTO MOVILIDAD MULTIMODAL, INCLUYENTE Y SOSTENIBLE EN RAFAEL URIBE URIBE A PRECIOS UNITARIOS FIJOS, SIN FORMULA DE REAJUSTE Y A MONTO AGOTABLE EN LA CIUDAD DE BOGOTÁ, D. C. DERIVADO DEL_x000a_PROCESO DE SELECCIÓN DE LICITACION DE OBRA PUBLICA LP_003_2023"/>
    <d v="2023-12-20T00:00:00"/>
    <d v="2024-02-01T00:00:00"/>
    <d v="2024-09-30T00:00:00"/>
    <n v="240"/>
    <n v="8"/>
    <n v="1036331940"/>
    <n v="129541492.5"/>
    <x v="0"/>
    <n v="1161"/>
    <d v="2023-09-29T00:00:00"/>
    <n v="1326"/>
    <d v="2023-12-29T00:00:00"/>
    <x v="7"/>
    <s v="Movilidad multimodal incluyente y sostenible Rafael Uribe "/>
    <x v="7"/>
    <m/>
    <m/>
    <m/>
    <m/>
    <m/>
    <m/>
    <m/>
    <m/>
    <m/>
    <m/>
    <n v="8"/>
    <n v="240"/>
    <n v="1036331940"/>
    <s v="21 21-Consultoría (Interventoría) "/>
    <s v="LUISA FERNANDA CHAVEZ MANRIQUE"/>
    <s v="INFRAESTRUCTURA"/>
    <s v="En ejecución"/>
    <s v="SECOP II"/>
    <s v="MILLER"/>
    <s v="PENDIENTE CARGAR DELEGACION DE SUPERVISION- A MAYO 15/2024 "/>
    <m/>
    <n v="366"/>
    <s v="N/A"/>
    <n v="3504708735"/>
    <s v="CLL 127 No. 7ª 19_x000d_"/>
    <s v="N/A"/>
    <s v=" licitacionesintercon@gmail.com"/>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 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_x000a_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a_Técnicas:_x000a_1. Verificar que las obras se ejecuten de acuerdo con las estipulaciones de los respectivos contratos y con las normas_x000a_técnicas y administrativas pertinentes, debido a loa cual se suscribirán, en señal de su aprobación y conformidad, informes_x000a_y actas de recibo parcial y definitivo de las obras._x000a_2. Documentar ante el Fondo de Desarrollo Local, o a quién éste delegue o designe, el desarrollo de su labor, así como las_x000a_metodologías, pruebas o ensayos en que sustente sus observaciones._x000a_3. Verificar el cumplimiento de los cronogramas del contrato de obra y reportar en los informes de interventoría lo siguiente: el_x000a_avance de la obra valorado en semanas, así como los aspectos físicos y de inversión con indicadores y con seguimiento de_x000a_medidas correctivas._x000a_4. Analizar el avance de ejecución de la obra física y presupuestal._x000a_5. Solicitar al Contratista acelerar el ritmo de las obras y requerirlo para que presente planes de contingencia cuando se_x000a_detecten atrasos respecto de la programación de obra y del cronograma de metas físicas que puedan generar_x000a_incumplimiento del contrato. 6. Efectuar un estricto control de la calidad de los materiales empleados por los Contratistas, a partir de las especificaciones_x000a_técnicas generales y particulares contratadas. Para lo anterior se realizarán las pruebas pertinentes y se presentará un_x000a_informe mensual de reportes sobre el control de calidad de materiales._x000a_7. Garantizar la presencia eficaz de los residentes en todos los frentes de obra, efectuando visitas periódicas a los sitios de_x000a_las obras, cuantas veces la intensidad y el avance de los trabajos así lo requieran._x000a_8. Revisar, adicionar y exigir a los Contratistas consignar en la bitácora los eventos principales que ocurran con ocasión de la_x000a_ejecución de la obra._x000a_9. Aprobar o rechazar de manera motivada todos los equipos, elementos, materiales y mano de obra que vayan a ser_x000a_incorporados a la obra._x000a_10. Verificar que los contratistas de obra ejecuten las actividades de acuerdo con lo consignado en la Norma Técnica 031-COL-_x000a_“Plan de prevención de daños” dispuesta por Gas Natural S.A E.S.P._x000a_Administrativas:_x000a_1. Solicitar a los Contratistas de obra los informes y explicaciones que se requieran para la verificación del cumplimiento de_x000a_sus funciones._x000a_2. Informar y exponer los motivos por los cuales debe suspenderse o terminarse el contrato de obra._x000a_3. Emitir cuando sea el caso, al Fondo de Desarrollo Local o a quién este delegue, concepto y recomendación sobre la_x000a_conveniencia de prorrogar, modificar o adicionar los contratos._x000a_4. Informar al Fondo de Desarrollo Local, o a quién éste delegue o designe, sobre el avance, problemas y soluciones_x000a_presentadas en el desarrollo de las obras, por medio de reportes semanales, mensuales o especiales a solicitud de la_x000a_supervisión del contrato de interventoría._x000a_5. Exigir al Contratista la implementación de las medidas correctivas a que haya lugar, de manera que se cumpla con lo_x000a_establecido en el contrato de obra y en los documentos que lo conforman._x000a_6. Autorizar los pagos a los contratistas de obra._x000a_7. Verificar que el Contratista realice los trámites ante las empresas de servicios públicos para solucionar las interferencias_x000a_que pudieran presentarse y que atiendan las visitas de los funcionarios de las empresas de servicios públicos encargados_x000a_de la aprobación de las redes, las conexiones y los cortes temporales de los servicios._x000a_8. Controlar la vigencia y el valor asegurado de las pólizas que garantizan el cumplimiento de los contratos de obra y exigir a_x000a_los Contratistas las modificaciones que sean del caso._x000a_9. Informar al Fondo los hechos que puedan considerarse ocurrencia del riesgo asegurado, dentro de los cinco (5) días_x000a_hábiles siguientes al acaecimiento de éstos._x000a_10. Analizar, verificar y emitir concepto sobre las razones o causas que expongan los Contratistas para solicitar modificaciones_x000a_a los contratos de obra. De igual manera, la parte Interventora debe velar porque las modificaciones a los contratos de obra_x000a_incluyan, cuando se requiera, la correspondiente modificación al programa de trabajo, al igual que la posterior constitución y_x000a_aprobación de las correspondientes modificaciones a las pólizas._x000a_11. Recomendar al Fondo de Desarrollo Local cuando sea procedente y con razones fundamentadas, la declaratoria de_x000a_caducidad, la efectividad de las penas previstas en los contratos de obra o cualquier otra decisión derivada por el_x000a_incumplimiento de dichos contratos, cuando la causa que las sustente sea atribuible a los Contratistas. 12. Proyectar el acta de liquidación de mutuo acuerdo tanto del contrato principal objeto de vigilancia y control como del acta de_x000a_liquidación del contrato que surja para las actividades de interventoría._x000a_Financieras:_x000a_1. Controlar el saldo sobre el valor de los contratos de obra, acumulando sumas pagadas y descuentos por concepto de_x000a_anticipo y retenciones en caso de que las haya._x000a_2. Asegurar el cumplimiento de las metas contractuales logrando que se desarrollen los contratos de obra, dentro de los_x000a_presupuestos de tiempo e inversión previstos originalmente._x000a_OBLIGACIONES EN MATERIA LABORAL, SEGURIDAD SOCIAL Y PARAFISCALES._x000a_En desarrollo del objeto del Contrato, el Interventor contraerá las siguientes obligaciones en esta materia:_x000a_El Interventor asumirá el pago de salarios, prestaciones e indemnizaciones de carácter laboral del personal que contrate_x000a_para la ejecución del contrato, lo mismo que el pago de los impuestos, gravámenes, aportes parafiscales, y servicios de_x000a_cualquier género que establezcan las Leyes Colombianas. En virtud de lo anterior, el contratista de Interventoría deberá dar_x000a_cumplimento de lo señalado en el artículo 50 de la Ley 789 de 2002, para lo cual deberá aportar al EL FONDO DE_x000a_DESARROLLO LOCAL DE RAFAEL URIBE URIBE, certificación expedida por el revisor fiscal (cuando exista), del_x000a_cumplimiento de sus obligaciones con el Sistema de Seguridad Social Integral (Sistema de Salud, Pensiones y Riesgos_x000a_Profesionales), y aportes a la caja de compensación familiar, cuando a ello hubiere lugar, obligación que deberá adjuntarse_x000a_con el informe del supervisor y deberá ser verificado por este._x000a_Adicionalmente a la liquidación del contrato de Interventoría, el supervisor del mismo deberá verificar y dejar constancia del_x000a_cumplimiento de las obligaciones del contratista frente a los aportes y obligaciones antes señaladas._x000a_ACTIVIDADES FINANCIERAS Y JURÍDICAS_x000a_Con el fin de buscar la adecuada y oportuna ejecución de las obras y, a su vez, para buscar una mayor eficiencia en la_x000a_administración de las mismas, la Interventoría, además de la gestión técnica, el control financiero, económico y jurídico de_x000a_los contratos de obra, apoyará, asistirá y asesorará al EL FONDO DE DESARROLLO LOCAL DE RAFAEL URIBE URIBE_x000a_en todos los asuntos de orden técnico, financiero, económico y jurídico que se susciten durante la ejecución de las obras,_x000a_suministrando oportuna información sobre los mismos, preparando los documentos que al respecto se requieran y_x000a_rindiendo los conceptos, respuestas y evaluaciones que sobre la materia se le soliciten._x000a_En tal sentido, se establecen las siguientes funciones para el Interventor:_x000a_1. Exigir a los contratistas de obra la ejecución idónea y oportuna de los contratos de obra.2. Adoptar las medidas necesarias para mantener, durante el desarrollo y ejecución de los contratos de obra, las condiciones_x000a_técnicas, económicas y financieras existentes al momento del ofrecimiento y de la celebración de los contratos._x000a_3. Revisar, aprobar y viabilizar, las inversiones realizadas con los recursos provenientes de los anticipos._x000a_4. Actuar oportunamente, de tal manera que, por causas imputables a la entidad, no sobrevenga una mayor onerosidad en el_x000a_cumplimiento de las obligaciones de las partes._x000a_5. Efectuar todos los estimativos y cálculos financieros que EL FONDO DE DESARROLLO LOCAL DE RAFAEL URIBE_x000a_URIBE, solicite._x000a_6. Aprobar el flujo de fondos del proyecto._x000a_7. Revisar, controlar y supervisar el estado financiero de los contratos de obra._x000a_8. Corregir, en el menor tiempo posible, los desajustes que pudieren presentarse y determinar los mecanismos, conceptos y_x000a_procedimientos pertinentes para prever o solucionar rápida y eficazmente las diferencias que llegaren a surgir durante la_x000a_ejecución de los contratos de obra._x000a_9. Llevar y mantener el archivo actualizado de la Interventoría (bitácora), de tal manera que se pueda constatar en cualquier_x000a_momento el desarrollo de la ejecución de los contratos._x000a_10. Estudiar y conceptuar oportunamente sobre las sugerencias y consultas de los contratistas de obra._x000a_11. Responder, en primera instancia, previo concepto del EL FONDO DE DESARROLLO LOCAL DE RAFAEL URIBE URIBE,_x000a_las reclamaciones que presenten los contratistas de obra._x000a_12. Elaborar y allegar los documentos que se requieran para la liquidación de los contratos._x000a_13. Verificar que todos los trabajadores que laboren en la ejecución de los contratos de obra se encuentren afiliados a la_x000a_seguridad social._x000a_Asesorar y acompañar jurídicamente al EL FONDO DE DESARROLLO LOCAL DE RAFAEL URIBE URIBE frente a todos_x000a_los aspectos contractuales que se presenten durante la ejecución y liquidación de los contratos de obra."/>
    <s v="N/A"/>
    <s v="N/A"/>
    <s v="10/0/2024"/>
    <m/>
    <m/>
    <s v="N/A"/>
    <s v="SI"/>
    <s v="20246820001363-20246820004183 - 20246820008533"/>
  </r>
  <r>
    <s v="COP-367-2023"/>
    <n v="367"/>
    <s v="FDLRUU-LP-005-2023"/>
    <s v="No aplica"/>
    <d v="2023-10-18T00:00:00"/>
    <s v="https://community.secop.gov.co/Public/Tendering/OpportunityDetail/Index?noticeUID=CO1.NTC.5077925&amp;isFromPublicArea=True&amp;isModal=False"/>
    <x v="2"/>
    <x v="6"/>
    <s v="CO1.PCCNTR.5628944"/>
    <m/>
    <s v="N/A"/>
    <s v="CONSORCIO PARQUES RUU 2023"/>
    <s v="NIT"/>
    <n v="901780618"/>
    <n v="5"/>
    <s v="EMPRESAS GRUPO ROMERO SAS/OMICRON DEL LLANO SAS"/>
    <m/>
    <s v="901347937-4-900204854-4"/>
    <s v="50%-50%"/>
    <m/>
    <m/>
    <m/>
    <m/>
    <s v="CONSTRUCCIÓN, MEJORAMIENTO, MANTENIMIENTO Y/O DOTACIÓN DE LOS PARQUES CATALOGADOS COMO VECINALES Y DE BOLSILLO, DE LA LOCALIDAD DE RAFAEL URIBE URIBE EN BOGOTÁ D.C"/>
    <d v="2023-12-26T00:00:00"/>
    <d v="2024-02-01T00:00:00"/>
    <d v="2024-08-31T00:00:00"/>
    <n v="120"/>
    <n v="4"/>
    <n v="2523120000"/>
    <n v="630780000"/>
    <x v="0"/>
    <n v="1149"/>
    <d v="2023-08-25T00:00:00"/>
    <n v="1256"/>
    <d v="2023-12-28T00:00:00"/>
    <x v="31"/>
    <s v="Más parques en Rafael Uribe Uribe"/>
    <x v="34"/>
    <m/>
    <m/>
    <m/>
    <m/>
    <m/>
    <m/>
    <m/>
    <m/>
    <m/>
    <m/>
    <n v="4"/>
    <n v="120"/>
    <n v="2523120000"/>
    <s v="10 10-Contrato de Obra"/>
    <s v="CONSORCIO INTER PARQUES RUU 2023-CI-373-2023"/>
    <s v="INFRAESTRUCTURA"/>
    <s v="Suspendido"/>
    <s v="SECOP II"/>
    <s v="MILLER"/>
    <s v="SUSPENSION TRES (3) MESES DEL 17 DE MAYO AL 16 DE AGOSTO/2024-REINICIO 17 DE AGOSTO"/>
    <m/>
    <n v="367"/>
    <s v="N/A"/>
    <n v="3504708735"/>
    <s v="CLL 127 No. 7ª 19"/>
    <s v="N/A"/>
    <s v="licitacionesintercon@gmail.com_x000d_"/>
    <s v="1. Solicitar certificación a la oficina de presupuesto de los pagos efectuados al contratista de obra._x000a_2. Revisar, suscribir y aprobar los documentos financieros, legales y contables que sean necesarios para la liquidación final de_x000a_los contratos de obra._x000a_3. Exigir al contratista de obra la extensión o ampliación, si es del caso, de los amparos de Estabilidad, del pago de salarios,_x000a_prestaciones e indemnizaciones; de la póliza de responsabilidad civil y de los demás amparos y garantías que se requieran_x000a_para avalar las obligaciones que deba cumplir el contratista de obra con posterioridad a la terminación del contrato._x000a_4. Verificar y dejar constancia del cumplimiento de las obligaciones de pagos al sistema general de seguridad social y/o_x000a_aportes parafiscales, cuando a ello haya lugar, estableciendo una correcta relación entre el monto cancelado y las sumas_x000a_que debieron haber sido cotizadas._x000a_5. Dejar constancia del valor que la entidad retendrá por concepto a las sumas adeudadas al sistema en el momento de la_x000a_liquidación, en el evento que no se hubieren realizado totalmente los aportes al sistema de pensiones y salud. 6. Elaborar las actas de liquidación de los contratos de obra, para efectos de que la entidad pueda cumplir con esta actividad_x000a_dentro de los plazos legales y adjuntar los soportes correspondientes._x000a_7. Requerir al contratista de obra para efectuar la liquidación bilateral y dejar constancia de ello._x000a_8. Suscribir, conjuntamente con las partes de los contratos, el acta de liquidación respectiva, dentro del término fijado en el_x000a_mismo o, en su defecto, a más tardar antes del vencimiento de los doce (12) meses siguientes a su finalización._x000a_9. Informar a la oficina de Contratación, a más tardar dentro del mes siguiente al vencimiento del plazo para liquidar de mutuo_x000a_acuerdo, en caso que los contratistas no se presenten dentro del término fijado para la liquidación bilateral, o no se llega a_x000a_un acuerdo sobre su contenido, para que se expida el acto administrativo de liquidación unilateral, anexando para el efecto_x000a_el Informe de balance final de los contratos y los demás soportes requeridos para las liquidaciones correspondientes junto_x000a_con el borrador de los respectivos Actos Administrativos debidamente motivados._x000a_10. Si se vence el plazo para hacer la liquidación en forma unilateral, y el interventor no presentó el informe antes referido,_x000a_deberá solicitar inmediatamente a la Alcaldía Local de Rafael Uribe Uribe, que adelante los trámites para elevar la solicitud_x000a_de liquidación por vía judicial o por el procedimiento que consagre la ley. Para tal fin, debe anexar todos los soportes_x000a_requeridos para la liquidación._x000a_11. Remitir al Fondo de Desarrollo Local, una vez finalizado el contrato de Interventoría, toda la documentación relacionada con_x000a_el ejercicio de esta._x000d_"/>
    <s v="N/A"/>
    <s v="N/A"/>
    <d v="2024-01-11T00:00:00"/>
    <d v="2024-02-01T00:00:00"/>
    <d v="2024-05-31T00:00:00"/>
    <s v="N/A"/>
    <s v="NO"/>
    <s v="N/A"/>
  </r>
  <r>
    <s v="CPS-368-2023"/>
    <n v="368"/>
    <s v="FDLRUU-SAMC-010-2023"/>
    <s v="No aplica"/>
    <d v="2023-12-01T00:00:00"/>
    <s v="https://community.secop.gov.co/Public/Tendering/OpportunityDetail/Index?noticeUID=CO1.NTC.5268213&amp;isFromPublicArea=True&amp;isModal=False"/>
    <x v="3"/>
    <x v="0"/>
    <s v="CO1.PCCNTR.5679823"/>
    <n v="98171"/>
    <s v="N/A"/>
    <s v="ASOCIACIÓN DE HOGARES SI A LA VIDA"/>
    <s v="NIT"/>
    <n v="900175374"/>
    <n v="5"/>
    <m/>
    <m/>
    <m/>
    <m/>
    <m/>
    <m/>
    <m/>
    <m/>
    <s v="FORTALECER EL DESARROLLO SOCIAL Y CULTURAL MEDIANTE PROCESOS DE FORMACIÓN Y ACTIVIDADES SOBRE EL BUEN USO DEL ESPACIO PÚBLICO, PROMOVIENDO ACUERDOS CIUDADANOS QUE PERMITAN LA SANA CONVIVENCIA Y EL RESPETO ENTRE LOS VENDEDORES INFORMALES EN LA LOCALIDAD DE RAFAEL URIBE URIBE EN EL MARCO DEL PROYECTO 1681"/>
    <d v="2023-12-29T00:00:00"/>
    <d v="2024-02-12T00:00:00"/>
    <d v="2024-07-11T00:00:00"/>
    <n v="120"/>
    <n v="4"/>
    <n v="259741747"/>
    <n v="64935436.75"/>
    <x v="0"/>
    <n v="1216"/>
    <d v="2023-11-22T00:00:00"/>
    <n v="1322"/>
    <d v="2023-12-29T00:00:00"/>
    <x v="6"/>
    <s v="Cultura ciudadana y uso optimo del espacio público en Rafael Uribe Uribe"/>
    <x v="6"/>
    <m/>
    <m/>
    <m/>
    <m/>
    <m/>
    <m/>
    <m/>
    <m/>
    <m/>
    <m/>
    <n v="4"/>
    <n v="120"/>
    <n v="259741747"/>
    <s v="49 49-Otros Servicios "/>
    <s v="ANGIE NATALIA RODRIGUEZ BARAJAS PROFESIONAL CPS 055 2023 FDLRUU Apoyo Técnico y Financiero VANESSA DOMINGUEZ PALOMINO PROFESIONAL CPS 235 2023 FDLRUU Apoyo Jurídico"/>
    <s v="PLANEACION"/>
    <s v="Suspendido"/>
    <s v="SECOP II"/>
    <s v="Valentina"/>
    <s v="suspension del 22/03/ 2024 al 21/04/2024 (1 mes ("/>
    <m/>
    <n v="368"/>
    <s v="N/A"/>
    <n v="7036962"/>
    <s v="CALLE 116 A No 71 A 39"/>
    <s v="N/A"/>
    <s v="asociaciondehogaressialavida@gmail.com"/>
    <s v=" 1._x000a_Presentar para la suscripción del acta de inicio lo siguiente: Plan de ejecución y crono-grama_x000a_detallado por cada evento acorde a lo estipulado en cada uno de los seis Anexos Técnicos, en_x000a_donde se incluya la organización, lugares exactos de las actividades, insumos a entregar y_x000a_servicios prestados para cada uno, aterrizando las fechas al tiempo actual, adicional deberá_x000a_presentar las hojas de vida del recurso humano requerido, incluyendo los promotores (si aplica)._x000a_Una vez el Supervisor apruebe lo anterior-mente relacionado se procederá a la firma del acta de_x000a_inicio. 2. Presentar el proyecto a la Junta de Acción Local de Rafael Uribe Uribe, dentro de los_x000a_quince (15) días siguientes a la suscripción del acta de inicio del contrato, en donde se hará una_x000a_descripción del proyecto, su vigencia, cronogramas de trabajo y planes de ejecución, meta a_x000a_cumplir con la ejecución del proyecto, recurso humano que se vinculará, entre otras que identifique_x000a_el contratista o sean requeridas por la JAL. 3. Realizar como mínimo una vez al mes reunión con_x000a_la Supervisión y el Apoyo a la Supervisión del contrato, con el fin de hacer el debido seguimiento_x000a_al cronograma y la ejecución contractual. 4. Dar cumplimiento con las iniciativas priorizadas en la_x000a_segunda fase de Presupuestos Participativos correspondientes a los Anexos Técnicos 1, 2 y 3. 5._x000a_Realizar las presentaciones en su etapa inicial, ejecución y final a los diferentes órganos e_x000a_instancias donde sea requerido, y durante la ejecución para mostrar los avances del contrato. 6Entregar los bienes producto del plan de medios de cada evento, deberá estar ceñido a lo descrito_x000a_en los Anexos Técnicos acorde a los procesos internos con la Oficina de Prensa del FDLRUU. 7._x000a_Entregar los informes requeridos por la supervisión y/o apoyo a la supervisión que se generen en_x000a_la ejecución del contrato. 8. Brindar respuesta clara, de fondo y oportuna a las diferentes peticiones_x000a_con relación al desarrollo del contrato. 9. Cumplir a cabalidad con las condiciones técnicas,_x000a_administrativas, jurídicas, financieras, económicas y comerciales exigidas en los Anexos Técnicos_x000a_y demás presentadas en la propuesta. 10. Presentar un informe mensual tanto de la ejecución_x000a_física como financiera, que dé cuenta de la realización de las actividades, logros y dificultades en_x000a_la ejecución del proyecto, acompañado de los soportes correspondientes, la entrega de productos_x000a_de acuerdo a lo ofrecido en la propuesta, al cronograma y al desarrollo de la ejecución del_x000a_proyecto. 11. Tramitar los permisos a los que haya lugar con las diferentes entidades distritales_x000a_para la realización de los seis eventos de promoción cultural acorde a los lineamientos_x000a_establecidos en los Anexos Técnicos. 12. Cumplir de manera tácita los lineamientos técnicos para_x000a_la realización de las correspondientes actividades de mitigación del riesgo de acuerdo con los_x000a_lineamientos de las Secretarías competente e IDIGER para la regulación de aglomeraciones. 13._x000a_Vincular y mantener mínimo el 50 % de mujeres para la ejecución del contrato o convenio,_x000a_garantizando que la vinculación se realice con plena observancia de las normas laborales o_x000a_contractuales aplicables, dando prioridad a mujeres víctimas del conflicto armado, con alguna_x000a_discapacidad, jefa de hogar u otra condición especial, de acuerdo con lo estipulado en el artículo_x000a_3 del Decreto Distrital 332 de 2020. 14. Constituir garantía única, gestionar las modificaciones_x000a_cuando se produzcan adiciones, prórrogas o suspensiones del contrato y gestionar ante la_x000a_aseguradora la actualización de las vigencias de los amparos cuando la entidad así lo requiera._x000a_15. Reportar cualquier novedad o anomalía, reportar la situación de manera inmediata al_x000a_supervisor y/o interventor. 16. El contratista debe garantizar la adecuada gestión de los residuos_x000a_generados duran-te los eventos a realizar; por lo cual debe proporcionar elementos señalizados_x000a_para su almacenamiento en el área que se desarrollará el evento y así como efectuar el adecuado_x000a_aprovechamiento o disposición final de los mismos. 17. En relación con el suministro de elementos_x000a_de refrigerios, es necesario que se utilicen elementos o insumos biodegradables o de bajo impacto_x000a_ambiental, tales como vasos de cartón parafinados, platos y cubiertos biodegradables, los_x000a_productos de papel, como servilletas, toallas de manos, bolsas biodegradables, entre otros deben_x000a_ser fabricados con residuos. *No está permitido el empleo de poliestireno expandido -ICOPOR-,_x000a_revolvedores plásticos, ni pitillos en cumplimiento del Decreto Distrital 317 de 2021, Por medio del_x000a_cual se reglamenta el Acuerdo Distrital No. 808 del 2021 y se establecen medidas para reducir_x000a_progresivamente la adquisición y consumo de plásticos de un solo uso en las Entidades del Distrito_x000a_Capital. 18. Atender las inspecciones ambientales realizadas por la Alcaldía Local, permitiendo el_x000a_recorrido por las instalaciones, realizar entrevistas al personal y obtener registro documental y_x000a_fotográfico. 19. Las demás que tengas relación directa con el objeto contractual y se requieran_x000a_para la correcta ejecución del mismo"/>
    <s v="N/A"/>
    <s v="N/A"/>
    <d v="2023-12-29T00:00:00"/>
    <d v="2024-02-12T00:00:00"/>
    <d v="2024-06-11T00:00:00"/>
    <s v="N/A"/>
    <s v="SI"/>
    <n v="20246820001393"/>
  </r>
  <r>
    <s v="CAS-369-2023"/>
    <n v="369"/>
    <s v="FDLRUU-CD-369-2023"/>
    <s v="No aplica"/>
    <d v="2023-12-26T00:00:00"/>
    <s v="https://community.secop.gov.co/Public/Tendering/OpportunityDetail/Index?noticeUID=CO1.NTC.5355623&amp;isFromPublicArea=True&amp;isModal=False"/>
    <x v="0"/>
    <x v="8"/>
    <s v="CO1.PCCNTR.5699981"/>
    <m/>
    <s v="N/A"/>
    <s v="FUNDACIÓN UNIVERSITARIA EMPRESARIAL DE LA CÁMARA DE COMERCIO DE BOGOTA-UNIEMPRESARIAL"/>
    <s v="NIT"/>
    <n v="830084876"/>
    <n v="6"/>
    <m/>
    <m/>
    <m/>
    <m/>
    <m/>
    <m/>
    <m/>
    <m/>
    <s v="AUNAR RECURSOS HUMANOS TÉCNICOS ADMINISTRATIVOS Y FINANCIEROS PARA PROMOVER, REVITALIZAR Y APOYAR ESTRATEGIAS DE TRANSFORMACIÓN EMPRESARIAL Y FORTALECIMIENTO A LAS UNIDADES PRODUCTIVAS TRADICIONALES, EMPRENDIMIENTOS Y MIPYMES LOCALES EN RAFAEL URIBE URIBE EN EL MARCO DEL PROYECTO 1653"/>
    <d v="2023-12-28T00:00:00"/>
    <d v="2024-01-29T00:00:00"/>
    <d v="2024-10-28T00:00:00"/>
    <n v="180"/>
    <n v="6"/>
    <n v="1915953445"/>
    <n v="319325574.16666669"/>
    <x v="0"/>
    <n v="1377"/>
    <d v="2023-12-22T00:00:00"/>
    <n v="1286"/>
    <d v="2023-12-29T00:00:00"/>
    <x v="15"/>
    <s v="Oportunidades para el desarrollo economico cultural y creativo en Rafael Uribe Uribe"/>
    <x v="15"/>
    <m/>
    <m/>
    <m/>
    <m/>
    <m/>
    <m/>
    <m/>
    <n v="1"/>
    <d v="2024-05-15T00:00:00"/>
    <n v="90"/>
    <n v="9"/>
    <n v="270"/>
    <n v="1915953445"/>
    <s v="219 219-Otros tipo de convenios "/>
    <s v="LUISA FERNANDA SANDOVAL BARRAGAN "/>
    <s v="PLANEACION"/>
    <s v="En ejecución"/>
    <s v="SECOP II"/>
    <s v="Valentina"/>
    <m/>
    <m/>
    <n v="369"/>
    <s v="N/A"/>
    <n v="3808000"/>
    <s v="Cra 33 a # 30- 20"/>
    <s v="N/A"/>
    <s v="jdicker@uniempresarial.edu.co"/>
    <s v="2.1. Realizar todas las actividades contempladas en los documentos del proceso y presentar los respectivos productos de soporte. 2.2. Desarrollar el objeto del contrato de conformidad con los estudios previos, anexos técnicos, pliego de condiciones y la propuesta presentada. 2.3. Realizar la planeación, organización, coordinación, programación y realización de las actividades plan- teadas en los anexos técnicos y el estudio previo y la propuesta presentada para las fases específicas de los diferentes componentes del proceso. 2.4. Presentar un (1) informe técnico y financiero mensual, sobre el avance de ejecución física, financiera y administrativa del contrato, con la evidencia contable de los hechos financieros que correspondan, el cual deberá incluir aspectos administrativos, técnicos y presupuestales relacionados con el desarrollo y ejecución de este. Dicho informe deberá ser entregado al fondo dentro de los diez primeros días de cada mes en formato digital. El informe final del contrato Página 21 de 24 Código: GCO-GCI-F024 Versión: 04 Vigencia: 27 de septiembre de 2022 Caso Hola No. 267982 deberá ser entregado dentro los 30 días siguientes al vencimiento del término pactado en formato digital. 2.5. Transportar por su cuenta y riesgo los insumos y equipos requeridos para la adecuada ejecución del contrato. 2.6. Acreditar para el inicio y durante la ejecución del contrato, el talento humano con el perfil e idoneidad necesaria para la adecuada ejecución del proyecto. Este recurso humano debe ser acorde con el perfil establecido en el proyecto. 2.7. Cumplir con todas y cada una de las actividades descritas en el anexo técnico y en general en el plazo contractual pactado. 2.8. Garantizar la calidad de los insumos suministrados al FDLRUU los cuales deben ser entregados en óptimas condiciones de funcionamiento los elementos solicitados, so pena de rechazo por parte de la entidad; caso en el cual, deberá el contratista asumir los costos de los nuevos insumos y/o elementos a utilizar. 2.9. Garantizar la ejecución de las dos (2) iniciativas priorizadas en la FASE II de Presupuesto Participativos. 2.10. El contratista deberá tramitar los permisos y adelantar todos los trámites requeridos en cuanto a la utilización de espacios públicos, para la idónea ejecución del contrato._x000a_2.11. Adelantar el trámite correspondiente al interior de la entidad pública ejecutora, con el objeto de realizar la efectiva incorporación de los recursos de acuerdo con los lineamientos establecidos en el Manual de Presupuesto del Distrito. 2.12. Designar el (los) integrante(s) del Comité Técnico del proyecto por parte del ejecutor. 2.13. Elaboración del plan de trabajo detallado, cronograma, conformación del grupo humano de ejecución, organización logística de acuerdo con los objetivos y actividades propuestas. 2.14. Informar al FONDO DE DESARROLLO LOCAL DE RAFAEL URIBE URIBE de manera inmediata novedades que puedan ocasionar la parálisis en la ejecución del presente proyecto o aquellas situaciones que puedan afectar el cronograma pactado para el desarrollo adecuado del proyecto. 2.15. Garantizar el recurso físico y tecnológico necesario para cumplir con las actividades programadas y demás que se requieran y sean afines. 2.16. Evaluar y hacer el seguimiento al plan de trabajo y sugerir las recomendaciones pertinentes, centradas con el concepto del supervisor; de igual forma opera para los informes parciales y finales. 2.17. Entregar e implementar el Protocolo de bioseguridad. 2.18. Realizar la propuesta de las actividades y metodologías a implementar durante el desarrollo de las diferentes jornadas de fortalecimiento y asesoría con énfasis en la formación y/o capacitación en hábitos de eficiencia empresarial. 2.19. Implementar el diseño de la propuesta pedagógica aprobada y teniendo en cuenta las especificaciones del anexo técnico que hace parte integral del contrato Y garantizar la disponibilidad permanente del personal que diseñará y ejecutará la propuesta pedagógica. 2.20. Estar al día en el pago de salarios y prestaciones sociales que se establezcan en relación con los trabajadores y empleados, ya que el personal que vincula el contratista no tiene carácter oficial y, en consecuencia, sus relaciones trabajador-empleador se rige por lo dispuesto en el código sustantivo del trabajo y demás disposiciones concordantes y complementarias. Página 22 de 24 Código: GCO-GCI-F024 Versión: 04 Vigencia: 27 de septiembre de 2022 Caso Hola No. 267982. 2.21. Garantizar el manejoadecuado de los residuos generados, tanto convencionales como peligrosos, durante los eventos/actividades que se desarrollen en marco de la ejecución del proyecto, para lo cual deberá contar con elementos debidamente señalizados para el almacenamiento de estos. También deberá realizar un aprovechamiento adecuado o disposición final de dichos residuos. 2.22. Realizar la capacitación a un mínimo de veinte mil (20.000) personas en la localidad de Rafael Uribe Uribe sobre los ejes de hábitos de consumo amigables con el medio ambiente, apropiación del espacio público, separación en la fuente y reciclaje. De igual manera las capacitaciones adicionales ofertadas en el puntaje adicional. Se deben aportar las evidencias de las capacitaciones. 2.23. Garantizar la idoneidad de los profesionales vinculados al proyecto. Para ello, cualquier modificación según hojas de vida presentadas, deberá ser aprobada previamente por el Fondo de Desarrollo Local, siempre y cuando sean de un perfil superior o igual al reque ido en el pliego de condiciones definitivo. 2.24. Entregar al final de las jornadas de capacitación y sensibilización los certificados de participación, soporte entregado en las condiciones definidas en el anexo técnico del presente proyecto. 2.25. Elaborar piezas publicitarias de invitación y comunicación de capacitación y eventos que sean propios del proyecto 1653. 2.26. Realizar el diseño de una (1) cartilla con la información que se brindará en la capacitación entorno a los ejes de capacitación. 2.27. Asistir a los Comités técnicos que programe la supervisión, acatando la periodicidad establecida. De ser requerido por la interventoría y/o supervisión deben asistir el representante legal o demás personal del equipo de trabajo. La supervisión convocará a las reuniones extraordinarias. 2.28. Efectuar y soportar los ingresos y salidas de almacén de aquellos insumos que así lo requieran, conforme al proceso definido para tal fin. 2.29. Hacer entrega de los informes que le sean solicitados por la supervisión y/o el apoyo a la supervisión. 2.30. De conformidad con lo estipulado en el Decreto 322 de 2020 expedido por la alcaldía mayor de Bogotá, el contratista deberá garantizar la vinculación de mujeres para la ejecución del contrato en el porcentaje establecido en dicho Decreto para el tipo de actividad a desarrollar. 2.31. Llevar registro detallado, basado en enfoque poblacional, de todas las personas que sean partícipes del proyecto durante el periodo de ejecución de este. 2.32. Atender las solicitudes que se generen desde entidades como la JAL, Concejos locales de participación, entre otros, que tengan por objetivo dar a conocer, tanto a dichos entes como a la comunidad en gene- ral, del estado del proyecto (etapa en la que se encuentra el proyecto, avances con corte a la fecha de la citación, estadísticas relevantes durante la ejecución y atención y resolución de preguntas)._x000a_2.33. Estar a paz y salvo durante la ejecución del proyecto con el pago de los aportes y cotizaciones al Sistema General de Seguridad Social y parafiscales. 2.34. La Alcaldía Local de Rafael Uribe Uribe, cumple la normatividad ambiental, mejora continuamente sus procesos para liderar, prevenir, mitigar, proteger, conservar y hacer un uso racional de los recursos naturales y del medio ambiente, siendo modelo de responsabilidad ambiental en la gestión pública. 2.35. En consecuencia, la Entidad desarrolla los lineamientos sectoriales contenidos en el Plan Página 23 de 24 Código: GCO-GCI-F024 Versión: 04 Vigencia: 27 de septiembre de 2022 Caso Hola No. 267982 Institucional de Gestión Ambiental –PIGA-, que se concreta a través de los Programas de Gestión en Residuos, Agua, Energía, Condiciones Internas, Buenas Prácticas y Gestión Contractual. Dichos Pro- gramas están sujetos al mejoramiento continuo, por parte de la Entidad, para el beneficio general. 2.36. En cuanto a los medios de convocatoria y difusión de la información de cada proyecto debe evaluarse la pertinencia, necesidad y eficacia de la utilización de medios impresos tales como afiches y volantes, imprimir solo la cantidad necesaria y en cuanto a la distribución de los afiches debe hacerse en lugares permitidos para evitar cualquier tipo de contaminación visual, no deberán hacerse convocatorias me- diante perifoneo u otro tipo de actividades que pueda generar contaminación auditiva. Además de lo enunciado anteriormente se deben cumplir con lo siguiente: Presentar los informes técnico administra- tivo y financiero que soporten las actividades desarrolladas de acuerdo con el cronograma y plan de trabajo. Dichos informes deben ser entregados en medio magnético cumpliendo con la Política de Cero Papel, que hace parte del Plan Institucional de Gestión Ambiental –PIGA. Ver aspectos ambientales en el Anexo Técnico. 2.37. El fabricante deberá utilizar materiales reciclados para el embalaje del producto a entregar. 2.38. El contratista debe garantizar la adecuada gestión de los residuos generados tanto convencionales como peligrosos durante las intervenciones y dar cumplimiento a cabalidad con las buenas prácticas y aspectos ambientales descritos en el anexo técnico. 2.39. Atender las inspecciones ambientales realizadas por la Alcaldía Local, permitiendo el recorrido por las instalaciones, realizar entrevistas al personal y obtener registro documental y fotográfico. 2.40. En relación con el suministro de elementos de refrigerios, es necesario que se utilicen elementos o insumos biodegradables o de bajo impacto ambiental, tales como vasos de cartón parafinados, platos y cubiertos biodegradables, los productos de papel, como servilletas, toallas de manos, bolsas biodegra- dables, entre otros deben ser fabricados con residuos._x000a_*No está permitido el empleo de poliestireno expandido -ICOPOR-, revolvedores plásticos, ni pitillos en cumplimiento del Decreto Distrital 317 de 2021, Por medio del cual se reglamenta el Acuerdo Distrital No. 808 del 2021 y se establecen medidas para reducir progresivamente la adquisición y consumo de plásticos de un solo uso en las Entidades del Distrito Capital. 42. Las demás que se le asignen y que surjan de la naturaleza del Contrato. 2.41. Las demás que se deriven de la naturaleza del contrato_x000a__x000a_"/>
    <s v="N/A"/>
    <s v="N/A"/>
    <d v="2024-01-11T00:00:00"/>
    <d v="2024-01-29T00:00:00"/>
    <d v="2024-07-28T00:00:00"/>
    <s v="N/A"/>
    <s v="SI"/>
    <s v="20246820001083-20246820008553"/>
  </r>
  <r>
    <s v="OC-122364"/>
    <s v="N/A"/>
    <n v="188662"/>
    <s v="No aplica"/>
    <d v="2023-11-29T00:00:00"/>
    <s v="https://www.colombiacompra.gov.co/tienda-virtual-del-estado-colombiano/ordenes-compra/122364"/>
    <x v="3"/>
    <x v="9"/>
    <n v="122364"/>
    <m/>
    <s v="N/A"/>
    <s v="PANAMERICANA LIBRERIA Y PAPELERIA SA"/>
    <s v="NIT"/>
    <n v="830037946"/>
    <n v="3"/>
    <m/>
    <m/>
    <m/>
    <m/>
    <m/>
    <m/>
    <m/>
    <m/>
    <s v="ADQUIRIR LICENCIAS DE SOFTWARE, PARA EL FORTALECIMIENTO TECNICO DE LAS COMUNICACIONES, AREA DE INFRAESTRUCTURA, INSPECCIONES, JURIDICA Y EQUIPO DE GESTION DOCUMENTAL EN LA ALCALDIA LOCAL DE RAFAEL URIBE URIBE."/>
    <d v="2023-12-13T00:00:00"/>
    <d v="2023-12-13T00:00:00"/>
    <d v="2024-02-12T00:00:00"/>
    <n v="60"/>
    <n v="2"/>
    <n v="31645200"/>
    <n v="15822600"/>
    <x v="0"/>
    <n v="1208"/>
    <d v="2023-11-10T00:00:00"/>
    <n v="1145"/>
    <d v="2023-12-20T00:00:00"/>
    <x v="0"/>
    <s v="Gestion publica transparente y que mide cuentas  la ciudadania en rafael uribe uribe "/>
    <x v="0"/>
    <m/>
    <m/>
    <m/>
    <m/>
    <m/>
    <m/>
    <m/>
    <m/>
    <m/>
    <m/>
    <n v="2"/>
    <n v="60"/>
    <n v="31645200"/>
    <s v="121 121-Compraventa (Bienes Muebles) "/>
    <s v="MANUEL ALEJANDRO GUTIERREZ YAIMA Profesional Universitario 219- 15 de Sistemas ALRUU"/>
    <s v="SISTEMAS"/>
    <s v="Terminado"/>
    <s v="Tienda Virtual "/>
    <s v="Adriana "/>
    <m/>
    <m/>
    <n v="122264"/>
    <s v="N/A"/>
    <n v="3649000"/>
    <s v="CL 12 34 30"/>
    <s v="N/A"/>
    <s v="acleves@panamericana.com.co"/>
    <m/>
    <s v="N/A"/>
    <s v="N/A"/>
    <s v="N/A"/>
    <d v="2023-12-13T00:00:00"/>
    <d v="2024-02-12T00:00:00"/>
    <s v="N/A"/>
    <s v="SI"/>
    <n v="20246820000123"/>
  </r>
  <r>
    <s v="CPS-370-2023"/>
    <n v="370"/>
    <s v="FDLRUU-LP-008-2023"/>
    <s v="No aplica"/>
    <d v="2023-11-15T00:00:00"/>
    <s v="https://community.secop.gov.co/Public/Tendering/OpportunityDetail/Index?noticeUID=CO1.NTC.5179594&amp;isFromPublicArea=True&amp;isModal=False"/>
    <x v="2"/>
    <x v="0"/>
    <s v="CO1.PCCNTR.5688918"/>
    <n v="95593"/>
    <s v="N/A"/>
    <s v="IMPECOS SAS"/>
    <s v="NIT"/>
    <n v="901039835"/>
    <n v="0"/>
    <m/>
    <m/>
    <m/>
    <m/>
    <m/>
    <m/>
    <m/>
    <m/>
    <s v="REALIZAR INTERVENCION CON PROCESOS DE RESTAURACIÓN, REHABILITACIÓN O RECUPERACIÓN ECOLÓGICA EN LA LOCALIDAD DE RAFAEL URIBE URIBE EN EL MARCO DEL PROYECTO DE INVERSIÓN 1661"/>
    <d v="2023-12-27T00:00:00"/>
    <d v="2024-03-06T00:00:00"/>
    <d v="2024-12-05T00:00:00"/>
    <n v="270"/>
    <n v="9"/>
    <n v="522981106"/>
    <n v="58109011.777777776"/>
    <x v="0"/>
    <n v="1194"/>
    <d v="2023-10-26T00:00:00"/>
    <n v="1291"/>
    <d v="2023-12-29T00:00:00"/>
    <x v="32"/>
    <s v="Restauraccion Ecologica rafael uribe uribe "/>
    <x v="35"/>
    <m/>
    <m/>
    <m/>
    <m/>
    <m/>
    <m/>
    <m/>
    <m/>
    <m/>
    <m/>
    <n v="9"/>
    <n v="270"/>
    <n v="522981106"/>
    <s v="49 49-Otros Servicios "/>
    <s v="ANGIE NATALIA RODRIGUEZ BARAJAS_x000a_PROFESIONAL CPS 055 2023 FDLRUU_x000a_ALEJANDRA RODRIGUEZ BERNAL CPS 222 2023 (apoyo juridico)"/>
    <s v="PLANEACION"/>
    <s v="En ejecución"/>
    <s v="SECOP II"/>
    <s v="Luisa"/>
    <m/>
    <m/>
    <n v="370"/>
    <s v="N/A"/>
    <n v="3105169154"/>
    <s v="CALLE 18 6 47 OF 302"/>
    <s v="N/A"/>
    <s v="impecosas@gmail.com"/>
    <s v="1. Designar el (los) integrante(s) del Comité Técnico del contrato por parte del_x000a_ejecutor_x000a_2. Elaboración del plan de trabajo detallado, cronograma, conformación del grupo_x000a_humano de ejecución, organización logística de acuerdo con los objetivos y_x000a_actividades propuestas._x000a_3. Realizar comités técnicos mensuales y extraordinarios (cuando aplique) que_x000a_permitan el seguimiento de la ejecución del contrato 4. Entregar semanalmente cronograma detallado de actividades a ejecutar con la_x000a_siguiente información: fecha, hora, lugar (dirección, barrio), población a_x000a_beneficiar, recurso a utilizar._x000a_5. Garantizar el cumplimiento de la meta para el componente de restauración_x000a_ecológica de intervenir 1 hectárea en procesos de restauración, recuperación_x000a_y/o rehabilitación ecológica._x000a_6. Entregar informes mensuales descriptivos sobre la ejecución de las actividades_x000a_y el desarrollo del contrato, de conformidad con los formatos e instructivos_x000a_establecidos por el fondo de desarrollo local, con sus respectivos soportes de_x000a_las actividades desarrolladas en la ejecución de cada fase del contrato dando_x000a_cumplimiento oportuno de los entregables definidos por cada etapa del_x000a_proyecto, con sus respectivos medios de verificación, de acuerdo al anexo_x000a_técnico del contrato_x000a_7. Realizar entrega del informe final de ejecución total del contrato._x000a_8. El ejecutor deberá́ realizar todos los ingresos al almacén de los insumos_x000a_adquiridos en la ejecución del contrato de acuerdo a los procedimientos_x000a_exigidos por el FDLRUU (cuando aplique)_x000a_9. Las demás que se deriven de la naturaleza del contrato._x000d_"/>
    <s v="N/A"/>
    <s v="N/A"/>
    <d v="2023-12-27T00:00:00"/>
    <d v="2024-03-06T00:00:00"/>
    <d v="2024-12-06T00:00:00"/>
    <s v="N/A"/>
    <s v="SI"/>
    <s v="20246820002103-20246820003603-20246820007553"/>
  </r>
  <r>
    <s v="CPS-371-2023"/>
    <n v="371"/>
    <s v="FDLRUU-LP-010-2023"/>
    <s v="No aplica"/>
    <d v="2023-11-17T00:00:00"/>
    <s v="https://community.secop.gov.co/Public/Tendering/OpportunityDetail/Index?noticeUID=CO1.NTC.5191368&amp;isFromPublicArea=True&amp;isModal=False"/>
    <x v="2"/>
    <x v="0"/>
    <s v="CO1.PCCNTR.5688517"/>
    <n v="97232"/>
    <s v="N/A"/>
    <s v="G&amp;D PROYECTOS S.A.S."/>
    <s v="NIT"/>
    <n v="900693739"/>
    <n v="1"/>
    <m/>
    <m/>
    <m/>
    <m/>
    <m/>
    <m/>
    <m/>
    <m/>
    <s v="REALIZAR ACCIONES PARA EL FORTALECIMIENTO DEL PROGRAMA DE AGRICULTURA URBANA EN LA LOCALIDAD RAFAEL URIBE URIBE EN EL MARCO DEL PROYECTO DE INVERSIÓN 1649"/>
    <d v="2023-12-27T00:00:00"/>
    <d v="2024-05-21T00:00:00"/>
    <d v="2024-12-20T00:00:00"/>
    <n v="210"/>
    <n v="7"/>
    <n v="693429900"/>
    <n v="99061414.285714284"/>
    <x v="0"/>
    <n v="1198"/>
    <d v="2023-10-27T00:00:00"/>
    <n v="1303"/>
    <d v="2023-12-29T00:00:00"/>
    <x v="33"/>
    <s v="Agricultura urbana y productiva  y sosteible en rafael uribe uribe "/>
    <x v="36"/>
    <m/>
    <m/>
    <m/>
    <m/>
    <m/>
    <m/>
    <m/>
    <m/>
    <m/>
    <m/>
    <n v="7"/>
    <n v="210"/>
    <n v="693429900"/>
    <s v="49 49-Otros Servicios "/>
    <s v="YEFFERSON ANTOLYN ALTAMIRANDA BUITRAGO"/>
    <s v="PLANEACION"/>
    <s v="En ejecución"/>
    <s v="SECOP II"/>
    <s v="Luisa"/>
    <s v="SIN ACTA DE INICIO . MAYO 15/2024"/>
    <m/>
    <n v="371"/>
    <m/>
    <n v="3145607269"/>
    <s v="Calle 105 no. 24 17 OF 201"/>
    <s v="N/A"/>
    <s v="info@gyd.edu.co"/>
    <s v="1. Desarrollar y ejecutar el proyecto de conformidad con los lineamientos y_x000a_características establecidas en el estudio previo, anexo técnico y la propuesta_x000a_presentada para las fases transversales para todos los componentes y las fases_x000a_específicas para cada componente. 2. Elaboración y presentación del plan de trabajo detallado, cronograma,_x000a_conformación del grupo humano de ejecución, organización logística de_x000a_acuerdo con los objetivos y actividades propuestas._x000a_3. Coordinar la realización de las presentaciones públicas requeridas._x000a_4. Implementar procesos de formación de manera integral presencial para el_x000a_componente de agricultura urbana y llevar registros de fotos, documentos y_x000a_actas de reunión de las actividades desarrolladas en cada sesión de los_x000a_procesos._x000a_5. Cumplir con la ejecución presupuestal teniendo en cuenta que los ajustes o_x000a_valores que excedan las cantidades o valores indicados por la propuesta_x000a_deberán contar con aprobación previa por parte del supervisor del contrato._x000a_6. Estar a paz y salvo durante la ejecución del contrato con el pago de los aportes_x000a_y cotizaciones al Sistema General de Seguridad Social y parafiscales._x000a_7. El ejecutor deberá presentar una estrategia de sostenibilidad del proyecto_x000a_ajustando la inicialmente presentada y ésta, deberá ser dialogada con a la_x000a_comunidad como insumo final de la ejecución de la iniciativa._x000a_8. Contratar y poner a disposición para la ejecución del presente contrato el_x000a_recurso humano necesario para la efectiva y eficiente inversión de los recursos_x000a_aportados para la intervención en los sitios, lugares y espacios que sean_x000a_definidos por el Comité Técnico._x000a_9. Designar el (los) integrante(s) del Comité Técnico del contrato por parte del_x000a_ejecutor_x000a_10.Garantizar el suficiente recurso físico de aporte logístico para implementar,_x000a_desarrollar y ejecutar las actividades objeto del contrato._x000a_Calle 32_x0009_No. 23 - 62 sur_x000a_Código Postal: 111811_x000a_Tel._x0009_3660007_x000a_Información_x0009_Línea_x0009_195_x000a_www.rafaeluribe.gov.co_x000a__x000a_CONDICIONES GENERALES_x000a_CLÁUSULADO COMPLEMENTARIO AL CONTRATO DE PRESTACIÓN DE_x000a_SERVICIOS 371 – 2023 SUSCRIO ENTRE EL ALCALDE DEL FONDO DE_x000a_DESARROLLO LOCAL DE RAFAEL URIBE URIBE Y EL REPRESENTANTE_x000a_LEGAL DE G&amp;D GERENCIA Y DIRECCION DE PROYECTOS SAS_x000a_Código: GCO-GCI-F143_x000a_Versión: 08_x000a_Vigencia: 01 de diciembre de 2022_x000a_Caso Hola No. 280117_x000a_11.Entregar informes mensuales descriptivos sobre la ejecución de las actividades_x000a_y el desarrollo del contrato, de conformidad con los formatos e instructivos_x000a_establecidos por el fondo de desarrollo local._x000a_12.Entregar al apoyo a la supervisión la base de datos de beneficiarios de acuerdo_x000a_con la información y encuestas según el formato concertado y definido en_x000a_comité_x000a_13.Realizar entrega del informe final, para la aprobación del supervisor._x000a_14.Cumplir con las políticas, protocolos, circulares y demás normativa interna_x000a_adoptadas por la Alcaldía Rafael Uribe Uribe, para los siguientes temas:_x000a_bioseguridad, convivencia laboral, uso de los espacios, recursos ambientales y_x000a_públicos, entre otros_x000a_15.El ejecutor deberá realizar todos los ingresos al almacén de los insumos_x000a_adquiridos en la ejecución del contrato._x000a_16.Articular las acciones de manera permanente con el comité Técnico, para la_x000a_correcta ejecución del proceso._x000a_17.Las demás que se deriven de la naturaleza del contrato."/>
    <s v="N/A"/>
    <s v="N/A"/>
    <d v="2024-03-15T00:00:00"/>
    <m/>
    <m/>
    <s v="N/A"/>
    <s v="SI"/>
    <n v="20246820008583"/>
  </r>
  <r>
    <s v="CPS-372-2023"/>
    <n v="372"/>
    <s v="FDLRUU-LP-014-2023"/>
    <s v="No aplica"/>
    <d v="2023-11-20T00:00:00"/>
    <s v="https://community.secop.gov.co/Public/Tendering/OpportunityDetail/Index?noticeUID=CO1.NTC.5207028&amp;isFromPublicArea=True&amp;isModal=False"/>
    <x v="2"/>
    <x v="0"/>
    <s v="CO1.PCCNTR.5688923"/>
    <n v="97256"/>
    <s v="N/A"/>
    <s v="ASOCIACION PARA EL DESARROLLO INTEGRAL DE LA FAMILIA COLOMBIANA-ADIFCOL"/>
    <s v="NIT"/>
    <n v="900216251"/>
    <n v="5"/>
    <m/>
    <m/>
    <m/>
    <m/>
    <m/>
    <m/>
    <m/>
    <m/>
    <s v="EJECUTAR ACCIONES PARA LA PREVENCION Y ATENCION DE LA VIOLENCIA INTRAFAMILIAR Y/O SEXUAL EN LA LOCALIDAD DE RAFAEL URIBE URIBE"/>
    <d v="2023-12-27T00:00:00"/>
    <d v="2024-04-15T00:00:00"/>
    <d v="2024-10-14T00:00:00"/>
    <n v="180"/>
    <n v="6"/>
    <n v="763933772"/>
    <n v="127322295.33333333"/>
    <x v="0"/>
    <n v="1211"/>
    <d v="2023-11-20T00:00:00"/>
    <n v="1285"/>
    <d v="2023-12-29T00:00:00"/>
    <x v="34"/>
    <s v="Prevencion de la violencia intrafamiliar en la alcaldia de rafael uribe uribe"/>
    <x v="37"/>
    <m/>
    <m/>
    <m/>
    <m/>
    <m/>
    <m/>
    <m/>
    <m/>
    <m/>
    <m/>
    <n v="6"/>
    <n v="180"/>
    <n v="763933772"/>
    <s v="49 49-Otros Servicios "/>
    <s v="JORGE MAURICIO CARDENAS ROBAYO (CPS 072 2024)"/>
    <s v="PLANEACION"/>
    <s v="En ejecución"/>
    <s v="SECOP II"/>
    <s v="Luisa"/>
    <m/>
    <m/>
    <n v="372"/>
    <s v="N/A"/>
    <n v="3020142"/>
    <s v="CALLE 7 A Sur No. 2 - 80 Int 8"/>
    <s v="N/A"/>
    <s v="lilianzea@yahoo.es"/>
    <s v="1. Presentar el cronograma con la fecha, hora y lugar de los partidos, plan de_x000a_trabajo y la proyección físico-financiera ante el Comité técnico y supervisor. En_x000a_ellos se establecerán los tiempos de ejecución de las actividades y recursos._x000a_2. Realizar el proceso de publicidad, convocatoria e inscripción del proyecto.3. Contratar el personal idóneo para la realización de las actividades_x000a_administrativas y de coordinación que requiera el proyecto, el contratista_x000a_deberá presentar las hojas de vida al supervisor del contrato para su debida_x000a_aprobación._x000a_4. Presentar cuando el supervisor lo solicite los soportes del pago exigido de la_x000a_contraprestación del recurso humano._x000a_5. En cumplimiento del Artículo 3 del Decreto 332 de 2020 “Por medio del cual se_x000a_establecen medidas afirmativas para promover la participación de las mujeres_x000a_en la contratación del Distrito”, el contratista deberá garantizar que la_x000a_contratación del personal requerido para ejecutar el presente contrato,_x000a_corresponda el 50% a mujeres, por lo cual deberá reportar bi-mensualmente_x000a_bajo juramento del Representante legal y del Revisor Fiscal del contratista,_x000a_durante la ejecución del contrato al supervisor del contrato designado por el_x000a_FLDRUU, la relación del personal contratado con las OPS y/o contratos._x000a_6. Participar en el comité técnico del proyecto y elaborar las actas de este._x000a_7. Aportar los recursos y materiales necesarios al personal contratado para_x000a_desempeñar adecuadamente sus obligaciones contractuales._x000a_8. Garantizar la calidad de los elementos según la propuesta del contratista y_x000a_brindar las garantías ofrecidas al Fondo de Desarrollo Local de Rafael Uribe_x000a_Uribe._x000a_9. Entregar al supervisor de manera digital copia de los resultados, bases de datos_x000a_de beneficia-ros y documentos que arroje la ejecución del proyecto._x000a_10.Constituir garantía única, gestionar las modificaciones cuando se produzcan_x000a_adiciones, prórrogas o suspensiones del contrato y gestionar ante la aseguradora la actualización de las vigencias de los amparos cuando la entidad_x000a_así lo requiera._x000a_11.Enviar a la oficina de prensa de la Alcaldía todas las piezas publicitarias del_x000a_proyecto para su respectiva aprobación y autorización de impresión._x000a_12.Entregar los bienes impresos y producto de diseño, compras y demás, de_x000a_conformidad con las condiciones señaladas, en el almacén del Fondo, con_x000a_constancia en acta de entrega._x000a_13.Cumplir a cabalidad el contenido de la propuesta presentada por el contratista_x000a_y aprobada por el ALCALDE LOCAL, en especial lo referente a la ejecución_x000a_financiera, la cual no podrá ser modificada por el contratista sin autorización_x000a_expresa del Fondo de Desarrollo Local, siempre y cuando no afecte el objeto_x000a_contractual, para lo cual se solicitará la legalización a través de otro sí._x000a_14.Reportar formalmente cualquier novedad o anomalía, reportar la situación de_x000a_manera inmediata al supervisor y/o interventor._x000a_15.Presentar un informe mensual tanto de la ejecución física como financiera, que_x000a_dé cuenta de la realización de las actividades, logros y dificultades en la_x000a_ejecución del proyecto, acompañado de los soportes correspondientes, la_x000a_entrega de productos de acuerdo a lo ofrecido en la propuesta, al cronograma_x000a_y al desarrollo de la ejecución del proyecto._x000a_16.Facilitar la información técnica y financiera de la ejecución de recursos con_x000a_cargo al presente proyecto con soportes legalmente válidos, tanto en los_x000a_informes como en las oportunidades que lo requiera el Fondo de Desarrollo_x000a_Local17.Dar cumplimiento a la guía verde de contratación, así como también a las_x000a_fichas verdes de contratación de acuerdo con la descripción del objeto del_x000a_contrato."/>
    <s v="N/A"/>
    <s v="N/A"/>
    <d v="2024-01-11T00:00:00"/>
    <d v="2024-04-15T00:00:00"/>
    <d v="2024-10-14T00:00:00"/>
    <s v="N/A"/>
    <s v="SI"/>
    <n v="20246820007633"/>
  </r>
  <r>
    <s v="CI-373-2023"/>
    <n v="373"/>
    <s v="FDLRUU-CMA-004-2023"/>
    <s v="No aplica"/>
    <d v="2023-12-11T00:00:00"/>
    <s v="https://community.secop.gov.co/Public/Tendering/OpportunityDetail/Index?noticeUID=CO1.NTC.5306164&amp;isFromPublicArea=True&amp;isModal=False"/>
    <x v="6"/>
    <x v="7"/>
    <s v="CO1.PCCNTR.5693008"/>
    <n v="95692"/>
    <s v="N/A"/>
    <s v="CONSORCIO INTER PARQUES RUU 2023"/>
    <s v="NIT"/>
    <n v="901784015"/>
    <n v="2"/>
    <s v="2L PROYECTOS SAS-90%/ PHVA CONSTRUCTORES SAS-10%"/>
    <s v="NIT"/>
    <s v="901154678-2/900386607-1"/>
    <s v="90%-10%"/>
    <m/>
    <m/>
    <m/>
    <m/>
    <s v="REALIZAR LA INTERVENTORIA TECNICA, ADMINISTRATIVA, FINANCIERA AMBIENTAL, SEGURIDAD Y SALUD EN EL TRABAJO SST AL CONTRATO DE OBRA PUBLICA RESULTANTE DEL PROCESO DE LICITACION PUBLICA No. FDLRUU-LP-005-2023, CUYO OBJETO ES: CONSTRUCCIÓN, EJORAMIENTO, MANTENIMIENTO Y/O DOTACIÓN DE LOS PARQUES CATALOGADOS COMO VECINALES Y DE BOLSILLO, DE LA LOCALIDAD DE RAFAEL URIBE URIBE EN..."/>
    <d v="2023-12-28T00:00:00"/>
    <d v="2024-02-01T00:00:00"/>
    <d v="2024-08-31T00:00:00"/>
    <n v="120"/>
    <n v="4"/>
    <n v="323880000"/>
    <n v="80970000"/>
    <x v="0"/>
    <n v="1195"/>
    <d v="2023-10-16T00:00:00"/>
    <n v="1261"/>
    <d v="2023-12-28T00:00:00"/>
    <x v="31"/>
    <s v="Más parques en Rafael Uribe Uribe"/>
    <x v="34"/>
    <m/>
    <m/>
    <m/>
    <m/>
    <m/>
    <m/>
    <m/>
    <m/>
    <m/>
    <m/>
    <n v="4"/>
    <n v="120"/>
    <n v="323880000"/>
    <s v="21 21-Consultoría (Interventoría) "/>
    <s v="CLAUDIA INDIRA JIMENEZ ACOSTA PROFESIONAL CPS 019 2023 FDLRUU"/>
    <s v="INFRAESTRUCTURA"/>
    <s v="Suspendido"/>
    <s v="SECOP II"/>
    <s v="Miller"/>
    <s v="SUSPENSION TRES (3) MESES DEL 17 DE MAYO AL 16 DE AGOSTO/2024-REINICIO 17 DE AGOSTO"/>
    <m/>
    <n v="373"/>
    <s v="N/A"/>
    <n v="2672678"/>
    <s v="CALLE 16I # 103ª 67"/>
    <s v="N/A"/>
    <s v=" phvaconstructoressas@gmail.com"/>
    <s v="1. Cumplir con todos los ofrecimientos contenidos en la propuesta que forma parte integrante del presente contrato._x000a_2. Informar oportunamente y por escrito al Fondo de Desarrollo Local de cualquier circunstancia que ponga en peligro la ejecución del_x000a_contrato de obra y/o de interventoría._x000a_3. Acatar las observaciones del supervisor del contrato._x000a_4. Mantener durante todo el plazo del contrato los precios de los insumos, actividades, personal y, en general, de todos los servicios que_x000a_ofreció en la propuesta._x000a_5. Contratar y mantener al personal mínimo señalado en los pliegos de condiciones._x000a_6. Suministrar y mantener, durante la ejecución del contrato y hasta la liquidación de este, el personal profesional ofrecido, exigido y_x000a_necesario. En caso de que la INTERVENTORÍA requiera cambiar alguno de los profesionales y demás personal ofrecido y/o presentado,_x000a_este deberá tener un perfil igual o superior al profesional a ser remplazado. En todo caso, el INTERVENTOR deberá aprobar_x000a_previamente el remplazo._x000a_7. Definir los mecanismos de coordinación que considere pertinentes._x000a_8. Revisar, solicitar ajustes o aprobar, la planeación de labores y cronogramas de actividades, presentados por el Contratista de Obra_x000a_cuando a ello haya lugar, o requerir su presentación para aprobación si fuere el caso._x000a_9. Verificar y controlar permanentemente el cumplimiento de las normas de calidad y especificaciones técnicas del objeto contratado,_x000a_establecidas por la entidad, en el contrato principal y demás documentos contractuales._x000a_10. Exigir al contratista la corrección de las obras, servicios o reposición de elementos que no cumplan con lo requerido._x000a_11. Revisar y aprobar los programas de: Ejecución, inversión, personal, equipos, etc. cuando aplique contractualmente._x000a_12. Requerir al contratista para que dé cumplimiento a las obligaciones que no esté ejecutando de conformidad con lo previsto en el_x000a_contrato principal._x000a_13. Elaborar, aprobar y firmar conjuntamente con el contratista todas las actas que demande la correcta ejecución y desarrollo del_x000a_contrato principal, tales como: *Acta de iniciación del contrato. *Actas de reuniones de la Interventoría. * Acta de terminación del contrato. Suscrita igualmente por el ordenador del gasto) *Acta de suspensión del contrato cuando se presenten las causales correspondientes_x000a_previstas en el mismo. (Suscrita igualmente por el ordenador del gasto). Acta de liquidación del contrato (Suscrita igualmente por el_x000a_ordenador del gasto). Las demás actas que se establezcan y se requieran para el adecuado desarrollo del contrato._x000a_14. Controlar el avance del contrato con base en el cronograma de ejecución aprobado y recomendar los ajustes necesarios cada vez_x000a_que sea requerido._x000a_15. Exigir al contratista las medidas para solucionar los problemas administrativos, técnicos o financieros específicos del contrato_x000a_(retrasos, incumplimiento, etc.)._x000a_16. Verificar para efectos de certificación de pago, que el contratista está cumpliendo con las obligaciones de pagos al sistema_x000a_general de seguridad social y/o aportes parafiscales, según el caso, e informar a la Subdirección de Contratación cuando el_x000a_contratista persista en el incumplimiento de la obligación._x000a_17. Solicitar a la Alcaldía Local de Rafael Uribe Uribe, con copia dirigida al ordenador del gasto, el estudio sobre la aplicación_x000a_de sanciones, para lo cual deberá preparar un informe detallado de los incumplimientos, los requerimientos efectuados y las_x000a_respuestas, así como la recomendación legal respectiva, de tal manera que se garantice el debido proceso y el derecho de_x000a_defensa del contratista y a la vez se salvaguarden los derechos y recursos del FONDO._x000a_18. Comunicar en forma escrita al contratista, de manera clara y precisa, las instrucciones, recomendaciones y_x000a_observaciones para prevenir y corregir desviaciones, demoras e incumplimientos parciales o totales en la ejecución del_x000a_contrato._x000a_19. Proyectar y sustentar para firma del ordenador del gasto, dentro de los términos y plazos legalmente establecidos, la_x000a_respuesta a sugerencias, consultas, requerimientos o peticiones del contratista, de los ciudadanos, de las Veedurías_x000a_Ciudadanas, de los Organismos de Control, Fiscalización y de Control Disciplinario con los soportes correspondientes._x000a_20. Revisar y aprobar las facturas presentadas por el contratista verificando que en ellas se consignen, de manera clara y_x000a_precisa, el concepto y valor del servicio prestado y de los bienes o productos entregados y que correspondan con la_x000a_ejecución del objeto, obligaciones y actividades pactadas y plazos convenidos y remitir a la Alcaldía Local de Rafael Uribe_x000a_Uribe, la documentación determinada en el contrato para el respectivo trámite de pago._x000a_21. Exigir la realización de ensayos y pruebas (cuando se considere que sea necesario)._x000a_22. Dejar constancia escrita en el expediente del contrato de todos los trabajos autorizados._x000a_23. Controlar las especificaciones de materiales, a las pruebas de las instalaciones y la puesta en marcha de los equipos."/>
    <s v="N/A"/>
    <s v="N/A"/>
    <d v="2024-01-10T00:00:00"/>
    <d v="2024-02-01T00:00:00"/>
    <d v="2024-05-31T00:00:00"/>
    <s v="N/A"/>
    <s v="SI"/>
    <n v="20246820001343"/>
  </r>
  <r>
    <s v="CPS-374-2023"/>
    <n v="374"/>
    <s v="FDLRUU-LP-011-2023"/>
    <s v="No aplica"/>
    <d v="2023-11-15T00:00:00"/>
    <s v="https://community.secop.gov.co/Public/Tendering/OpportunityDetail/Index?noticeUID=CO1.NTC.5180551&amp;isFromPublicArea=True&amp;isModal=False"/>
    <x v="2"/>
    <x v="0"/>
    <s v="CO1.PCCNTR.5694506"/>
    <n v="96872"/>
    <s v="N/A"/>
    <s v="FUNDACION ECODES"/>
    <s v="NIT"/>
    <n v="900359095"/>
    <n v="6"/>
    <m/>
    <m/>
    <m/>
    <m/>
    <m/>
    <m/>
    <m/>
    <m/>
    <s v="REALIZAR ACCIONES ENCAMINADAS A LA IMPLEMENTACION DE PROCESOS COMUNITARIOS DE EDUCACIÓN AMBIENTAL E IMPLEMENTACION DE JARDINERIA Y COBERTURAS VERDES EN LA LOCALIDAD EN EL MARCO DEL PROYECTO DE INVERSION 1660"/>
    <d v="2023-12-27T00:00:00"/>
    <d v="2024-02-05T00:00:00"/>
    <d v="2024-10-04T00:00:00"/>
    <n v="240"/>
    <n v="8"/>
    <n v="979083492"/>
    <n v="122385436.5"/>
    <x v="0"/>
    <n v="1193"/>
    <d v="2023-10-24T00:00:00"/>
    <n v="1301"/>
    <d v="2023-12-29T00:00:00"/>
    <x v="35"/>
    <s v="Reverdecimiento y mitigación del cambio climático en Rafael Uribe Uribe"/>
    <x v="38"/>
    <m/>
    <m/>
    <m/>
    <m/>
    <m/>
    <m/>
    <m/>
    <m/>
    <m/>
    <m/>
    <n v="8"/>
    <n v="240"/>
    <n v="979083492"/>
    <s v="49 49-Otros Servicios "/>
    <s v="MARIA ALEJANDRA MORENO LOZANO_x000a__x000a_ALEJANDRA RODRIGUEZ BERNAL (apoyo juridico)"/>
    <s v="PLANEACION"/>
    <s v="En ejecución"/>
    <s v="SECOP II"/>
    <s v="JHON"/>
    <s v="PENDIENTE CARGAR CRP DE CONTRATO- (JHON BOHORQUEZ ) A MAYO 15/2024"/>
    <m/>
    <n v="374"/>
    <s v="N/A"/>
    <n v="4610942"/>
    <s v="AVENIDA 43 SUR # 82C - 07"/>
    <s v="N/A"/>
    <s v="ecodesfundacion@gmail.com"/>
    <s v="1. Designar el (los) integrante(s) del Comité Técnico del contrato por parte del_x000a_ejecutor_x000a_2. Realizar la elaboración del plan de trabajo detallado, cronograma,_x000a_conformación del grupo humano de ejecución, organización logística de_x000a_acuerdo con los objetivos y actividades propuestas._x000a_3. Realizar comités técnicos mensuales y extraordinarios (cuando aplique) que_x000a_permitan el seguimiento de la ejecución del contrato_x000a_4. Entregar cronograma semanal de ejecución de actividades para cada_x000a_componente incluyendo: fecha, lugar, hora, población beneficiada, recursos a_x000a_utilizar._x000a_5. Implementar los procesos de formación de manera integral presencial para_x000a_cada componente (educación ambiental, jardinería) y llevar registros_x000a_fotográficos, y listados de asistencia_x000a_6. Garantizar la ejecución de las 3 iniciativas del componente No. 1 de procedas y_x000a_las 3 iniciativas del componente de jardinería priorizadas en la FASE II de_x000a_Presupuesto Participativos.7. Garantizar el cumplimiento de la meta para el componente de jardinería de_x000a_implementar 1.000 m2 de jardinería y coberturas verdes._x000a_8. Garantizar la implementación de los 2 PROCEDAS enfocados a recuperación_x000a_de puntos críticos._x000a_9. Garantizar la implementación de los 25 PROCEDAS concertados en la_x000a_ejecución y con la comunidad para el cumplimiento de la meta del componente_x000a_de educación ambiental_x000a_10. Presentar una estrategia de sostenibilidad de cada uno de los 30 procesos_x000a_comunitarios de educación ambiental, deberán ser socializadas con a la_x000a_comunidad_x000a_11.Presentar estrategia de sostenibilidad y sustentabilidad de las áreas_x000a_ajardinadas la cual deberá́ ser socializada con a la comunidad._x000a_12.Entregar informes de actividades mensuales descriptivos sobre la ejecución de_x000a_las actividades y el desarrollo del contrato, de conformidad con los formatos e_x000a_instructivos establecidos por el fondo de desarrollo local._x000a_13.Entregar la base de datos de beneficiarios de cada componente de acuerdo_x000a_con la información y encuestas según el formato concertado y definido en_x000a_comité́_x000a_14.Realizar entrega del informe final de ejecución total del contrato._x000a_15.Realizar todos los ingresos al almacén referente a los insumos adquiridos en la_x000a_ejecución del contrato de acuerdo a los procedimientos exigidos por el_x000a_FDLRUU (cuando aplique)._x000a_16.Las demás que se deriven de la naturaleza del contrato."/>
    <s v="N/A"/>
    <s v="N/A"/>
    <d v="2023-12-27T00:00:00"/>
    <d v="2024-02-05T00:00:00"/>
    <d v="2024-10-04T00:00:00"/>
    <s v="N/A"/>
    <s v="SI"/>
    <s v="20246820002113-20246820002113-20246820007693"/>
  </r>
  <r>
    <s v="CCV-375-2023"/>
    <n v="375"/>
    <s v="FDLRUU-SASI-005-2023"/>
    <s v="No aplica"/>
    <d v="2023-12-02T00:00:00"/>
    <s v="https://community.secop.gov.co/Public/Tendering/OpportunityDetail/Index?noticeUID=CO1.NTC.5283317&amp;isFromPublicArea=True&amp;isModal=False"/>
    <x v="5"/>
    <x v="3"/>
    <s v="CO1.PCCNTR.5698279"/>
    <m/>
    <s v="N/A"/>
    <s v="AMERICANA CORP SAS_x000a_"/>
    <s v="NIT"/>
    <n v="830029017"/>
    <n v="2"/>
    <m/>
    <m/>
    <m/>
    <m/>
    <m/>
    <m/>
    <m/>
    <m/>
    <s v="ADQUIRIR BIENES PARA DOTAR LA CASA DE JUVENTUD EL CARACOL ERRANTE EN LA LOCALIDAD DE RAFAEL URIBE URIBE"/>
    <d v="2023-12-28T00:00:00"/>
    <d v="2024-02-05T00:00:00"/>
    <d v="2024-06-04T00:00:00"/>
    <n v="120"/>
    <n v="4"/>
    <n v="499982444"/>
    <n v="124995611"/>
    <x v="0"/>
    <n v="1212"/>
    <d v="2023-11-20T00:00:00"/>
    <n v="1317"/>
    <s v="219/12/2023"/>
    <x v="36"/>
    <s v="Desarrollo de capacidades y_x000a_fortalecimiento de habilidades en los_x000a_y las adolescentes y jóvenes de_x000a_Rafael Uribe Uribe"/>
    <x v="39"/>
    <m/>
    <m/>
    <m/>
    <m/>
    <m/>
    <m/>
    <m/>
    <m/>
    <m/>
    <m/>
    <n v="4"/>
    <n v="120"/>
    <n v="499982444"/>
    <s v="48 48-Otros Suministros "/>
    <s v="LEONARDO GUERRA RAMIREZ PROFESIONAL CPS 003 2023 FDLRUU Apoyo Técnico y Financiero VANESSA DOMINGUEZ PALOMINO PROFESIONAL CPS 235 2023 FDLRUU Apoyo Jurídico"/>
    <s v="PLANEACION"/>
    <s v="En ejecución"/>
    <s v="SECOP II"/>
    <s v="Rene"/>
    <m/>
    <m/>
    <n v="375"/>
    <s v="N/A"/>
    <n v="2572887"/>
    <s v="CL 86 D 30 38"/>
    <s v="N/A"/>
    <s v="_x000a_informacion@americanacorp.co"/>
    <s v="1. Cumplir en su totalidad con las especificaciones técnicas contenidas en el proyecto, estudios_x000a_previos y la propuesta._x000a_2. Suministrar oportunamente los elementos referenciados en el anexo Ficha técnica de los_x000a_elementos a adquirir, dentro del plazo del contrato._x000a_3. Suministrar los elementos descritos los cuales deben ser Nuevos, Originales, No_x000a_remanufacturados, Ni reutilizados, de óptima calidad._x000a_4. Entregar los elementos objeto del contrato dentro de los plazos pactados, una vez revisados_x000a_y recibidos a satisfacción por la supervisión y el almacén del FDLRUU._x000a_5. Realizar la entrega de los elementos y facturar enunciando el artículo, la cantidad y el valor_x000a_unitario._x000a_6. Garantizar la calidad de los productos, según la propuesta del contratista y brindar la garantía de ley_x000a_ofrecida por la compra efectuada por parte del Fondo de Desarrollo Local de Rafael Uribe Uribe.7. Aportar con la entrega de los bienes, las garantías comerciales de cada bien y para cada caso que_x000a_aplique._x000a_8. Realizar los cambios a los productos defectuosos o de mala calidad dentro de los diez (10) días hábiles_x000a_siguientes a la fecha de la comunicación realizada por el Fondo de Desarrollo Local de Rafael Uribe_x000a_Uribe._x000a_9. Realizar el transporte de los elementos hasta los sitios señalados, posterior al ingreso a almacén en_x000a_caso de ser necesario y de acuerdo con las instrucciones del Almacenista del Fondo de Desarrollo_x000a_Local de Rafael Uribe Uribe._x000a_10. Aportar para el trámite del pago el original de la factura de compraventa, la cual debe cumplir con_x000a_todos los requisitos legales y en donde se estipulen todos los elementos adquiridos, cantidades, valor_x000a_unitario, valor total e impuestos a cargo._x000a_11. Cumplir con el objeto del presente contrato con plena autonomía técnica y administrativa y bajo su_x000a_propia responsabilidad. Por lo tanto, no existe ni existirá ningún tipo de subordinación, ni vínculo_x000a_laboral alguno del contratista con el Fondo de Desarrollo Local de Rafael Uribe Uribe."/>
    <s v="N/A"/>
    <s v="N/A"/>
    <d v="2023-12-29T00:00:00"/>
    <d v="2024-02-05T00:00:00"/>
    <d v="2024-06-04T00:00:00"/>
    <s v="N/A"/>
    <s v="SI"/>
    <n v="20246820001093"/>
  </r>
  <r>
    <s v="CPS-376-2023"/>
    <n v="376"/>
    <s v="FDLRUU-LP-009-2023"/>
    <s v="No aplica"/>
    <d v="2023-11-15T00:00:00"/>
    <s v="https://community.secop.gov.co/Public/Tendering/OpportunityDetail/Index?noticeUID=CO1.NTC.5180476&amp;isFromPublicArea=True&amp;isModal=False"/>
    <x v="2"/>
    <x v="0"/>
    <s v="CO1.PCCNTR.5698735"/>
    <n v="96309"/>
    <s v="N/A"/>
    <s v="FUNDACIÓN FORO CÍVICO ESCUELA DE DEMOCRACIA, DERECHOS HUMANOS Y PARTICIPACIÓN CIUDADANA"/>
    <s v="NIT"/>
    <n v="830044030"/>
    <n v="1"/>
    <m/>
    <m/>
    <m/>
    <m/>
    <m/>
    <m/>
    <m/>
    <m/>
    <s v="PRESTAR SERVICIOS PARA REALIZAR ACTIVIDADES DE BIENESTAR Y RESPIRO A CUIDADORAS Y CUIDADORES DE LA LOCALIDAD RAFAEL URIBE URIBE"/>
    <d v="2023-12-28T00:00:00"/>
    <d v="2024-02-07T00:00:00"/>
    <d v="2024-08-06T00:00:00"/>
    <n v="180"/>
    <n v="6"/>
    <n v="617278314"/>
    <n v="102879719"/>
    <x v="0"/>
    <n v="1179"/>
    <d v="2023-10-19T00:00:00"/>
    <n v="1283"/>
    <d v="2023-12-29T00:00:00"/>
    <x v="37"/>
    <s v="Autocuidado y bienestar de la comunidad en rafael uribe uribe "/>
    <x v="40"/>
    <m/>
    <m/>
    <m/>
    <m/>
    <m/>
    <m/>
    <m/>
    <m/>
    <m/>
    <m/>
    <n v="6"/>
    <n v="180"/>
    <n v="617278314"/>
    <s v="49 49-Otros Servicios "/>
    <s v="KANDY LORENA PATARROYO GOMEZ_x000a_PROFESIONAL CPS 114 2023 FDLRUU"/>
    <s v="PLANEACION"/>
    <s v="En ejecución"/>
    <s v="SECOP II"/>
    <s v="Brandon Nicolas "/>
    <m/>
    <m/>
    <n v="376"/>
    <s v="N/A"/>
    <n v="2697281"/>
    <s v="Cra 26A # 39-58"/>
    <s v="N/A"/>
    <s v="contacto@forocivico.com"/>
    <s v="1. Desarrollar y cumplir el objeto del convenio, en las condiciones de idoneidad, calidad,_x000a_oportunidad y conforme a las obligaciones, especificaciones técnicas, actividades y productos. 2. Mantener_x000a_estricta reserva y confidencialidad sobre la información que conozca por causa o con ocasión del contrato, así_x000a_como, respetar la titularidad de los derechos de autor, en relación con los documentos, obras, creaciones que se_x000a_desarrollen en ejecución del contrato 3. Entregar soporte de pago de honorarios del talento humano por cada_x000a_periodo que corresponda. 4. Avisar oportunamente a la Entidad de las situaciones previsibles que puedan_x000a_afectar el desarrollo y ejecución del objeto contractual. 5. Atender las observaciones preventivas y correctivas_x000a_del comité técnico de seguimiento y la supervisión del convenio. 6. Entregar los informes específicos y_x000a_extraordinarios, cuando le sean solicitados por parte de la supervisión del convenio o comité técnico. 7. Contar_x000a_con los elementos y materiales necesarios para el desarrollo de las actividades descritas en el convenio y las que_x000a_sean necesarias en la vinculación y participación de la comunidad. 8. Atender de manera prioritaria las medidas_x000a_preventivas y de mitigación para reducir la exposición y contagio por infección respiratoria aguda causadas por_x000a_el Coronavirus COVID 19, de acuerdo con la Resolución 666 de 24 de abril 2020 “por medio de la cual se adopta_x000a_el protocolo general de bioseguridad para mitigar, controlar y realizar el adecuado manejo de la pandemia del_x000a_Coronavirus COVID-19&quot; emitida por el Ministerio de Salud y Protección Social y a la circular conjunta 0000003_x000a_de 08 de abril de 2020, emitida por el Ministerio de Salud y Protección Social, el Ministerio de Trabajo y el_x000a_Ministerio de transporte y las que actualicen, deroguen o modifiquen. 9. Realizar mínimo una (1) reuniones de_x000a_carácter mensual con el comité técnico a fin de establecer un idóneo seguimiento a las actividades propuestas._x000a_10. “Presentar de manera bimensual certificación suscrita por el Representante Legal y el Revisor Fiscal (Si_x000a_Aplica), mediante la cual manifieste bajo la gravedad de juramento que mantiene vinculadas para la ejecución_x000a_del contrato o convenio el 50 % (Según los porcentajes que establece el artículo 3 del Decreto Distrital 332 de_x000a_2020, de acuerdo a las ramas de la actividad económica del y las fechas para su aplicación) de mujeres,_x000a_adjuntando el listado de mujeres vinculadas y la planilla pago de seguridad social de las mismas. El listado_x000a_presentado deberá discriminar que mujeres de las vinculadas son víctimas del conflicto armado, con alguna_x000a_discapacidad, jefa de hogar o con otra condición especial. 11. El/la contratista deberá hacer entrega de informe_x000a_de impacto del proyecto donde este deberá contener relación de personas beneficiarias discriminados de_x000a_acuerdo con su grupo poblacional, pertenecía étnica y orientación. 12. El talento humano deberá reunirse como_x000a_mínimo una vez al inicio de la ejecución del contrato con la apoyo a la gestión de la secretaria de la mujer con el_x000a_fin sensibilizar al equipo en la transversalización de la Política Publica de Mujer y Genero y el leguaje incluyente._x000a_13. Adoptar medidas para prevenir, corregir y denunciar el hostigamiento sexual, la violencia y la discriminación_x000a_contra las mujeres, en sus actividades empresariales y cadena de suministro en el marco de la ejecución del_x000a_contrato. En caso de ser testigo de alguna de las situaciones enunciadas deberá informar de manera inmediata_x000a_a la supervisión quien dará traslado a la autoridad competente. 14.Garantizar la adecuada gestión de los residuos_x000a_generados durante los eventos a realizar, presentaciones públicas y talleres; Responder por la recolección,_x000a_clasificación y disposición final de los desechos, garantizando el cumplimiento estricto de las normas ambientales de Ministerio de salud, Secretaría Distrital de Salud, Secretaría Distrital de Ambiente y demás_x000a_autoridades sanitarias y/o ambientales. 15.Recoger las basuras y desperdicios utilizando los recipientes y las_x000a_bolsas de basura asignadas según cada tipo de residuo desecho, utilizando puntos ecológicos correspondientes_x000a_con el código de colores vigente para la separación de residuos en la fuente dado por la Resolución 2189 del_x000a_2019 y depositarlas en el sitio destinado por la Entidad para tal fin. Lo anterior, de acuerdo con lo establecido_x000a_por la entidad en el Plan Institucional de Gestión Ambiental (PIGA), observando lo preceptuado en el Decreto_x000a_reglamentario No. 400 de 2004 – “Aprovechamiento eficiente de residuos sólidos”. 17.Utilizar elementos e_x000a_insumos biodegradables o de bajo impacto ambiental en relación con el suministro de refrigerios e impresión_x000a_de piezas comunicativas en cumplimiento del Decreto Distrital 317 de 2021. 18. Atender las inspecciones_x000a_ambientales realizadas por la Alcaldía Local, permitiendo el recorrido por las instalaciones, realizar entrevistas_x000a_al personal y obtener registro documental y fotográfico. 19. Y las demás que se deriven del objeto del contrato._x000d_"/>
    <s v="N/A"/>
    <s v="N/A"/>
    <d v="2023-12-28T00:00:00"/>
    <m/>
    <m/>
    <s v="N/A"/>
    <s v="SI"/>
    <s v="20246820001383-20246820004023-20246820008883"/>
  </r>
  <r>
    <s v="CPS-377-2023"/>
    <n v="377"/>
    <s v="FDLRUU-LP-016-2023"/>
    <s v="No aplica"/>
    <d v="2023-11-23T00:00:00"/>
    <s v="https://community.secop.gov.co/Public/Tendering/OpportunityDetail/Index?noticeUID=CO1.NTC.5230023&amp;isFromPublicArea=True&amp;isModal=False"/>
    <x v="2"/>
    <x v="0"/>
    <s v="CO1.PCCNTR.5688850"/>
    <n v="97308"/>
    <s v="N/A"/>
    <s v="FUNDACION EDUCATIVA METROPOLITANA-UTEM"/>
    <s v="NIT"/>
    <n v="900117542"/>
    <n v="9"/>
    <m/>
    <m/>
    <m/>
    <m/>
    <m/>
    <m/>
    <m/>
    <m/>
    <s v="PRESTAR LOS SERVICIOS PARA ADELANTAR ACCIONES QUE CONTRIBUYAN AL FORTALECIMIENTO DE LA SEGURIDAD COMUNITARIA EN CAPACITACION, ACTIVIDADES PARA LA RESILIENCIA Y PREVENCION , ADQUISICION, INSTALACION Y PUESTA EN FUNCIONAMIENTO DE KITS TECNOLOGICOS COMPUESTOS POR CAMARAS Y ALARMAS COMUNITARIAS EN LA LOCALIDAD DE RAFAEL URIBE URIBE EN EL MARCO DEL PROYECTO DE INVERSION 1680&quot;."/>
    <d v="2023-12-28T00:00:00"/>
    <d v="2024-02-09T00:00:00"/>
    <d v="2024-07-08T00:00:00"/>
    <n v="150"/>
    <n v="5"/>
    <n v="581173013"/>
    <n v="116234602.59999999"/>
    <x v="0"/>
    <n v="1201"/>
    <d v="2023-11-01T00:00:00"/>
    <n v="1309"/>
    <d v="2023-12-29T00:00:00"/>
    <x v="2"/>
    <s v="Ciudadanos mas seguros y con confianza en la justicia de rafael uribe uribe "/>
    <x v="2"/>
    <m/>
    <m/>
    <m/>
    <m/>
    <m/>
    <m/>
    <m/>
    <m/>
    <m/>
    <m/>
    <n v="5"/>
    <n v="150"/>
    <n v="581173013"/>
    <s v="49 49-Otros Servicios "/>
    <s v="CESAR MAURICIO RUIZ LONDOÑO"/>
    <s v="PLANEACION"/>
    <s v="En ejecución"/>
    <s v="SECOP II"/>
    <s v="Brandon Nicolas "/>
    <m/>
    <m/>
    <n v="377"/>
    <s v="N/A"/>
    <n v="3025479798"/>
    <s v="CRA 23 63 C 50"/>
    <s v="N/A"/>
    <s v="UTEMCOLOMBIA2021@GMAIL.COM"/>
    <s v="1. Desarrollar y ejecutar el proyecto de conformidad con los lineamientos y características técnicas_x000a_determinados por la Alcaldía Local de Rafael Uribe de acuerdo con el Anexo Técnico y Estudios previos y la propuesta_x000a_presentada. 2. Elaborar y presentar el cronograma de actividades específico por COMPONENTE según Anexo Técnico_x000a_al Comité técnico, dentro de los quince (15) días hábiles posteriores a la firma del acta de inicio del contrato. 3. Cumplir_x000a_con los requerimientos y especificaciones técnicas específicas determinadas en el Anexo Técnico. 4. Cumplir con la_x000a_ejecución presupuestal teniendo en cuenta que los ajustes o valores que excedan las cantidades o valores indicados en la_x000a_propuesta deberán contar con aprobación previa por parte del Supervisor del contrato 5. Contratar y/o asignar y_x000a_seleccionar los profesionales y personal operativo necesarios para la ejecución del presente contrato, teniendo en cuenta_x000a_criterios técnicos y de experiencia requeridos en la formulación del proyecto. 6. Garantizar el suficiente recurso físico y de_x000a_apoyo logístico para implementar, desarrollar y ejecutar las actividades objeto del contrato. 7. Realizar las presentaciones_x000a_públicas de acuerdo con lo establecido en las especificaciones técnicas 8. Entregar un (1) informe mensual descriptivo_x000a_sobre la ejecución de las actividades, desarrollo del contrato incluido el avance físico y porcentaje de avance, de_x000a_conformidad con los formatos e instructivos establecidos por EL FONDO. 9. Informar al FONDO de manera inmediata_x000a_las novedades que puedan ocasionar la parálisis en la ejecución del presente contrato 10. Garantizar el recurso físico y_x000a_tecnológico y hacer la apropiación presupuestal para garantizar el recurso financiero necesario para cumplir con las_x000a_actividades programadas y demás que se requieran y sean afines. 11. Evaluar y hacer el seguimiento a los planes de trabajo_x000a_(plan de acción) y sugerir las recomendaciones pertinentes, contando obviamente con el concepto del interventor; de igual_x000a_forma opera para los informes parciales y finales. 12. Garantizar el cumplimiento de la meta “Formar 350 personas en_x000a_escuelas de seguridad” 13. Garantizar el cumplimiento de la meta “Incluir 250 personas en actividades de educación para_x000a_la resiliencia y prevención de hechos delictivos” 14. Garantizar la ejecución de las iniciativas priorizadas en la FASE II de_x000a_Presupuesto Participativos 15. Suministrar los elementos e insumos necesarios para la realización de las actividades objeto_x000a_de este contrato. 16. Realizar mensualmente una reunión de Comité Técnico con el supervisor designado por el Alcalde_x000a_Local, en representación del Fondo de Desarrollo Local de Rafael Uribe Uribe 17. Hacer entrega a la comunidad beneficiaria (Lideres de los barrios que recibirán el kit-cámaras de seguridad) de una copia de la póliza de garantía de_x000a_Calidad y correcto funcionamiento de los bienes y equipos suministrados: Por el (40%) del valor total del contrato,_x000a_vigente por el término de duración del contrato y seis (6) meses más.18. Organizar la documentación generada en la_x000a_ejecución del contrato de acuerdo con los procedimientos establecidos por el área de gestión documental y apoyar la_x000a_actualización del expediente físico cuando haya lugar 19. Las demás que se deriven de la naturaleza del contrato"/>
    <s v="N/A"/>
    <s v="N/A"/>
    <d v="2024-01-03T00:00:00"/>
    <d v="2024-02-09T00:00:00"/>
    <d v="2024-07-08T00:00:00"/>
    <s v="N/A"/>
    <s v="SI"/>
    <s v="20246820002093- 20246820002993- 20246820006493"/>
  </r>
  <r>
    <s v="COP-378-2023"/>
    <n v="378"/>
    <s v="FDLRUU-LP-004-2023"/>
    <s v="No aplica"/>
    <d v="2023-11-24T00:00:00"/>
    <s v="https://community.secop.gov.co/Public/Tendering/OpportunityDetail/Index?noticeUID=CO1.NTC.5236258&amp;isFromPublicArea=True&amp;isModal=False"/>
    <x v="2"/>
    <x v="6"/>
    <s v="CO1.PCCNTR.5700648"/>
    <n v="92760"/>
    <s v="N/A"/>
    <s v="CONSORCIO SALONES IYC 2023"/>
    <s v="NIT"/>
    <n v="901787442"/>
    <n v="8"/>
    <s v="_x000a__x000a_OMICRON DEL LLANO SAS 90%/INTERVENTORIA Y CONSTRUCCIONES CIVILES SAS 10%"/>
    <s v="NIT"/>
    <s v="900204854-4/900107376-1"/>
    <s v="90%-10%"/>
    <m/>
    <m/>
    <m/>
    <m/>
    <s v="LA CONSTRUCCION DEL SALON COMUNAL UBICADO EN EL PREDIO CARRERA 11A 41 15 SUR EN LA LOCALIDAD DE RAFAEL URIBE URIBE EN BOGOTA D.C. INCLUYENDO ESTUDIO, DISEÑOS Y LICENCIA DE CONSTRUCCION, BAJO LA MODALIDAD LLAVE EN MANO"/>
    <d v="2023-12-28T00:00:00"/>
    <d v="2024-02-01T00:00:00"/>
    <d v="2024-10-31T00:00:00"/>
    <n v="270"/>
    <n v="9"/>
    <n v="847408110"/>
    <n v="94156456.666666672"/>
    <x v="0"/>
    <n v="1163"/>
    <d v="2023-10-12T00:00:00"/>
    <n v="1323"/>
    <d v="2023-12-29T00:00:00"/>
    <x v="30"/>
    <s v="Participación ciudadana organizada_x000a_y solidaria en Rafael Uribe Uribe"/>
    <x v="33"/>
    <m/>
    <m/>
    <m/>
    <m/>
    <m/>
    <m/>
    <m/>
    <m/>
    <m/>
    <m/>
    <n v="9"/>
    <n v="270"/>
    <n v="847408110"/>
    <s v="10 10-Contrato de Obra"/>
    <s v="CONSORCIO INTER  2L 2023-CI-385-2023"/>
    <s v="INFRAESTRUCTURA"/>
    <s v="Suspendido"/>
    <s v="SECOP II"/>
    <s v="miller"/>
    <s v="SUSPENSION 90 DIAS DEL  1 DE ABRIL AL 30 DE JUNIO"/>
    <m/>
    <n v="378"/>
    <s v="N/A"/>
    <n v="3504708735"/>
    <s v=" CLL 127 No. 7ª 19"/>
    <s v="N/A"/>
    <s v=" licitacionesintercon@gmail.com"/>
    <s v="1. Desarrollar el objeto del contrato de conformidad con los estudios previos, anexo técnico, pliego de condiciones y la_x000a_propuesta presentada._x000a_2. Conocer a cabalidad el contrato, anexo técnico y el pliego de condiciones._x000a_3. Asignar el personal idóneo con experiencia para el manejo y operación de la maquinaria, equipos y herramientas necesarias_x000a_para el mantenimiento de las obras objeto del contrato._x000a_4. La dotación del personal que labore dentro del cumplimiento del contrato debe cumplir con el manual de imagen corporativa_x000a_y visual de la administración del Plan de Desarrollo 2021-2024 de la Localidad Rafael Uribe Uribe, “Un nuevo contrato social y_x000a_ambiental para la localidad de Rafael Uribe Uribe”._x000a_5. Los costos del transporte que genere la movilización de la maquinaría dentro de la localidad (escoltas, cama baja), así como_x000a_el traslado de la misma desde su localización hasta los frentes de trabajo corren por cuenta del contratista._x000a_6. La movilización de la maquinaría debe estar de acuerdo con lo estipulado por la Ley 769 de 2002 y afines._x000a_7. Diseñar los Planes de Manejo de Transito siguiendo los lineamientos de la cartilla de la secretaria de Movilidad._x000a_8. Realizar a tiempo y cumpliendo con los lineamientos de la secretaria de Movilidad los trámites para la aprobación de los_x000a_PMT para asegurar que en todo momento existan los permisos necesarios para la intervención de los parques._x000a_9. Realizar y cumplir a cabalidad con el cronograma de entrega y con el plazo establecido para el desarrollo de las actividades.10. Cumplir a cabalidad con el perfil de los profesionales y el personal mínimo requerido._x000a_11. Tomar las debidas precauciones a fin de conservar en perfecto estado los inmuebles aledaños, las estructuras e_x000a_instalaciones y redes de servicios superficiales o subterráneas existentes dentro del área de trabajo o adyacente a ella, siendo_x000a_de su exclusiva responsabilidad cualquier daño que pudiere ocasionar a tales inmuebles, estructuras, instalaciones o redes._x000a_12. Levantar las actas de vecindad correspondientes a la zona de influencia del proyecto, de acuerdo con las exigencias_x000a_establecidas en el contrato. Tomar registro fotográfico y/o videos cuando el caso lo amerite._x000a_13. Realizar los ensayos de laboratorio requeridos con el fin de corroborar la calidad de los materiales y de la obra conforme_x000a_a las especificaciones DE CALIDAD._x000a_14. Efectuar los correctivos pertinentes en el caso que los ensayos de laboratorio demuestren que no se está cumpliendo con_x000a_las exigencias de calidad y de ejecución exigidas en el manual de especificaciones de CALIDAD._x000a_15. Instalar en cada frente de obra la valla informativa con la información e imagen corporativa según especificaciones_x000a_entregada por el FDL._x000a_16. Asistir a los Comités técnicos de obra que se programen mínimo cada siete (7) días, convocados por la supervisión y/o_x000a_interventoría. Se debe contar con la presencia del director de obra y todo el equipo profesional propuesto._x000a_17. Contratar el personal cumpliendo con las normas vigentes en especial con las resoluciones 1016 de 1989, Decreto 614 DE_x000a_1984, CST Art 349, Resolución 2413 DE 1979 R.H.S para el sector construcción, Resolución 2013 de 1986 y el Art 63 del_x000a_Decreto 1295 de 1994. Adicionalmente se debe cumplir con la normatividad vigente en tema ambiental se deben cumplir Ley_x000a_9 de 1979, Ley 142 de 1994, Resolución 541 de 1994, Decreto Distrital 312 del 2006 y el Acuerdo N° 417 de 2009._x000a_18. Dar cumplimiento a las disposiciones ambientales en cuanto a la implementación de la Resolución No 1115 de 2012 para_x000a_el aprovechamiento de Residuos sólidos de Construcción y Demolición y la Resolución No 6981 de 2011 para la utilización del_x000a_granulo de caucho reciclado en los pavimentos._x000a_19. Entregar a la Interventoría, copia de los contratos laborales y de las afiliaciones al Sistema General de Seguridad Social_x000a_Integral del recurso humano exigido contractualmente._x000a_20. Contratar de acuerdo con el decreto 332 de 2020, el porcentaje mínimo de mujeres estipulado en la rama de actividad_x000a_económica de Construcción determinado en un 6,8%._x000a_21. Cumplir con las normas vigentes en cuanto en cuanto a Seguridad Industrial, Salud Ocupacional y Medio Ambiente, en_x000a_especial con las resoluciones 1016 de 1989, Decreto 6 de 1984, CST Art 349, resolución 2413 de 1979 R.H.S para el sector_x000a_construcción, Resolución 2013 de 1986 y el Art 63 del Decreto 1295 de 1994. Adicionalmente se debe cumplir con la_x000a_normatividad vigente en tema ambiental se deben cumplir Ley 9 de 1979, Ley 142 de 1994, Resolución 541 de 1994, Decreto_x000a_Distrital 312 del 2006 y el Acuerdo N° 417 de 2009._x000a_22. Entregar en los tiempos estipulados en los estudios previos, (10 primero días después de firmada el acta de inicio) anexo_x000a_técnico y demás del proceso de selección, cumpliendo con las condiciones allí descritas, la programación del contrato, el Plan_x000a_de Manejo Ambiental (PMA), el Sistema de Gestión de Seguridad y Salud en el Trabajo (SST) y los cronogramas de actividades_x000a_para el desarrollo de la Gestión social y SS-TMA y demás insumos requeridos._x000a_23. Presentar las hojas de vida del equipo de trabajo mínimo requerido, dentro del término previsto en los estudios previos y_x000a_anexo técnico, cumpliendo con las condiciones allí descritas._x000a_24. Realizar los trámites ante las empresas de servicios públicos necesarios para la apropiación de los estudios y diseños y_x000a_seguido a ello la ejecución._x000a_25. Demoler, reemplazar y asumir el costo de toda actividad de obra ejecutada que resulte, según el análisis de calidad_x000a_efectuado por el interventor o incluso por el Fondo de Desarrollo Local de Rafael Uribe Uribe, defectuosa o que no cumpla las_x000a_normas de calidad requeridas para los proyectos (CÓDIGOS DE IDENTIFICACIÓN VIAL - CIV), ya sea por causas de los nsumos o de la mano de obra. En este evento el contratista no tendrá derecho a reclamación o reconocimiento pecuniario_x000a_alguno._x000a_26. En caso de presentarse retraso en la ejecución de las actividades, presentar ante la Interventoría un plan de choque_x000a_(contingencia) que permita dar cumplimiento a la programación aprobada previamente, y cumplir la ejecución del contrato en_x000a_el plazo establecido. Este plan de choque deberá ser entregado a interventoría en un plazo máximo de tres (3) días calendario_x000a_una vez se reporte el retraso. Así mismo, la interventoría tendrá un tiempo máximo de tres (3) días calendario para pronunciarse_x000a_al respecto, y el contratista un plazo de dos (2) días calendario para ajustar las observaciones requeridas por la interventoría._x000a_27. Entregar los planos récord de obra dentro de los quince (15) días calendarios siguientes a la suscripción del acta de_x000a_terminación del contrato conforme con lo dispuesto por el Fondo de Desarrollo Local De Rafael Uribe Uribe y Entidades_x000a_Distritales correspondientes._x000a_28. Retirar los materiales sobrantes y entregar las áreas intervenidas en perfecto estado y limpieza con la periodicidad que_x000a_estipule la autoridad ambiental local. En cualquier caso, ésta no podrá ser mayor de cuarenta y ocho (48) horas contadas a_x000a_partir de la colocación de estos materiales._x000a_29. Presentar mensualmente las Actas de Recibo Parcial de Obra, las cuales deberán ser aprobadas por la INTERVENTORÍA_x000a_y avaladas por la Entidad CONTRATANTE._x000a_30. Llevar una bitácora de obra diariamente, esto es, una memoria diaria de todos los acontecimientos ocurridos y decisiones_x000a_tomadas en la ejecución de los trabajos, así como de las órdenes de INTERVENTORÍA, de los conceptos de los especialistas_x000a_en caso de ser necesarios, de la visita de funcionarios que tengan que ver con el proyecto, etc., de manera que se logre la_x000a_comprensión general de la obra y el desarrollo de las actividades, de acuerdo con la programación detallada de la obra. Debe_x000a_encontrarse debidamente foliada y firmada por el director y residente de obra, y el residente y director de la interventoría. A_x000a_ella tendrán acceso, cuando así lo requieran, los delegados de la Entidad CONTRATANTE. Deberá ser diligenciada en forma_x000a_absolutamente legible._x000a_31. Ceñirse al Sistema de Gestión de Calidad de la Secretaría Distrital de Gobierno, empleando los formatos que apliquen_x000a_para la ejecución del presente contrato._x000a_32. Cumplir con las demás obligaciones que sean necesarias para el cabal desarrollo del objeto contractual._x000a_33. Tomar las medidas necesarias para evitar la contaminación ambiental durante sus operaciones. (No dejar sustancias con_x000a_materiales nocivos para la flora, fauna, salud humana o animal). Para esto deberá tener en cuenta lo estipulado en la y el_x000a_procedimiento Gestión Integral de Residuos Sólidos de la entidad._x000a_34. Realizar la gestión adecuada de los residuos que genere. Como constancia de esto se entregarán copias de los certificados_x000a_de transporte, almacenamiento, aprovechamiento y/o disposición final de los mismos. (Los gestores deberán contar con los_x000a_permisos respectivos de la autoridad ambiental competente)._x000a_35. Atender las inspecciones ambientales realizadas por la Alcaldía Local de Rafael Uribe Uribe, permitiendo el recorrido por_x000a_las instalaciones, realizar entrevistas al personal y obtener registro documental y fotográfico._x000a_36. Entregar a gestores autorizados los residuos sólidos generados y enviar copia del manifiesto de recolección, transporte y_x000a_certificado de disposición final o aprovechamiento._x000a_37. Presentar el plan de gestión de RCD en obra, teniendo en cuenta la Guía de Manejo Ambiental para el sector de la_x000a_construcción, establecido por la resolución 1138 de 2003, cuando aplique y la Resolución 472 de 2017._x000a_38. Implementar lo establecido en el decreto 1115 de 2012 , en su artículo 4: “las Entidades Públicas y Constructoras que_x000a_desarrollen obras de infraestructura y construcción al interior del perímetro urbano del Distrito Capital deberán incluir desde la_x000a_etapa de estudios y diseños los requerimientos técnicos necesarios con el fin de lograr la utilización de elementos reciclados_x000a_provenientes de los Centros de Tratamiento y/o Aprovechamiento de RCD legalmente constituidos y/o la reutilización de los generados por las etapas constructivas y de desmantelamiento, en un porcentaje no inferior al 5%, del total de volumen_x000a_o peso de material usado en la obra a construir por la entidad anualmente”. Cada año dicho porcentaje aumentará en cinco (5)_x000a_unidades porcentuales hasta alcanzar mínimo un 25%._x000a_39. Emplear los elementos de protección personal adecuados para el desarrollo de la actividad. (guantes, tapabocas,_x000a_mascarilla, overol, botas)._x000a_40. Durante la ejecución de los trabajos y hasta su entrega final, el contratista está en la obligación de poner en práctica los_x000a_procedimientos adecuados de señalización, construcción y de protección contra cualquier daño o deterioro que pueda afectar_x000a_la calidad, estabilidad y acabados de los inmuebles aledaños, las estructuras e instalaciones de redes de servicios superficiales_x000a_o subterráneos existentes dentro del área de trabajo o adyacentes a ella, siendo de su exclusiva responsabilidad cualquier_x000a_daño que pudiere ocasionar a tales inmuebles, estructuras, instalaciones o redes._x000a_41. Los residuos de construcción y demolición deberán ser dispuestos por el contratista de acuerdo a lo establecido en la_x000a_normatividad legal vigente, entregando a la Alcaldía Local los certificados de disposición final emitidos por la escombrera_x000a_autorizada en el momento de la disposición final del material._x000a_42. El contratista deberá adoptar los parámetros técnicos y de manejo ambiental contenidos en la guía de manejo ambiental_x000a_para el sector de la Construcción, de la Secretaría Distrital de ambiente._x000a_43. Para la construcción de los parques se deberá prever el uso de llantas usadas o de materiales provenientes del_x000a_aprovechamiento de las mismas, en las áreas que sean técnicamente susceptibles de ser provistas con dichos materiales_x000a_(zonas de juego, pistas de trote, entre otras)._x000a_44. Deberá asignar, dentro de su estructura organizacional, una persona idónea, responsable de la gestión ambiental y_x000a_seguridad y salud en el trabajo, que garantice el cumplimiento normativo. La persona asignada deberá demostrar idoneidad,_x000a_experiencia y será aprobada por el contratante y/o la interventoría._x000a_45. Seguir estrictamente los parámetros de diseño, especificaciones y planos de las obras y acciones establecidas en el PMA_x000a_y/o PAGA aplicable a su actividad y de las normas vigentes referentes al manejo y conservación del medio ambiente._x000a_46. Ejecutar el programa de seguimiento y monitoreo ambiental, con indicadores de gestión y presentar los reportes mensuales_x000a_a la interventoría. Tomar los correctivos que sean necesarios cuando los resultados del monitoreo establezcan la necesidad_x000a_de prevenir, mitigar o corregir los impactos ambientales ocasionados por el proyecto._x000a_47. Prever y solucionar todos los eventos de contingencia que se llegasen a presentar durante el desarrollo y vigencia del_x000a_contrato._x000a_48. Instalar aviso de conteo regresivo de acuerdo con las especificaciones del artículo 2 del acuerdo 787 de 2020 en cada uno_x000a_de los frentes de obra del presente contrato, de igual manera presentar registro fotográfico de la actualización del mismo de_x000a_acuerdo a la ejecución de la intervención. "/>
    <s v="N/A"/>
    <s v="N/A"/>
    <m/>
    <d v="2024-02-01T00:00:00"/>
    <d v="2024-10-31T00:00:00"/>
    <s v="N/A"/>
    <s v="NO"/>
    <s v="N/A"/>
  </r>
  <r>
    <s v="COP-379-2023"/>
    <n v="379"/>
    <s v="FDLRUU-LP-013-2023"/>
    <s v="No aplica"/>
    <d v="2023-11-20T00:00:00"/>
    <s v="https://community.secop.gov.co/Public/Tendering/OpportunityDetail/Index?noticeUID=CO1.NTC.5201403&amp;isFromPublicArea=True&amp;isModal=False"/>
    <x v="2"/>
    <x v="6"/>
    <s v="CO1.PCCNTR.5699339"/>
    <n v="96814"/>
    <s v="N/A"/>
    <s v="CONSORCIO MABRIL 90 2023"/>
    <s v="NIT"/>
    <n v="901778196"/>
    <n v="2"/>
    <s v="GRUPO MABRIL SAS-90%/EDILBERTO MATEUS_x000a_ALVAREZ-10%"/>
    <s v="NIT.CC"/>
    <s v="901555888-3/79450592-6"/>
    <s v="90%-10%"/>
    <m/>
    <m/>
    <m/>
    <m/>
    <s v="LA CONSTRUCCION DE LA CASA DE LA CULTURA, EN LA LOCALIDAD DE RAFAEL URIBE URIBE EN BOGOTA D.C, INCLUYENDO ESTUDIOS Y DISEÑOS ,BAJO LA MODALIDAD DE LLAVE EN MANO"/>
    <d v="2023-12-29T00:00:00"/>
    <d v="2024-02-01T00:00:00"/>
    <d v="2024-10-31T00:00:00"/>
    <n v="270"/>
    <n v="9"/>
    <n v="1105000000"/>
    <n v="122777777.77777778"/>
    <x v="0"/>
    <n v="1199"/>
    <m/>
    <n v="1324"/>
    <d v="2023-12-29T00:00:00"/>
    <x v="8"/>
    <s v="Apropiación del arte, la cultura y el patrimonio en Rafael Uribe Uribe"/>
    <x v="8"/>
    <m/>
    <m/>
    <m/>
    <m/>
    <m/>
    <m/>
    <m/>
    <m/>
    <m/>
    <m/>
    <n v="9"/>
    <n v="270"/>
    <n v="1105000000"/>
    <s v="10 10-Contrato de Obra"/>
    <s v="CONSORCIO INTER  2L 2023-CI-384-2023"/>
    <s v="INFRAESTRUCTURA"/>
    <s v="En ejecución"/>
    <s v="SECOP II"/>
    <s v="miller"/>
    <m/>
    <m/>
    <n v="379"/>
    <s v="N/A"/>
    <n v="3685564"/>
    <s v="CRA 43 24 A -61"/>
    <s v="N/A"/>
    <s v=" mateusedi@gmail.com"/>
    <s v="1. Desarrollar el objeto del contrato de conformidad con los estudios previos, anexo técnico,_x000a_pliego de condiciones y la propuesta presentada._x000a_2. Conocer a cabalidad el contrato, anexo técnico y el pliego de condiciones._x000a_3. Asignar el personal idóneo con experiencia para el manejo y operación de la maquinaria, equipos y herramientas necesarias_x000a_para el mantenimiento de las obras objeto del contrato._x000a_4. La dotación del personal que labore dentro del cumplimiento del contrato debe cumplir con el manual de imagen corporativa_x000a_y visual de la administración del Plan de Desarrollo 2021-2024 de la Localidad Rafael Uribe Uribe, “Un nuevo contrato social y_x000a_ambiental para la localidad de Rafael Uribe Uribe”._x000a_5. Los costos del transporte que genere la movilización de la maquinaría dentro de la localidad (escoltas, cama baja), así como_x000a_el traslado de la misma desde su localización hasta los frentes de trabajo corren por cuenta del contratista._x000a_6. La movilización de la maquinaría debe estar de acuerdo con lo estipulado por la Ley 769 de 2002 y afines._x000a_7. Diseñar los Planes de Manejo de Transito siguiendo los lineamientos de la cartilla de la secretaria de Movilidad._x000a_8. Realizar a tiempo y cumpliendo con los lineamientos de la secretaria de Movilidad los trámites para la aprobación de los_x000a_PMT para asegurar que en todo momento existan los permisos necesarios para la intervención de los parques._x000a_9. Realizar y cumplir a cabalidad con el cronograma de entrega y con el plazo establecido para el desarrollo de las actividades._x000a_10. Cumplir a cabalidad con el perfil de los profesionales y el personal mínimo requerido.11. Tomar las debidas precauciones a fin de conservar en perfecto estado los inmuebles aledaños, las estructuras e_x000a_instalaciones y redes de servicios superficiales o subterráneas existentes dentro del área de trabajo o adyacente a ella, siendo_x000a_de su exclusiva responsabilidad cualquier daño que pudiere ocasionar a tales inmuebles, estructuras, instalaciones o redes._x000a_12. Levantar las actas de vecindad correspondientes a la zona de influencia del proyecto, de acuerdo con las exigencias_x000a_establecidas en el contrato. Tomar registro fotográfico y/o videos cuando el caso lo amerite._x000a_13. Realizar los ensayos de laboratorio requeridos con el fin de corroborar la calidad de los materiales y de la obra conforme_x000a_a las especificaciones del manual del IDRD._x000a_14. Efectuar los correctivos pertinentes en el caso que los ensayos de laboratorio demuestren que no se está cumpliendo con_x000a_las exigencias de calidad y de ejecución exigidas en el manual de especificaciones del IDRD._x000a_15. Instalar en cada frente de obra la valla informativa con la información e imagen corporativa según especificaciones_x000a_entregada por el FDL._x000a_16. Asistir a los Comités técnicos de obra que se programen mínimo cada siete (7) días, convocados por la supervisión y/o_x000a_interventoría. Se debe contar con la presencia del director de obra y todo el equipo profesional propuesto._x000a_17. Contratar el personal cumpliendo con las normas vigentes en especial con las resoluciones 1016 de 1989, Decreto 614 DE_x000a_1984, CST Art 349, Resolución 2413 DE 1979 R.H.S para el sector construcción, Resolución 2013 de 1986 y el Art 63 del_x000a_Decreto 1295 de 1994. Adicionalmente se debe cumplir con la normatividad vigente en tema ambiental se deben cumplir Ley_x000a_9 de 1979, Ley 142 de 1994, Resolución 541 de 1994, Decreto Distrital 312 del 2006 y el Acuerdo N° 417 de 2009._x000a_18. Dar cumplimiento a las disposiciones ambientales en cuanto a la implementación de la Resolución No 1115 de 2012 para_x000a_el aprovechamiento de Residuos sólidos de Construcción y Demolición y la Resolución No 6981 de 2011 para la utilización del_x000a_granulo de caucho reciclado en los pavimentos._x000a_19. Entregar a la Interventoría, copia de los contratos laborales y de las afiliaciones al Sistema General de Seguridad Social_x000a_Integral del recurso humano exigido contractualmente._x000a_20. Contratar de acuerdo con el decreto 332 de 2020, el porcentaje mínimo de mujeres estipulado en la rama de actividad_x000a_económica de Construcción determinado en un 6,8%_x000a_21. Cumplir con las normas vigentes en cuanto en cuanto a Seguridad Industrial, Salud Ocupacional y Medio Ambiente, en_x000a_especial con las resoluciones 1016 de 1989, Decreto 614 de 1984, CST Art 349, resolución 2413 de 1979 R.H.S para el sector_x000a_construcción, Resolución 2013 de 1986 y el Art 63 del Decreto 1295 de 1994. Adicionalmente se debe cumplir con la_x000a_normatividad vigente en tema ambiental se deben cumplir Ley 9 de 1979, Ley 142 de 1994, Resolución 541 de 1994, Decreto_x000a_Distrital 312 del 2006 y el Acuerdo N° 417 de 2009._x000a_22. Entregar en los tiempos estipulados en los estudios previos, (10 primero días después de firmada el acta de inicio) anexo_x000a_técnico y demás del proceso de selección, cumpliendo con las condiciones allí descritas, la programación del contrato, el Plan_x000a_de Manejo Ambiental (PMA), el Sistema de Gestión de Seguridad y Salud en el Trabajo (SST) y los cronogramas de actividades_x000a_para el desarrollo de la Gestión social y SS-TMA y demás insumos requeridos._x000a_23. Presentar las hojas de vida del equipo de trabajo mínimo requerido, dentro del término previsto en los estudios previos y_x000a_anexo técnico, cumpliendo con las condiciones allí descritas._x000a_24. Realizar los trámites ante las empresas de servicios públicos necesarios para la apropiación de los estudios y diseños y_x000a_seguido a ello la ejecución._x000a_25. Demoler, reemplazar y asumir el costo de toda actividad de obra ejecutada que resulte, según el análisis de calidad_x000a_efectuado por el interventor o incluso por el Fondo de Desarrollo Local de Rafael Uribe Uribe, defectuosa o que no cumpla las_x000a_normas de calidad requeridas para los proyectos (CÓDIGOS DE IDENTIFICACIÓN VIAL - CIV), ya sea por causas de los_x000a_insumos o de la mano de obra. En este evento el contratista no tendrá derecho a reclamación o reconocimiento pecuniario alguno._x000a_26. En caso de presentarse retraso en la ejecución de las actividades, presentar ante la Interventoría un plan de choque_x000a_(contingencia) que permita dar cumplimiento a la programación aprobada previamente, y cumplir la ejecución del contrato en_x000a_el plazo establecido. Este plan de choque deberá ser entregado a interventoría en un plazo máximo de tres (3) días calendario_x000a_una vez se reporte el retraso. Así mismo, la interventoría tendrá un tiempo máximo de tres (3) días calendario para pronunciarse_x000a_al respecto, y el contratista un plazo de dos (2) días calendario para ajustar las observaciones requeridas por la interventoría._x000a_27. Entregar los planos récord de obra dentro de los quince (15) días calendarios siguientes a la suscripción del acta de_x000a_terminación del contrato conforme con lo dispuesto por el Fondo de Desarrollo Local De Rafael Uribe Uribe y Entidades_x000a_Distritales correspondientes._x000a_28. Retirar los materiales sobrantes y entregar las áreas intervenidas en perfecto estado y limpieza con la periodicidad que_x000a_estipule la autoridad ambiental local. En cualquier caso, ésta no podrá ser mayor de cuarenta y ocho (48) horas contadas a_x000a_partir de la colocación de estos materiales._x000a_29. Presentar mensualmente las Actas de Recibo Parcial de Obra, las cuales deberán ser aprobadas por la INTERVENTORÍA_x000a_y avaladas por la Entidad CONTRATANTE._x000a_30. Llevar una bitácora de obra diariamente, esto es, una memoria diaria de todos los acontecimientos ocurridos y decisiones_x000a_tomadas en la ejecución de los trabajos, así como de las órdenes de INTERVENTORÍA, de los conceptos de los especialistas_x000a_en caso de ser necesarios, de la visita de funcionarios que tengan que ver con el proyecto, etc., de manera que se logre la_x000a_comprensión general de la obra y el desarrollo de las actividades, de acuerdo con la programación detallada de la obra. Debe_x000a_encontrarse debidamente foliada y firmada por el director y residente de obra, y el residente y director de la interventoría. A_x000a_ella tendrán acceso, cuando así lo requieran, los delegados de la Entidad CONTRATANTE. Deberá ser diligenciada en forma_x000a_absolutamente legible._x000a_31. Ceñirse al Sistema de Gestión de Calidad de la Secretaría Distrital de Gobierno, empleando los formatos que apliquen_x000a_para la ejecución del presente contrato._x000a_32. Cumplir con las demás obligaciones que sean necesarias para el cabal desarrollo del objeto contractual._x000a_33. Tomar las medidas necesarias para evitar la contaminación ambiental durante sus operaciones._x000a_(No dejar sustancias con materiales nocivos para la flora, fauna, salud humana o animal). Para esto deberá tener en cuenta lo_x000a_estipulado en la y el procedimiento Gestión Integral de Residuos Sólidos de la entidad._x000a_34. Realizar la gestión adecuada de los residuos que genere. Como constancia de esto se entregarán copias de los certificados_x000a_de transporte, almacenamiento, aprovechamiento y/o disposición final de los mismos. (Los gestores deberán contar con los_x000a_permisos respectivos de la autoridad ambiental competente)._x000a_35. Atender las inspecciones ambientales realizadas por la Alcaldía Local de Rafael Uribe Uribe, permitiendo el recorrido por_x000a_las instalaciones, realizar entrevistas al personal y obtener registro documental y fotográfico._x000a_36. Entregar a gestores autorizados los residuos sólidos generados y enviar copia del manifiesto de recolección, transporte y_x000a_certificado de disposición final o aprovechamiento._x000a_37. Presentar el plan de gestión de RCD en obra, teniendo en cuenta la Guía de Manejo Ambiental para el sector de la_x000a_construcción, establecido por la resolución 1138 de 2003, cuando aplique y la Resolución 472 de 2017._x000a_38. Implementar lo establecido en el decreto 1115 de 2012 , en su artículo 4: “las Entidades Públicas y Constructoras que_x000a_desarrollen obras de infraestructura y construcción al interior del perímetro urbano del Distrito Capital deberán incluir desde la_x000a_etapa de estudios y diseños los requerimientos técnicos necesarios con el fin de lograr la utilización de elementos reciclados_x000a_provenientes de los Centros de Tratamiento y/o Aprovechamiento de RCD legalmente constituidos y/o la reutilización de los_x000a_generados por las etapas constructivas y de desmantelamiento, en un porcentaje no inferior al 5%, del total de volumen o pesode material usado en la obra a construir por la entidad anualmente”. Cada año dicho porcentaje aumentará en cinco (5)_x000a_unidades porcentuales hasta alcanzar mínimo un 25%._x000a_39. Emplear los elementos de protección personal adecuados para el desarrollo de la actividad.(guantes, tapabocas,_x000a_mascarilla, overol, botas)._x000a_40. Durante la ejecución de los trabajos y hasta su entrega final, el contratista está en la obligación de poner en práctica los_x000a_procedimientos adecuados de señalización, construcción y de protección contra cualquier daño o deterioro que pueda afectar_x000a_la calidad, estabilidad y acabados de los inmuebles aledaños, las estructuras e instalaciones de redes de servicios superficiales_x000a_o subterráneos existentes dentro del área de trabajo o adyacentes a ella, siendo de su exclusiva responsabilidad cualquier_x000a_daño que pudiere ocasionar a tales inmuebles, estructuras, instalaciones o redes._x000a_41. Los residuos de construcción y demolición deberán ser dispuestos por el contratista de acuerdo a lo establecido en la_x000a_normatividad legal vigente, entregando a la Alcaldía Local los certificados de disposición final emitidos por la escombrera_x000a_autorizada en el momento de la disposición final del material._x000a_42. El contratista deberá adoptar los parámetros técnicos y de manejo ambiental contenidos en la guía de manejo ambiental_x000a_para el sector de la Construcción, de la Secretaría Distrital de ambiente._x000a_43. Para la construcción de los parques se deberá prever el uso de llantas usadas o de materiales provenientes del_x000a_aprovechamiento de las mismas, en las áreas que sean técnicamente susceptibles de ser provistas._x000a_44. Deberá asignar, dentro de su estructura organizacional, una persona idónea, responsable de la gestión ambiental y_x000a_seguridad y salud en el trabajo, que garantice el cumplimiento normativo._x000a_La persona asignada deberá demostrar idoneidad, experiencia y será aprobada por el contratante y/o la interventoría._x000a_45. Seguir estrictamente los parámetros de diseño, especificaciones y planos de las obras y acciones establecidas en el PMA_x000a_y/o PAGA aplicable a su actividad y de las normas vigentes referentes al manejo y conservación del medio ambiente._x000a_46. Ejecutar el programa de seguimiento y monitoreo ambiental, con indicadores de gestión y presentar los reportes ensuales_x000a_a la interventoría. Tomar los correctivos que sean necesarios cuando los resultados del monitoreo establezcan la necesidad_x000a_de prevenir, mitigar o corregir los impactos ambientales ocasionados por el proyecto._x000a_47. Prever y solucionar todos los eventos de contingencia que se llegasen a presentar durante el desarrollo y vigencia del_x000a_contrato._x000a_48. Instalar aviso de conteo regresivo de acuerdo con las especificaciones del artículo 2 del acuerdo 787 de 2020 en cada uno_x000a_de los frentes de obra del presente contrato, de igual manera presentar registro fotográfico de la actualización del mismo de_x000a_acuerdo a la ejecución de la intervención."/>
    <s v="N/A"/>
    <s v="N/A"/>
    <d v="2024-01-12T00:00:00"/>
    <d v="2024-02-01T00:00:00"/>
    <d v="2024-10-31T00:00:00"/>
    <s v="N/A"/>
    <s v="NO"/>
    <s v="N/A"/>
  </r>
  <r>
    <s v="CPS-380-2023"/>
    <n v="380"/>
    <s v="FDLRUU-SAMC-0011-2023"/>
    <s v="No aplica"/>
    <d v="2023-12-11T00:00:00"/>
    <s v="https://community.secop.gov.co/Public/Tendering/OpportunityDetail/Index?noticeUID=CO1.NTC.5306156&amp;isFromPublicArea=True&amp;isModal=False"/>
    <x v="3"/>
    <x v="0"/>
    <s v="CO1.PCCNTR.5699990"/>
    <n v="98751"/>
    <s v="N/A"/>
    <s v="FUNDACIÓN SOCIAL PARA LA RECREACIÓN Y LA CULTURA Y DEPORTE - FUNINDER"/>
    <s v="NIT"/>
    <n v="900150912"/>
    <n v="1"/>
    <m/>
    <m/>
    <m/>
    <m/>
    <m/>
    <m/>
    <m/>
    <m/>
    <s v="PRESTAR SERVICIOS PARA LLEVAR A CABO ACCIONES SIGNIFICATIVAS PARA LA CONSTRUCCIÓN DE MEMORIA, PAZ Y RECONCILIACIÓN, ASÍ COMO MEJORAR LA CALIDAD DE VIDA DE LAS VÍCTIMAS DEL CONFLICTO Y EXCOMBATIENTES QUE RESIDEN EN LA LOCALIDAD DE RAFAEL URIBE URIBE"/>
    <d v="2023-12-28T00:00:00"/>
    <d v="2024-02-26T00:00:00"/>
    <d v="2024-08-25T00:00:00"/>
    <n v="180"/>
    <n v="6"/>
    <n v="322375670"/>
    <n v="53729278.333333336"/>
    <x v="0"/>
    <n v="1217"/>
    <d v="2023-10-12T00:00:00"/>
    <n v="1295"/>
    <d v="2023-12-29T00:00:00"/>
    <x v="38"/>
    <s v="Territorio de paz, memoria y_x000a_reconciliación de las víctimas en_x000a_Rafael Uribe Uribe"/>
    <x v="41"/>
    <m/>
    <m/>
    <m/>
    <m/>
    <m/>
    <m/>
    <m/>
    <m/>
    <m/>
    <m/>
    <n v="6"/>
    <n v="180"/>
    <n v="322375670"/>
    <s v="49 49-Otros Servicios "/>
    <s v="LUIS FERNANDO BARRETO GONZALEZ"/>
    <s v="PLANEACION"/>
    <s v="En ejecución"/>
    <s v="SECOP II"/>
    <s v="Jhoana"/>
    <m/>
    <m/>
    <n v="380"/>
    <s v="N/A"/>
    <n v="6960485"/>
    <s v="CARRERA 109 A N° 150 B - 79"/>
    <s v="N/A"/>
    <s v="fundacionfuninder@gmail.com"/>
    <s v="1. Suscribir oportunamente el acta de inicio y el acta de liquidación del contrato, conjuntamente con_x000a_el/la supervisor/a del mismo, cuando corresponda._x000a_2. Entregar al supervisor los documentos elaborados en cumplimiento de las obligaciones_x000a_contractuales, así como los informes y archivos a su cargo, requeridos sobre las actividades_x000a_realizadas durante la ejecución del mismo (Cuando aplique).3. Aplicar los lineamientos establecidos en el sistema de gestión institucional y en el Modelo_x000a_Integrado de Planeación y Gestión – MIPG de la Secretaría Distrital de Gobierno._x000a_4. Mantener estricta reserva y confidencialidad sobre la información que conozca por causa o con_x000a_ocasión del contrato, así como, respetar la titularidad de los derechos de autor, en relación con los_x000a_documentos, obras, creaciones que se desarrollen en ejecución del contrato._x000a_5. Dar estricto cumplimiento al Ideario Ético del Distrito expedido por la Alcaldía Mayor de Bogotá_x000a_D.C., así como a todas las normas que en materia de ética y valores expida la Secretaria Distrital_x000a_de Gobierno en la ejecución del contrato._x000a_6. No instalar ni utilizar ningún software sin la autorización previa y escrita de la Dirección de_x000a_Planeación y Sistemas de Información de la Secretaría, así mismo, responder y hacer buen uso de_x000a_los bienes y recursos tecnológicos (hardware y software), hacer entrega de los mismos en el estado_x000a_en que los recibió, salvo el deterioro normal, o daños ocasionados por el caso fortuito o fuerza_x000a_mayor, (cuando aplique)._x000a_7. Cuando se trate de personas jurídicas. Entregar para cada pago, la certificación suscrita por el_x000a_representante legal o revisor fiscal, que acredite el cumplimiento del pago de aportes al sistema de_x000a_seguridad social integral, parafiscales, ICBF, SENA y cajas de compensación familiar de los últimos_x000a_seis (6) meses, de conformidad con el artículo 50 de la Ley 789 de 2002 o aquella que lo modifique,_x000a_adicione o complemente._x000a_8. Garantizar la aplicación y cumplimiento del Decreto 599 de 2013 y demás normas aplicables, en_x000a_relación con el plan de emergencias y contingencias, gestionando todos los permisos a que haya_x000a_lugar para la realización de los eventos o actividades._x000a_9. Dar cumplimiento a lo estipulado en el Decreto Distrital No 332 de 2020, según el cual, para la_x000a_ejecución del contrato suscrito, el contratista deberá vincular y mantener mínimo el 50 % de_x000a_mujeres para la ejecución del contrato, garantizando que la vinculación se realice con plena_x000a_observancia de las normas laborales o contractuales aplicables._x000a_10. Presentar de manera bimensual certificación suscrita por el Representante Legal y el Revisor_x000a_Fiscal (Si Aplica), mediante la cual manifieste bajo la gravedad de juramento que mantiene_x000a_vinculadas para la ejecución del contrato el 50 % de mujeres, adjuntando el listado de mujeres_x000a_vinculadas y la planilla pago de seguridad social de las mismas. 11. .Dar cumplimiento a lo estipulado en el Acuerdo Local No. 021 de 2019, en relación con la_x000a_vinculación de personas en condición de discapacidad para la ejecución del contrato suscrito._x000a_12.Prevenir y promover la denuncia de las violencias basadas en género, entre ellas el abuso y el_x000a_acoso sexual, en el marco de la ejecución del contrato y hacer un uso no sexista del lenguaje_x000a_escrito, visual y audiovisual, de conformidad con lo establecido en el Acuerdo Distrital 381 de 2009._x000a_13.Mantener actualizadas las vigencias y montos de los amparos de las garantías constituidas con_x000a_ocasión de la suscripción del Contrato, en el evento de presentarse modificaciones en valor y/o_x000a_plazo, suspensiones, y demás modificaciones que afecten su vigencia o monto._x000a_14.Suministrar información clara, veraz y completa sobre estados de Afiliación a Salud, pensión y_x000a_ARL de los contratistas vinculados._x000a_15.Cumplir las normas, políticas, reglamentos e instrucciones del Sistema de Gestión de la_x000a_Seguridad y Salud en el Trabajo. Informar oportunamente acerca de los peligros y riesgos latentes_x000a_en su sitio de trabajo._x000a_16.Adoptar medidas efectivas para identificar peligros, evaluar y valorar riesgos y establecer_x000a_controles que prevengan daños en la salud de los contratistas._x000a_17. Elaborar e implementar un Plan de Gestión Integral de Residuos para todas las actividades_x000a_contempladas en el contrato, eventos, talleres, jornadas, etc, contar con puntos de segregación de_x000a_residuos en cada una de ellas y al finalizar la ejecución realizar la entrega del material aprovechable_x000a_recolectado a una asociación de recicladores de la localidad, de lo cual, deberá presentar_x000a_certificado o manifiesto de entrega, evidenciando el volumen entregado emitido por la Asociación._x000a_18. Cumplir a cabalidad con cada una de las especificaciones técnicas ambientales estipuladas en_x000a_el estudio previo y anexo técnico del contrato_x000d_"/>
    <s v="N/A"/>
    <s v="N/A"/>
    <d v="2024-01-03T00:00:00"/>
    <d v="2024-02-26T00:00:00"/>
    <d v="2024-08-25T00:00:00"/>
    <s v="N/A"/>
    <s v="SI"/>
    <s v="20246820003533 - 20246820008523"/>
  </r>
  <r>
    <s v="CPS-381-2023"/>
    <n v="381"/>
    <s v="FDLRUU-MIC-009-2023"/>
    <s v="No aplica"/>
    <d v="2023-12-15T00:00:00"/>
    <s v="https://community.secop.gov.co/Public/Tendering/OpportunityDetail/Index?noticeUID=CO1.NTC.5325234&amp;isFromPublicArea=True&amp;isModal=False"/>
    <x v="1"/>
    <x v="0"/>
    <s v="CO1.PCCNTR.5701122"/>
    <n v="99217"/>
    <s v="N/A"/>
    <s v="MABTRONICS INGENIERIA SAS"/>
    <s v="NIT"/>
    <n v="900930953"/>
    <n v="9"/>
    <m/>
    <m/>
    <m/>
    <m/>
    <m/>
    <m/>
    <m/>
    <m/>
    <s v="PRESTACIÓN DEL SERVICIO DE LAVADO Y DESINFECCIÓN DE LOS TANQUES DE ALMACENAMIENTO DE AGUA POTABLE DE LAS SEDES DE LA ALCALDÍA LOCAL DE RAFAEL URIBE URIBE"/>
    <d v="2023-12-28T00:00:00"/>
    <d v="2024-03-11T00:00:00"/>
    <d v="2024-11-10T00:00:00"/>
    <n v="240"/>
    <n v="8"/>
    <n v="2350726"/>
    <n v="293840.75"/>
    <x v="1"/>
    <n v="1219"/>
    <d v="2023-11-29T00:00:00"/>
    <n v="1308"/>
    <d v="2023-12-29T00:00:00"/>
    <x v="39"/>
    <s v="Servicios de limpieza general"/>
    <x v="42"/>
    <m/>
    <m/>
    <m/>
    <m/>
    <m/>
    <m/>
    <m/>
    <m/>
    <m/>
    <m/>
    <n v="8"/>
    <n v="240"/>
    <n v="2350726"/>
    <s v="49 49-Otros Servicios "/>
    <s v="WILLIAM RAMON VILLAMIL RODRIGUEZ_x000a_Profesional Universitario 219- 12 ALRUU"/>
    <s v="ADMINISTRATIVA"/>
    <s v="En ejecución"/>
    <s v="SECOP II"/>
    <s v="Adriana"/>
    <m/>
    <m/>
    <n v="381"/>
    <s v="N/A"/>
    <n v="3133310922"/>
    <s v="CR 5 B BIS 56 54 SUR"/>
    <s v="N/A"/>
    <s v="mabtronicsingenieria@gmail.com"/>
    <s v="1. Presentar durante los primeros 5 días de ejecución del contrato, en articulación con el Supervisor del contrato, un_x000a_informe detallado con el cronograma y resumen del desarrollo de la actividad según las directrices mencionadas en_x000a_estos estudios previos._x000a_2. Cumplir con el presupuesto acordado y a no incurrir en gastos adicionales para la Alcaldía Local de Rafael Uribe_x000a_Uribe._x000a_3. Se debe garantizar el cumplimiento del horario exacto de la cena, la ubicación y cualquier otro detalle logístico_x000a_relevante._x000a_4. Dar garantía en cuanto a la seguridad de los asistentes y la accesibilidad de las instalaciones para adultos mayores._x000a_5. Asegurarse de que todos los aspectos del contrato cumplan con las leyes y regulaciones aplicables._x000a_6. Garantizar de que la cena cumpla con todas las normativas de seguridad alimentaria y de salud aplicables._x000a_7. Ajustarse en su totalidad a las especificaciones contenidas en el proyecto, estudios previos y la propuesta._x000a_8. Cumplir con el objeto del presente contrato con plena autonomía técnica y administrativa y bajo su propia_x000a_responsabilidad. Por lo tanto, no existe ni existirá ningún tipo de subordinación, ni vínculo laboral alguno del_x000a_contratista con el Fondo de Desarrollo Local de Rafael Uribe Uribe._x000a_9. Presentarse al Fondo de Desarrollo Local de Rafael Uribe Uribe en el momento que sea requerido por la misma para_x000a_la suscripción de la correspondiente acta de liquidación._x000a_10. El proveedor del servicio se compromete a realizar la gestión adecuada de los residuos que genere. Como constancia_x000a_de esto se entregará copias de los certificados de transporte, almacenamiento, aprovechamiento y/o disposición final_x000a_de los mismos. (Los gestores deberán contar con los permisos respectivos de la autoridad ambiental competente). Deberá contar con puntos de separación de residuos para cada una de las jornadas y al finalizar las mismas entregar_x000a_el material aprovechable generado a asociaciones de recicladores de la localidad._x000a_11. Dar cumplimiento al Decreto 317 de 2021 y el Acuerdo 808 de 2021 por las cuales prohíben progresivamente los_x000a_plásticos de un solo uso en las entidades del Distrito Capital que hacen parte del sector central, descentralizado y_x000a_localidades y se dictan otras disposiciones, por lo tanto, no se deberá suministrar: • Rollos de bolsas vacías para_x000a_embalar, cargar o transportar paquetes y mercancías • Bolsas utilizadas para embalar, cargar o transportar paquetes y_x000a_mercancías • Rollos de película extensible y de burbuja utilizados como envoltura • Soportes plásticos para las_x000a_bombas de inflar • Banderines o separadores plásticos • Cualquier otro elemento plástico considerado como de un_x000a_solo uso._x000a_12. Utilizar materiales reciclados para el embalaje de los productos e insumos que se entreguen en el contrato, está_x000a_prohibido el uso de poliestireno expandido-icopor._x000a_13. Las demás que se deriven de los estudios previos, pliegos de condiciones y la naturaleza del contrato"/>
    <s v="N/A"/>
    <s v="N/A"/>
    <d v="2023-12-29T00:00:00"/>
    <d v="2024-03-11T00:00:00"/>
    <d v="2024-11-11T00:00:00"/>
    <s v="N/A"/>
    <s v="SI"/>
    <n v="20246820003713"/>
  </r>
  <r>
    <s v="COP-382-2023"/>
    <n v="382"/>
    <s v="FDLRUU-SAMC-006-2023"/>
    <s v="No aplica"/>
    <d v="2023-10-04T00:00:00"/>
    <s v="https://community.secop.gov.co/Public/Tendering/OpportunityDetail/Index?noticeUID=CO1.NTC.5026512&amp;isFromPublicArea=True&amp;isModal=False"/>
    <x v="3"/>
    <x v="6"/>
    <s v="CO1.PCCNTR.5505366"/>
    <n v="91424"/>
    <s v="N/A"/>
    <s v="CONSORCIO ARAGON GTD"/>
    <s v="NIT"/>
    <n v="901764198"/>
    <n v="6"/>
    <s v="CONSTRUCTORA GT_x000a_INGENIEROS SAS-75%-GUSTAVO ADOLFO TORRES_x000a_DUARTE-25%"/>
    <s v="NIT-CC"/>
    <s v="901540083-6-19321988-8"/>
    <s v="75%-25%"/>
    <m/>
    <m/>
    <m/>
    <m/>
    <s v="CONTRATAR A PRECIOS UNITARIOS FIJOS, LAS OBRAS REFERENTES AL MANTENIMIENTO Y REPARACIONES LOCATIVAS DE LOS SALONES COMUNALES EN LA LOCALIDAD DE RAFAEL URIBE URIBE EN LA CIUDAD DE BOGOTA"/>
    <d v="2023-12-29T00:00:00"/>
    <d v="2024-02-12T00:00:00"/>
    <d v="2024-07-11T00:00:00"/>
    <n v="150"/>
    <n v="5"/>
    <n v="324000000"/>
    <n v="64800000"/>
    <x v="0"/>
    <n v="1136"/>
    <d v="2023-07-19T00:00:00"/>
    <n v="1330"/>
    <d v="2023-12-29T00:00:00"/>
    <x v="30"/>
    <s v="Participación ciudadana organizada_x000a_y solidaria en Rafael Uribe Uribe"/>
    <x v="33"/>
    <m/>
    <m/>
    <m/>
    <m/>
    <m/>
    <m/>
    <m/>
    <m/>
    <m/>
    <m/>
    <n v="5"/>
    <n v="150"/>
    <n v="324000000"/>
    <s v="10 10-Contrato de Obra"/>
    <s v="JVM INGENIERIA S.A.S BIC-CI-383-2023"/>
    <s v="INFRAESTRUCTURA"/>
    <s v="En ejecución"/>
    <s v="SECOP II"/>
    <s v="Jhon"/>
    <m/>
    <m/>
    <n v="382"/>
    <s v="N/A"/>
    <s v="7 45 80 97"/>
    <s v="CALLE 99 Nº 49 - 38 OFC. 509"/>
    <s v="N/A"/>
    <s v=" icitacionesgtd@gmail.com"/>
    <s v="1. Desarrollar el objeto del contrato de conformidad con los estudios previos, anexo_x000a_técnico, pliego de condiciones y la propuesta presentada._x000a_2. Conocer a cabalidad el contrato, anexo técnico y el pliego de condiciones._x000a_3. Asignar el personal idóneo con experiencia para el manejo y operación de la_x000a_maquinaria, equipos y herramientas necesarias para el mantenimiento de las_x000a_obras objeto del contrato._x000a_4. La dotación del personal que labore dentro del cumplimiento del contrato debe_x000a_cumplir con el manual de imagen corporativa y visual de la administración del Plan_x000a_de Desarrollo 2021-2024 de la Localidad Rafael Uribe Uribe, “Un nuevo contrato_x000a_social y ambiental para la localidad de Rafael Uribe Uribe”.._x000a_5. Los costos del transporte que genere la movilización de la maquinaría dentro de la_x000a_localidad (escoltas, cama baja), así como el traslado de la misma desde su_x000a_localización hasta los frentes de trabajo corren por cuenta del contratista._x000a_6. La movilización de la maquinaría debe estar de acuerdo con lo estipulado por la_x000a_Ley 769 de 2002 y afines._x000a_7. Diseñar los Planes de Manejo de Transito siguiendo los lineamientos de la cartilla_x000a_de la secretaria de Movilidad.8. Realizar a tiempo y cumpliendo con los lineamientos de la secretaria de Movilidad_x000a_los trámites para la aprobación de los PMT para asegurar que en todo momento_x000a_existan los permisos necesarios para la intervención de los parques._x000a_9. Realizar y cumplir a cabalidad con el cronograma de entrega y con el plazo_x000a_establecido para el desarrollo de las actividades._x000a_10. Cumplir a cabalidad con el perfil de los profesionales y el personal mínimo_x000a_requerido._x000a_11. Tomar las debidas precauciones a fin de conservar en perfecto estado los_x000a_inmuebles aledaños, las estructuras e instalaciones y redes de servicios_x000a_superficiales o subterráneas existentes dentro del área de trabajo o adyacente a_x000a_ella, siendo de su exclusiva responsabilidad cualquier daño que pudiere ocasionar_x000a_a tales inmuebles, estructuras, instalaciones o redes._x000a_12. Levantar las actas de vecindad correspondientes a la zona de influencia del_x000a_proyecto, de acuerdo con las exigencias establecidas en el contrato. Tomar_x000a_registro fotográfico y/o videos cuando el caso lo amerite._x000a_13. Realizar los ensayos de laboratorio requeridos con el fin de corroborar la calidad_x000a_de los materiales y de la obra conforme a las especificaciones del manual del_x000a_IDRD._x000a_14. Efectuar los correctivos pertinentes en el caso que los ensayos de laboratorio_x000a_demuestren que no se está cumpliendo con las exigencias de calidad y de_x000a_ejecución exigidas en el manual de especificaciones del IDRD._x000a_15. Instalar en cada frente de obra la valla informativa con la información e imagen_x000a_corporativa según especificaciones entregada por el FDL._x000a_16. Asistir a los Comités técnicos de obra que se programen mínimo cada siete (7)_x000a_días, convocados por la supervisión y/o interventoría. Se debe contar con la_x000a_presencia del director de obra y todo el equipo profesional propuesto._x000a_17. Contratar el personal cumpliendo con las normas vigentes en especial con las_x000a_resoluciones 1016 de 1989, Decreto 614 DE 1984, CST Art 349, Resolución 2413_x000a_DE 1979 R.H.S para el sector construcción, Resolución 2013 de 1986 y el Art 63_x000a_del Decreto 1295 de 1994. Adicionalmente se debe cumplir con la normatividad_x000a_vigente en tema ambiental se deben cumplir Ley 9 de 1979, Ley 142 de 1994,_x000a_Resolución 541 de 1994, Decreto Distrital 312 del 2006 y el Acuerdo N° 417 de_x000a_2009._x000a_18. Dar cumplimiento a las disposiciones ambientales en cuanto a la implementación_x000a_de la Resolución No 1115 de 2012 para el aprovechamiento de Residuos sólidos_x000a_de Construcción y Demolición y la Resolución No 6981 de 2011 para la utilización_x000a_del granulo de caucho reciclado en los pavimentos._x000a_19. Entregar a la Interventoría, copia de los contratos laborales y de las afiliaciones al_x000a_Sistema General de Seguridad Social Integral del recurso humano exigido_x000a_contractualmente._x000a_20. Contratar de acuerdo con el decreto 332 de 2020, el porcentaje mínimo de mujeres_x000a_estipulado en la rama de actividad económica de Construcción determinado en un_x000a_6,8%_x000a_21. Cumplir con las normas vigentes en cuanto en cuanto a Seguridad Industrial,_x000a_Salud Ocupacional y Medio Ambiente, en especial con las resoluciones 1016 de_x000a_1989, Decreto 614 de 1984, CST Art 349, resolución 2413 de 1979 R.H.S para el_x000a_sector construcción, Resolución 2013 de 1986 y el Art 63 del Decreto 1295 de_x000a_1994. Adicionalmente se debe cumplir con la normatividad vigente en tema_x000a_ambiental se deben cumplir Ley 9 de 1979, Ley 142 de 1994, Resolución 541 de_x000a_1994, Decreto Distrital 312 del 2006 y el Acuerdo N° 417 de 2009._x000a_22. Entregar en los tiempos estipulados en los estudios previos, (10 primero días_x000a_después de firmada el acta de inicio) anexo técnico y demás del proceso de_x000a_selección, cumpliendo con las condiciones allí descritas, la programación del contrato, el Plan de Manejo Ambiental (PMA), el Sistema de Gestión de Seguridad_x000a_y Salud en el Trabajo (SST) y los cronogramas de actividades para el desarrollo de_x000a_la Gestión social y SS-TMA y demás insumos requeridos._x000a_23. Presentar las hojas de vida del equipo de trabajo mínimo requerido, dentro del_x000a_término previsto en los estudios previos y anexo técnico, cumpliendo con las_x000a_condiciones allí descritas._x000a_24. Realizar los trámites ante las empresas de servicios públicos necesarios para la_x000a_apropiación de los estudios y diseños y seguido a ello la ejecución._x000a_25. Demoler, reemplazar y asumir el costo de toda actividad de obra ejecutada que_x000a_resulte, según el análisis de calidad efectuado por el interventor o incluso por el_x000a_Fondo de Desarrollo Local de Rafael Uribe Uribe, defectuosa o que no cumpla las_x000a_normas de calidad requeridas para los proyectos (CÓDIGOS DE_x000a_IDENTIFICACIÓN VIAL - CIV), ya sea por causas de los insumos o de la mano de_x000a_obra. En este evento el contratista no tendrá derecho a reclamación o_x000a_reconocimiento pecuniario alguno._x000a_26. En caso de presentarse retraso en la ejecución de las actividades, presentar ante_x000a_la Interventoría un plan de choque (contingencia) que permita dar cumplimiento a_x000a_la programación aprobada previamente, y cumplir la ejecución del contrato en el_x000a_plazo establecido. Este plan de choque deberá ser entregado a interventoría en un_x000a_plazo máximo de tres (3) días calendario una vez se reporte el retraso. Así mismo,_x000a_la interventoría tendrá un tiempo máximo de tres (3) días calendario para_x000a_pronunciarse al respecto, y el contratista un plazo de dos (2) días calendario para_x000a_ajustar las observaciones requeridas por la interventoría._x000a_27. Entregar los planos récord de obra dentro de los quince (15) días calendarios_x000a_siguientes a la suscripción del acta de terminación del contrato conforme con lo_x000a_dispuesto por el Fondo de Desarrollo Local De Rafael Uribe Uribe y Entidades_x000a_Distritales correspondientes._x000a_28. Retirar los materiales sobrantes y entregar las áreas intervenidas en perfecto_x000a_estado y limpieza con la periodicidad que estipule la autoridad ambiental local. En_x000a_cualquier caso, ésta no podrá ser mayor de cuarenta y ocho (48) horas contadas a_x000a_partir de la colocación de estos materiales._x000a_29. Presentar mensualmente las Actas de Recibo Parcial de Obra, las cuales deberán_x000a_ser aprobadas por la INTERVENTORÍA y avaladas por la Entidad_x000a_CONTRATANTE._x000a_30. Llevar una bitácora de obra diariamente, esto es, una memoria diaria de todos los_x000a_acontecimientos ocurridos y decisiones tomadas en la ejecución de los trabajos,_x000a_así como de las órdenes de INTERVENTORÍA, de los conceptos de los_x000a_especialistas en caso de ser necesarios, de la visita de funcionarios que tengan_x000a_que ver con el proyecto, etc., de manera que se logre la comprensión general de la_x000a_obra y el desarrollo de las actividades, de acuerdo con la programación detallada_x000a_de la obra. Debe encontrarse debidamente foliada y firmada por el director y_x000a_residente de obra, y el residente y director de la interventoría. A ella tendrán_x000a_acceso, cuando así lo requieran, los delegados de la Entidad CONTRATANTE._x000a_Deberá ser diligenciada en forma absolutamente legible._x000a_31. Ceñirse al Sistema de Gestión de Calidad de la Secretaría Distrital de Gobierno,_x000a_empleando los formatos que apliquen para la ejecución del presente contrato._x000a_32. Cumplir con las demás obligaciones que sean necesarias para el cabal desarrollo_x000a_del objeto contractual._x000a_33. Tomar las medidas necesarias para evitar la contaminación ambiental durante sus_x000a_operaciones. (No dejar sustancias con materiales nocivos para la flora, fauna,_x000a_salud humana o animal). Para esto deberá tener en cuenta lo estipulado en la y el_x000a_procedimiento Gestión Integral de Residuos Sólidos de la entidad.34. Realizar la gestión adecuada de los residuos que genere. Como constancia de_x000a_esto se entregarán copias de los certificados de transporte, almacenamiento,_x000a_aprovechamiento y/o disposición final de los mismos. (Los gestores deberán_x000a_contar con los permisos respectivos de la autoridad ambiental competente)._x000a_35. Atender las inspecciones ambientales realizadas por la Alcaldía Local de Rafael_x000a_Uribe Uribe, permitiendo el recorrido por las instalaciones, realizar entrevistas al_x000a_personal y obtener registro documental y fotográfico._x000a_36. Entregar a gestores autorizados los residuos sólidos generados y enviar copia del_x000a_manifiesto de recolección, transporte y certificado de disposición final o_x000a_aprovechamiento._x000a_37. Presentar el plan de gestión de RCD en obra, teniendo en cuenta la Guía de_x000a_Manejo Ambiental para el sector de la construcción, establecido por la resolución_x000a_1138 de 2003, cuando aplique y la Resolución 472 de 2017._x000a_38. Implementar lo establecido en el decreto 1115 de 2012 , en su artículo 4: “las_x000a_Entidades Públicas y Constructoras que desarrollen obras de infraestructura y_x000a_construcción al interior del perímetro urbano del Distrito Capital deberán incluir_x000a_desde la etapa de estudios y diseños los requerimientos técnicos necesarios con_x000a_el fin de lograr la utilización de elementos reciclados provenientes de los Centros_x000a_de Tratamiento y/o Aprovechamiento de RCD legalmente constituidos y/o la_x000a_reutilización de los generados por las etapas constructivas y de desmantelamiento,_x000a_en un porcentaje no inferior al 5%, del total de volumen o peso de material usado_x000a_en la obra a construir por la entidad anualmente”. Cada año dicho porcentaje_x000a_aumentará en cinco (5) unidades porcentuales hasta alcanzar mínimo un 25%._x000a_39. Emplear los elementos de protección personal adecuados para el desarrollo de la_x000a_actividad. (guantes, tapabocas, mascarilla, overol, botas)._x000a_40. Durante la ejecución de los trabajos y hasta su entrega final, el contratista está en_x000a_la obligación de poner en práctica los procedimientos adecuados de señalización,_x000a_construcción y de protección contra cualquier daño o deterioro que pueda afectar_x000a_la calidad, estabilidad y acabados de los inmuebles aledaños, las estructuras e_x000a_instalaciones de redes de servicios superficiales o subterráneos existentes dentro_x000a_del área de trabajo o adyacentes a ella, siendo de su exclusiva responsabilidad_x000a_cualquier daño que pudiere ocasionar a tales inmuebles, estructuras, instalaciones_x000a_o redes._x000a_41. Los residuos de construcción y demolición deberán ser dispuestos por el_x000a_contratista de acuerdo a lo establecido en la normatividad legal vigente,_x000a_entregando a la Alcaldía Local los certificados de disposición final emitidos por la_x000a_escombrera autorizada en el momento de la disposición final del material._x000a_42. El contratista deberá adoptar los parámetros técnicos y de manejo ambiental_x000a_contenidos en la guía de manejo ambiental para el sector de la Construcción, de la_x000a_Secretaría Distrital de ambiente._x000a_43. Para la construcción de los parques se deberá prever el uso de llantas usadas o_x000a_de materiales provenientes del aprovechamiento de las mismas, en las áreas que_x000a_sean técnicamente susceptibles de ser provistas con dichos materiales (zonas de_x000a_juego, pistas de trote, entre otras)._x000a_44. Deberá asignar, dentro de su estructura organizacional, una persona idónea,_x000a_responsable de la gestión ambiental y seguridad y salud en el trabajo, que_x000a_garantice el cumplimiento normativo. La persona asignada deberá demostrar_x000a_idoneidad, experiencia y será aprobada por el contratante y/o la interventoría._x000a_45. Seguir estrictamente los parámetros de diseño, especificaciones y planos de las_x000a_obras y acciones establecidas en el PMA y/o PAGA aplicable a su actividad y de_x000a_las normas vigentes referentes al manejo y conservación del medio ambiente._x000a_46. Ejecutar el programa de seguimiento y monitoreo ambiental, con indicadores de_x000a_gestión y presentar los reportes mensuales a la interventoría. Tomar los correctivos que sean necesarios cuando los resultados del monitoreo establezcan_x000a_la necesidad de prevenir, mitigar o corregir los impactos ambientales ocasionados_x000a_por el proyecto._x000a_47. Prever y solucionar todos los eventos de contingencia que se llegasen a presentar_x000a_durante el desarrollo y vigencia del contrato._x000a_48. Instalar aviso de conteo regresivo de acuerdo con las especificaciones del artículo_x000a_2 del acuerdo 787 de 2020 en cada uno de los frentes de obra del presente_x000a_contrato, de igual manera presentar registro fotográfico de la actualización del_x000a_mismo de acuerdo a la ejecución de la intervención."/>
    <s v="N/A"/>
    <s v="N/A"/>
    <d v="2024-01-04T00:00:00"/>
    <d v="2024-02-12T00:00:00"/>
    <d v="2024-07-11T00:00:00"/>
    <s v="N/A"/>
    <s v="NO"/>
    <s v="N/A"/>
  </r>
  <r>
    <s v="CI-383-2023"/>
    <n v="383"/>
    <s v="FDLRUU CMA-005-2023"/>
    <s v="No aplica"/>
    <d v="2023-12-11T00:00:00"/>
    <s v="https://community.secop.gov.co/Public/Tendering/OpportunityDetail/Index?noticeUID=CO1.NTC.5306454&amp;isFromPublicArea=True&amp;isModal=False"/>
    <x v="6"/>
    <x v="7"/>
    <s v="CO1.PCCNTR.5702206"/>
    <n v="95964"/>
    <s v="N/A"/>
    <s v="JVM INGENIERIA S.A.S BIC"/>
    <s v="NIT"/>
    <n v="901489956"/>
    <n v="3"/>
    <m/>
    <m/>
    <m/>
    <m/>
    <m/>
    <m/>
    <m/>
    <m/>
    <s v="REALIZAR LA INTERVENTORÍA TÉCNICA, ADMINISTRATIVA, LEGAL, FINANCIERA, SOCIAL, AMBIENTAL Y DE SEGURIDAD Y SALUD EN EL TRABAJO (SST), DEL CONTRATO DE OBRA PÚBLICA QUE TIENE POR OBJETO: CONTRATAR A PRECIOS UNITARIOS FIJOS, LAS OBRAS REFERENTES AL MANTENIMIENTO Y REPARACIONES LOCATIVAS DE LOS SALONES COMUNALES EN LA LOCALIDAD DE RAFAEL URIBE URIBE EN LA CIUDAD DE BOGOTA&quot;, DEL PROCESO."/>
    <d v="2023-12-29T00:00:00"/>
    <d v="2024-02-12T00:00:00"/>
    <d v="2024-07-11T00:00:00"/>
    <n v="150"/>
    <n v="5"/>
    <n v="112500000"/>
    <n v="22500000"/>
    <x v="0"/>
    <n v="1204"/>
    <d v="2023-11-03T00:00:00"/>
    <n v="1321"/>
    <d v="2023-12-29T00:00:00"/>
    <x v="30"/>
    <s v="Participación ciudadana organizada_x000a_y solidaria en Rafael Uribe Uribe"/>
    <x v="33"/>
    <m/>
    <m/>
    <m/>
    <m/>
    <m/>
    <m/>
    <m/>
    <m/>
    <m/>
    <m/>
    <n v="5"/>
    <n v="150"/>
    <n v="112500000"/>
    <s v="21 21-Consultoría (Interventoría) "/>
    <s v="ANGELICA MARIA SANCHEZ RODRIGUEZ"/>
    <s v="INFRAESTRUCTURA"/>
    <s v="En ejecución"/>
    <s v="SECOP II"/>
    <s v="John"/>
    <m/>
    <m/>
    <n v="383"/>
    <s v="N/A"/>
    <n v="7846589"/>
    <s v="CALLE 52 A No. 14-17"/>
    <s v="N/A"/>
    <s v="jvmsas2021@gmail.com"/>
    <s v="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1.Cumplir con todos los ofrecimientos contenidos en la_x000a_propuesta que forma parte integrante del presente contrato. 2.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 liquidación_x000a_de este, el personal profesional ofrecido, exigido y necesario. En caso de que la INTERVENTORÍA_x000a_requiera cambiar alguno de los profesionales y demás personal ofrecido y/o presentado, es-te deberá_x000a_tener un perfil igual o superior al profesional a ser remplazado. En todo caso, el INTERVENTOR deberá_x000a_aprobar previamente el remplazo. 7. Definir los mecanismos de coordinación que considere pertinentes._x000a_8. Revisar, solicitar ajustes o aprobar, la planeación de labores y cronogramas de actividades,_x000a_presentados por el Contratista de Obra cuando a ello haya lugar, o requerir su presentación para_x000a_aprobación si fuere el caso. 9. Verificar y controlar permanentemente el cumplimiento de las normas de_x000a_calidad y especificaciones técnicas del objeto contratado, establecidas por la entidad, en el contrato_x000a_principal y demás documentos contractuales. 10. Exigir al contratista la corrección de las obras, servicios_x000a_o reposición de elementos que no cumplan con lo requerido. 11. Revisar y aprobar los programas de:_x000a_Ejecución, inversión, personal, equipos, etc. cuando aplique contractualmente. 12. Requerir al_x000a_contratista para que dé cumplimiento a las obligaciones que no esté ejecutando de conformidad con lo_x000a_previsto en el contrato principal. 13. Elaborar, aprobar y firmar conjuntamente con el contratista todas_x000a_las actas que demande la correcta ejecución y desarrollo del contrato principal, tales como: *Acta de_x000a_iniciación del contrato. *Actas de reuniones de la Interventoría. * Acta de terminación del contrato._x000a_(Suscrita igualmente por el ordenador del gasto) *Acta de suspensión del contrato cuando se presenten_x000a_las causales correspondientes previstas en el mismo. (Suscrita igualmente por el ordenador del gasto)._x000a_Acta de liquidación del contrato (Suscrita igualmente por el ordenador del gasto). Las demás actas que_x000a_se establezcan y se requieran para el adecuado desarrollo del contrato. 14. Controlar el avance del_x000a_contrato con base en el cronograma de ejecución aprobado y recmendar los ajustes necesarios cada_x000a_vez que sea requerido._x000a_15.Exigir al contratista las medidas para solucionar los problemas administrativos, técnicos o financieros_x000a_específicos del contrato (retrasos, incumplimiento, etc.). 16.Verificar para efectos de certificación de_x000a_pago, que el contratista está cumpliendo con las obligaciones de pagos al sistema general de seguridad_x000a_social y/o aportes parafiscales, según el caso, e informar a la Subdirección de Contratación cuando el_x000a_contratista persista en el in-cumplimiento de la obligación. 17.Solicitar a la Alcaldía Local de Rafael Uribe_x000a_Uribe, con copia dirigida al ordenador del gas-to, el estudio sobre la aplicación de sanciones, para lo_x000a_cual deberá preparar un informe deta-llado de los incumplimientos, los requerimientos efectuados y las_x000a_respuestas, así como la recomendación legal respectiva, de tal manera que se garantice el debido proceso y el derecho de defensa del contratista y a la vez se salvaguarden los derechos y recursos del_x000a_FON-DO. 18.Comunicar en forma escrita al contratista, de manera clara y precisa, las instrucciones,_x000a_recomendaciones y observaciones para prevenir y corregir desviaciones, demoras e incumplimientos_x000a_parciales o totales en la ejecución del contrato. 19.Proyectar y sustentar para firma del ordenador del_x000a_gasto, dentro de los términos y plazos legalmente establecidos, la respuesta a sugerencias, consultas,_x000a_requerimientos o peticiones del contratista, de los ciudadanos, de las Veedurías Ciudadanas, de los_x000a_Organismos de Control, Fiscalización y de Control Disciplinario con los soportes correspondientes._x000a_20.Revisar y aprobar las facturas presentadas por el contratista verificando que en ellas se con-signen,_x000a_de manera clara y precisa, el concepto y valor del servicio prestado y de los bienes o productos_x000a_entregados y que correspondan con la ejecución del objeto, obligaciones y activi-dades pactadas y_x000a_plazos convenidos y remitir a la Alcaldía Local de Rafael Uribe Uribe, la documentación determinada en_x000a_el contrato para el respectivo trámite de pago. 21.Exigir la realización de ensayos y pruebas (cuando se_x000a_considere que sea necesario). 22.Dejar constancia escrita en el expediente del contrato de todos los_x000a_trabajos autorizados.23.Controlar las especificaciones de materiales, a las pruebas de las instalaciones_x000a_y la puesta en marcha de los equipos. 24.Vigilar que el contratista, cumpla las normas de control y_x000a_llevará los controles adicionales que considere oportunos. 25. Cuando sea necesario, completar o_x000a_introducir modificaciones al proyecto, EL INTERVENTOR, solicitará la elaboración de los planos y de_x000a_las especificaciones pendientes y cuidará que en todo momento el contratista tenga los documentos de_x000a_trabajo actualizados. 26.Realizar el control ambiental de las obras y verificar el cumplimiento de todas_x000a_las normas, condicionantes, diseños, actividades y procesos recomendados en la normatividad ambiental. 27.Resolver las consultas e inquietudes de las comunidades con respecto al manejo ambiental del_x000a_proyecto. 28.Efectuar el seguimiento y monitoreo de los trabajos para vigilar que la ejecución de las_x000a_obras se enmarque dentro de los requerimientos ambientales, y que sus resultados corres-pondan a los_x000a_esperados y diseñar o recomendar los correctivos necesarios 29.Diseñar o recomendar las medidas_x000a_tendientes a controlar, compensar y mitigar los efectos ambientales, y a su vez, verificar su ejecución_x000a_por parte del contratista. 30.Cumplir con las condiciones establecidas en el decreto 1072 de 2020 el_x000a_cual tiene por obje-to el cumplimiento de las empresas con máximo (10) trabajadores"/>
    <s v="N/A"/>
    <s v="N/A"/>
    <d v="2024-02-05T00:00:00"/>
    <d v="2024-02-12T00:00:00"/>
    <d v="2024-06-11T00:00:00"/>
    <s v="N/A"/>
    <s v="SI"/>
    <s v="20246820000333-20246820004203-20246820005753"/>
  </r>
  <r>
    <s v="CI-384-2023"/>
    <n v="384"/>
    <s v="FDLRUU CMA-006-2023"/>
    <s v="No aplica"/>
    <d v="2023-12-11T00:00:00"/>
    <s v="https://community.secop.gov.co/Public/Tendering/OpportunityDetail/Index?noticeUID=CO1.NTC.5306720&amp;isFromPublicArea=True&amp;isModal=False"/>
    <x v="6"/>
    <x v="7"/>
    <s v="CO1.PCCNTR.5703216"/>
    <n v="96855"/>
    <s v="N/A"/>
    <s v="CONSORCIO INTER  2L 2023"/>
    <s v="NIT"/>
    <n v="901787444"/>
    <n v="2"/>
    <s v="2L PROYECTOS SAS-90%/ PHVA CONSTRUCTORES SAS-10%"/>
    <s v="NIT"/>
    <s v="901154678-2/900386607-1"/>
    <s v="90%-10%"/>
    <m/>
    <m/>
    <m/>
    <m/>
    <s v="REALIZAR LA INTERVENTORÍA TÉCNICA, ADMINISTRATIVA, LEGAL, FINANCIERA, SOCIAL, AMBIENTAL Y DE SEGURIDAD Y SALUD EN EL TRABAJO (SST), DEL CONTRATO DE OBRA PÚBLICA QUE TIENE POR OBJETO: LA CONSTRUCCION DE LA CASA DE LA CULTURA, EN LA LOCALIDAD DE RAFAEL URIBE URIBE EN BOGOTA D.C, INCLUYENDO ESTUDIOS Y DISEÑOS, BAJO LA MODALIDAD DE LLAVE EN MANO"/>
    <d v="2023-12-29T00:00:00"/>
    <d v="2024-02-01T00:00:00"/>
    <d v="2024-10-31T00:00:00"/>
    <n v="270"/>
    <n v="9"/>
    <n v="195000000"/>
    <n v="21666666.666666668"/>
    <x v="0"/>
    <n v="1214"/>
    <d v="2023-11-21T00:00:00"/>
    <n v="1329"/>
    <d v="2023-12-29T00:00:00"/>
    <x v="8"/>
    <s v="Apropiación del arte, la cultura y el patrimonio en Rafael Uribe Uribe"/>
    <x v="8"/>
    <m/>
    <m/>
    <m/>
    <m/>
    <m/>
    <m/>
    <m/>
    <m/>
    <m/>
    <m/>
    <n v="9"/>
    <n v="270"/>
    <n v="195000000"/>
    <s v="21 21-Consultoría (Interventoría) "/>
    <s v="REINEL RANGEL MORALES PROFESIONAL CPS 076 2023 FDLRUU"/>
    <s v="INFRAESTRUCTURA"/>
    <s v="En ejecución"/>
    <s v="SECOP II"/>
    <s v="John"/>
    <m/>
    <m/>
    <n v="384"/>
    <s v="N/A"/>
    <n v="2672678"/>
    <s v="CALLE 161 103 A 67"/>
    <s v="N/A"/>
    <s v="phvaconstructoressas@gmail.com"/>
    <s v="1. Cumplir con todos los ofrecimientos contenidos en la_x000a_propuesta que forma parte integrante del presente contrato. 2. Informar oportunamente y por escrito al_x000a_Fondo de Desarrollo Local de cualquier circunstancia que ponga en peligro la ejecución del contrato de_x000a_obra y/o de interventoría. 3. Acatar las observaciones del supervisor del contrato 4.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_x000a_liquidación de este, el personal profesional ofrecido, exigido y necesario. En caso de que la_x000a_INTERVENTORÍA requiera cambiar alguno de los profesionales y demás personal ofrecido y/o_x000a_presentado, este deberá tener un perfil igual o superior al profesional a ser remplazado. En todo caso,_x000a_el INTERVENTOR deberá aprobar previamente el remplazo. 7. Definir los mecanismos de coordinación_x000a_que considere pertinentes. 8. Revisar, solicitar ajustes o aprobar, la planeación de labores y_x000a_cronogramas de actividades, presentados por el Contratista de Obra cuando a ello haya lugar, o requerir_x000a_su presentación para aprobación si fuere el caso. 9. Verificar y controlar permanentemente el_x000a_cumplimiento de las normas de calidad y especificaciones técnicas del objeto contratado, establecidas_x000a_por la entidad, en el contrato principal y demás documentos contractuales. 10. Exigir al contratista la_x000a_corrección de las obras, servicios o reposición de elementos que no cumplan con lo requerido. 11._x000a_Revisar y aprobar los programas de: Ejecución, inversión, personal, equipos, etc. cuando aplique_x000a_contractualmente. 12. Requerir al contratista para que dé cumplimiento a las obligaciones que no esté_x000a_ejecutando de conformidad con lo previsto en el contrato principal. 13. Elaborar, aprobar y firmar_x000a_conjuntamente con el contratista todas las actas que demande la correcta ejecución y desarrollo del_x000a_contrato principal, tales como: *Acta de iniciación del contrato. *Actas de reuniones de la Interventoría._x000a_* Acta de terminación del contrato. (Suscrita igualmente por el ordenador del gasto) *Acta de suspensión un informe detallado de los incumplimientos, los requerimientos efectuados y las respuestas, así como_x000a_la recomendación legal respectiva, de tal manera que se garantice el debido proceso y el derecho de_x000a_defensa del contratista y a la vez se salvaguarden los derechos y recursos del FONDO.18. Comunicar_x000a_en forma escrita al contratista, de manera clara y precisa, las instrucciones, recomendaciones y_x000a_observaciones para prevenir y corregir desviaciones, demoras e incumplimientos parciales o totales en_x000a_la ejecución del contrato. 19. Proyectar y sustentar para firma del ordenador del gasto, dentro de los_x000a_términos y plazos legalmente establecidos, la respuesta a sugerencias, consultas, requerimientos o_x000a_peticiones del contratista, de los ciudadanos, de las Veedurías Ciudadanas, de los Organismos de_x000a_Control, Fiscalización y de Control Disciplinario con los soportes correspondientes. 20. Revisar y aprobar_x000a_las facturas presentadas por el contratista verificando que en ellas se consignen, de manera clara y_x000a_precisa, el concepto y valor del servicio prestado y de los bienes o productos entregados y que_x000a_correspondan con la ejecución del objeto, obligaciones y actividades pactadas y plazos convenidos y_x000a_remitir a la Alcaldía Local de Rafael Uribe Uribe, la documentación determinada en el contrato para el_x000a_respectivo trámite de pago. 21. Exigir la realización de ensayos y pruebas (cuando se considere que_x000a_sea necesario). 22. Dejar constancia escrita en el expediente del contrato de todos los trabajos_x000a_autorizados . 23. Controlar las especificaciones de materiales, a las pruebas de las instalaciones y la_x000a_puesta en marcha de los equipos. 24. Vigilar que el contratista, cumpla las normas de control y llevará_x000a_los controles adicionales que considere oportunos. 25. Cuando sea necesario, completar o introducir_x000a_modificaciones al proyecto, EL INTERVENTOR, solicitará la elaboración de los planos y de las_x000a_especificaciones pendientes y cuidará que en todo momento el contratista tenga los documentos de_x000a_trabajo actualizados. 26. Realizar el control ambiental de las obras y verificar el cumplimiento de todas_x000a_las normas, condicionantes, diseños, actividades y procesos recomendados en la normatividad_x000a_ambiental. 27. Resolver las consultas e inquietudes de las comunidades con respecto al manejo_x000a_ambiental del proyecto. 28. Efectuar el seguimiento y monitoreo de los trabajos para vigilar que la_x000a_ejecución de las obras se enmarque dentro de los requerimientos ambientales, y que sus resultados_x000a_correspondan a los esperados y diseñar o recomendar los correctivos necesarios 29. Diseñar o_x000a_recomendar las medidas tendientes a controlar, compensar y mitigar los efectos ambientales, y a su_x000a_vez, verificar su ejecución por parte del contratista. 30. Cumplir con las condiciones establecidas en el_x000a_decreto 1072 de 2020 el cual tiene por objeto el cumplimiento de las empresas con máximo (10)_x000a_trabajadores_x000a_del contrato cuando se presenten las causales correspondientes previstas en el mismo. (Suscrita_x000a_igualmente por el ordenador del gasto). Acta de liquidación del contrato (Suscrita igualmente por el_x000a_ordenador del gasto). Las demás actas que se establezcan y se requieran para el adecuado desarrollo_x000a_del contrato. 14. Controlar el avance del contrato con base en el cronograma de ejecución aprobado y_x000a_recomendar los ajustes necesarios cada vez que sea requerido. 15. Exigir al contratista las medidas_x000a_para solucionar los problemas administrativos, técnicos o financieros específicos del contrato (retrasos,_x000a_incumplimiento, etc.).16. Verificar para efectos de certificación de pago, que el contratista está_x000a_cumpliendo con las obligaciones de pagos al sistema general de seguridad social y/o aportes_x000a_parafiscales, según el caso, e informar a la Subdirección de Contratación cuando el contratista persista_x000a_en el incumplimiento de la obligación. 17. Solicitar a la Alcaldía Local de Rafael Uribe Uribe, con copia_x000a_dirigida al ordenador del gasto, el estudio sobre la aplicación de sanciones, para lo cual deberá preparar"/>
    <s v="N/A"/>
    <s v="N/A"/>
    <d v="2024-01-11T00:00:00"/>
    <d v="2024-02-01T00:00:00"/>
    <d v="2024-10-31T00:00:00"/>
    <s v="N/A"/>
    <s v="SI"/>
    <n v="20246820001373"/>
  </r>
  <r>
    <s v="CI-385-2023"/>
    <n v="385"/>
    <s v="FDLRUU CMA-007-2023"/>
    <s v="No aplica"/>
    <d v="2023-12-11T00:00:00"/>
    <s v="https://community.secop.gov.co/Public/Tendering/OpportunityDetail/Index?noticeUID=CO1.NTC.5306452&amp;isFromPublicArea=True&amp;isModal=False"/>
    <x v="6"/>
    <x v="7"/>
    <s v="CO1.PCCNTR.5703415"/>
    <m/>
    <s v="N/A"/>
    <s v="CONSORCIO INTER  2L 2023"/>
    <s v="NIT"/>
    <n v="901787444"/>
    <n v="2"/>
    <s v="2L PROYECTOS SAS-90%/ PHVA CONSTRUCTORES SAS-10%"/>
    <s v="NIT"/>
    <s v="901154678-2/900386607-1"/>
    <s v="90%-10%"/>
    <m/>
    <m/>
    <m/>
    <m/>
    <s v="_x0009_REALIZAR LA INTERVENTORÍA TÉCNICA, ADMINISTRATIVA, LEGAL, FINANCIERA, SOCIAL, AMBIENTAL, SEGURIDAD Y SALUD EN EL TRABAJO (SST), DEL CONTRATO DE OBRA PÚBLICA QUE TIENE POR OBJETO: LA CONSTRUCCION DEL SALON COMUNAL UBICADO EN EL PREDIO CARRERA 11A 41 15 SUR EN LA LOCALIDAD DE RAFAEL URIBE URIBE EN BOGOTA D.C. INCLUYENDO ESTUDIOS DISEÑOS Y LICENCIA DE CONSTRUCCION, BAJO LA MODALIDAD LLAVE EN MANO"/>
    <d v="2023-12-29T00:00:00"/>
    <d v="2024-02-01T00:00:00"/>
    <d v="2024-10-31T00:00:00"/>
    <n v="270"/>
    <n v="9"/>
    <n v="152591890"/>
    <n v="16954654.444444444"/>
    <x v="0"/>
    <n v="1202"/>
    <d v="2023-11-03T00:00:00"/>
    <n v="1328"/>
    <d v="2023-12-29T00:00:00"/>
    <x v="30"/>
    <s v="Participación ciudadana organizada_x000a_y solidaria en Rafael Uribe Uribe"/>
    <x v="33"/>
    <m/>
    <m/>
    <m/>
    <m/>
    <m/>
    <m/>
    <m/>
    <m/>
    <m/>
    <m/>
    <n v="9"/>
    <n v="270"/>
    <n v="152591890"/>
    <s v="21 21-Consultoría (Interventoría) "/>
    <s v="JHONATAN WILLIAM MEDINA LIMAS_x000a_PROFESIONAL CPS 004 2024 FDLRUU"/>
    <s v="INFRAESTRUCTURA"/>
    <s v="Suspendido"/>
    <s v="SECOP II"/>
    <s v="John"/>
    <s v="SUSPENSION 90 DIAS DEL  1 DE ABRIL AL 30 DE JUNIO"/>
    <m/>
    <n v="385"/>
    <s v="N/A"/>
    <n v="2672678"/>
    <s v="CALLE 161 103 A 67"/>
    <s v="N/A"/>
    <s v="phvaconstructoressas@gmail.com"/>
    <s v="1. Cumplir con todos los ofrecimientos contenidos en la_x000a_propuesta que forma parte integrante del presente contrato. 2. Informar oportunamente y por escrito al_x000a_Fondo de Desarrollo Local de cualquier circunstancia que ponga en peligro la ejecución del contrato de_x000a_obra y/o de interventoría. 3. Acatar las observaciones del supervisor del contrato. 4. Mantener durante_x000a_todo el plazo del contrato los precios de los insumos, actividades, personal y, en general, de todos los_x000a_servicios que ofreció en la propuesta. 5. Contratar y mantener al personal mínimo señalado en los_x000a_pliegos de condiciones. 6. Suministrar y mantener, durante la ejecución del contrato y hasta la_x000a_liquidación de este, el personal profesional ofrecido, exigido y necesario. En caso de que la_x000a_INTERVENTORÍA requiera cambiar alguno de los profesionales y demás personal ofrecido y/o_x000a_presentado, este deberá tener un perfil igual o superior al profesional a ser remplazado. En todo caso,_x000a_el INTERVENTOR deberá aprobar previamente el remplazo. 7. Definir los mecanismos de coordinación_x000a_que considere pertinentes. 8. Revisar, solicitar ajustes o aprobar, la planeación de labores y_x000a_cronogramas de actividades, presentados por el Contratista de Obra cuando a ello haya lugar, o requerir_x000a_su presentación para aprobación si fuere el caso. 9. Verificar y controlar permanentemente el_x000a_cumplimiento de las normas de calidad y especificaciones técnicas del objeto contratado, establecidas_x000a_por la entidad, en el contrato principal y demás documentos contractuales. 10. Exigir al contratista la_x000a_corrección de las obras, servicios o reposición de elementos que no cumplan con lo requerido. 11._x000a_Revisar y aprobar los programas de: Ejecución, inversión, personal, equipos, etc. cuando aplique_x000a_contractualmente. 12. Requerir al contratista para que dé cumplimiento a las obligaciones que no esté_x000a_ejecutando de conformidad con lo previsto en el contrato principal. 13. Elaborar, aprobar y firmar_x000a_conjuntamente con el contratista todas las actas que demande la correcta ejecución y desarrollo del_x000a_contrato principal, tales como: *Acta de iniciación del contrato. *Actas de reuniones de la Interventoría._x000a_* Acta de terminación del contrato. (Suscrita igualmente por el ordenador del gasto) *Acta de suspensión_x000a_del contrato cuando se presenten las causales correspondientes previstas en el mismo. (Suscrita_x000a_igualmente por el ordenador del gasto). Acta de liquidación del contrato (Suscrita igualmente por el_x000a_ordenador del gasto). Las demás actas que se establezcan y se requieran para el adecuado desarrollo_x000a_del contrato. 14. Controlar el avance del contrato con base en el cronograma de ejecución aprobado y_x000a_recomendar los ajustes necesarios cada vez que sea requerido. 15. Exigir al contratista las medidas_x000a_para solucionar los problemas administrativos, técnicos o financieros específicos del contrato (retrasos,_x000a_incumplimiento, etc.). 16. Verificar para efectos de certificación de pago, que el contratista está_x000a_cumpliendo con las obligaciones de pagos al sistema general de seguridad social y/o aportes_x000a_parafiscales, según el caso, e informar a la Subdirección de Contratación cuando el contratista persista en el incumplimiento de la obligación. 17. Solicitar a la Alcaldía Local de Rafael Uribe Uribe, con copia_x000a_dirigida al ordenador del gasto, el estudio sobre la aplicación de sanciones, para lo cual deberá preparar_x000a_un informe detallado de los incumplimientos, los requerimientos efectuados y las respuestas, así como_x000a_la recomendación legal respectiva, de tal manera que se garantice el debido proceso y el derecho de_x000a_defensa del contratista y a la vez se salvaguarden los derechos y recursos del FONDO. 18. Comunicar_x000a_en forma escrita al contratista, de manera clara y precisa, las instrucciones, recomendaciones y_x000a_observaciones para prevenir y corregir desviaciones, demoras e incumplimientos parciales o totales en_x000a_la ejecución del contrato. 19. Proyectar y sustentar para firma del ordenador del gasto, dentro de los_x000a_términos y plazos legalmente establecidos, la respuesta a sugerencias, consultas, requerimientos o_x000a_peticiones del contratista, de los ciudadanos, de las Veedurías Ciudadanas, de los Organismos de_x000a_Control, Fiscalización y de Control Disciplinario con los soportes correspondientes. 20. Revisar y aprobar_x000a_las facturas presentadas por el contratista verificando que en ellas se consignen, de manera clara y_x000a_precisa, el concepto y valor del servicio prestado y de los bienes o productos entregados y que_x000a_correspondan con la ejecución del objeto, obligaciones y actividades pactadas y plazos convenidos y_x000a_remitir a la Alcaldía Local de Rafael Uribe Uribe, la documentación determinada en el contrato para el_x000a_respectivo trámite de pago. 21. Exigir la realización de ensayos y pruebas (cuando se considere que_x000a_sea necesario). 22. Dejar constancia escrita en el expediente del contrato de todos los trabajos_x000a_autorizados . 23. Controlar las especificaciones de materiales, a las pruebas de las instalaciones y la_x000a_puesta en marcha de los equipos. 24. Vigilar que el contratista, cumpla las normas de control y llevará_x000a_los controles adicionales que considere oportunos. 25. Cuando sea necesario, completar o introducir_x000a_modificaciones al proyecto, EL INTERVENTOR, solicitará la elaboración de los planos y de las_x000a_especificaciones pendientes y cuidará que en todo momento el contratista tenga los documentos de_x000a_trabajo actualizados. 26. Realizar el control ambiental de las obras y verificar el cumplimiento de todas_x000a_las normas, condicionantes, diseños, actividades y procesos recomendados en la normatividad_x000a_ambiental. 27. Resolver las consultas e inquietudes de las comunidades con respecto al manejo_x000a_ambiental del proyecto. 28. Efectuar el seguimiento y monitoreo de los trabajos para vigilar que la_x000a_ejecución de las obras se enmarque dentro de los requerimientos ambientales, y que sus resultados_x000a_correspondan a los esperados y diseñar o recomendar los correctivos necesarios 29. Diseñar o_x000a_recomendar las medidas tendientes a controlar, compensar y mitigar los efectos ambientales, y a su_x000a_vez, verificar su ejecución por parte del contratista. 30. Cumplir con las condiciones establecidas en el_x000a_decreto 1072 de 2020 el cual tiene por objeto el cumplimiento de las empresas con máximo (10)_x000a_trabajadores"/>
    <s v="N/A"/>
    <s v="N/A"/>
    <d v="2024-01-11T00:00:00"/>
    <d v="2024-02-01T00:00:00"/>
    <d v="2024-10-31T00:00:00"/>
    <s v="N/A"/>
    <s v="SI"/>
    <n v="202468200042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93E61B-63E2-47C6-BF0B-57F1A0A1410E}" name="TablaDinámica1" cacheId="2"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4:C35" firstHeaderRow="2" firstDataRow="2" firstDataCol="2" rowPageCount="2" colPageCount="1"/>
  <pivotFields count="75">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15">
        <item x="9"/>
        <item x="2"/>
        <item x="5"/>
        <item x="8"/>
        <item x="1"/>
        <item x="7"/>
        <item m="1" x="10"/>
        <item x="6"/>
        <item m="1" x="13"/>
        <item m="1" x="12"/>
        <item x="0"/>
        <item m="1" x="11"/>
        <item x="4"/>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
        <item x="0"/>
        <item h="1" x="1"/>
        <item m="1" x="2"/>
        <item t="default"/>
      </items>
    </pivotField>
    <pivotField compact="0" outline="0" showAll="0"/>
    <pivotField compact="0" outline="0" showAll="0"/>
    <pivotField compact="0" outline="0" showAll="0"/>
    <pivotField compact="0" outline="0" showAll="0"/>
    <pivotField axis="axisRow" compact="0" outline="0" showAll="0">
      <items count="41">
        <item x="23"/>
        <item x="12"/>
        <item x="3"/>
        <item x="9"/>
        <item x="36"/>
        <item x="28"/>
        <item x="8"/>
        <item x="33"/>
        <item x="15"/>
        <item x="34"/>
        <item x="37"/>
        <item x="18"/>
        <item x="35"/>
        <item x="32"/>
        <item x="4"/>
        <item x="25"/>
        <item x="31"/>
        <item x="17"/>
        <item x="16"/>
        <item x="29"/>
        <item x="2"/>
        <item x="6"/>
        <item x="27"/>
        <item x="20"/>
        <item x="7"/>
        <item x="30"/>
        <item x="0"/>
        <item x="1"/>
        <item x="5"/>
        <item x="13"/>
        <item x="10"/>
        <item x="39"/>
        <item x="19"/>
        <item x="26"/>
        <item x="21"/>
        <item x="14"/>
        <item x="22"/>
        <item x="24"/>
        <item x="11"/>
        <item x="38"/>
        <item t="default"/>
      </items>
    </pivotField>
    <pivotField compact="0" outline="0" showAll="0"/>
    <pivotField axis="axisRow" compact="0" outline="0" showAll="0" defaultSubtotal="0">
      <items count="47">
        <item x="21"/>
        <item m="1" x="44"/>
        <item x="29"/>
        <item x="14"/>
        <item x="19"/>
        <item x="24"/>
        <item x="12"/>
        <item x="25"/>
        <item x="13"/>
        <item x="10"/>
        <item x="42"/>
        <item x="22"/>
        <item x="3"/>
        <item x="5"/>
        <item x="15"/>
        <item x="37"/>
        <item x="40"/>
        <item x="18"/>
        <item x="9"/>
        <item x="39"/>
        <item x="31"/>
        <item x="8"/>
        <item m="1" x="45"/>
        <item x="36"/>
        <item x="38"/>
        <item x="35"/>
        <item x="4"/>
        <item x="28"/>
        <item x="34"/>
        <item x="17"/>
        <item x="16"/>
        <item x="32"/>
        <item x="2"/>
        <item x="6"/>
        <item x="30"/>
        <item x="20"/>
        <item x="7"/>
        <item x="33"/>
        <item x="0"/>
        <item m="1" x="43"/>
        <item x="1"/>
        <item m="1" x="46"/>
        <item x="23"/>
        <item x="27"/>
        <item x="11"/>
        <item x="41"/>
        <item x="2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8"/>
    <field x="36"/>
  </rowFields>
  <rowItems count="30">
    <i>
      <x v="12"/>
      <x v="2"/>
    </i>
    <i>
      <x v="13"/>
      <x v="28"/>
    </i>
    <i>
      <x v="14"/>
      <x v="8"/>
    </i>
    <i>
      <x v="15"/>
      <x v="9"/>
    </i>
    <i>
      <x v="16"/>
      <x v="10"/>
    </i>
    <i>
      <x v="17"/>
      <x v="11"/>
    </i>
    <i>
      <x v="18"/>
      <x v="3"/>
    </i>
    <i>
      <x v="19"/>
      <x v="4"/>
    </i>
    <i>
      <x v="20"/>
      <x v="5"/>
    </i>
    <i>
      <x v="21"/>
      <x v="6"/>
    </i>
    <i>
      <x v="23"/>
      <x v="7"/>
    </i>
    <i>
      <x v="24"/>
      <x v="12"/>
    </i>
    <i>
      <x v="25"/>
      <x v="13"/>
    </i>
    <i>
      <x v="26"/>
      <x v="14"/>
    </i>
    <i>
      <x v="27"/>
      <x v="15"/>
    </i>
    <i>
      <x v="28"/>
      <x v="16"/>
    </i>
    <i>
      <x v="29"/>
      <x v="17"/>
    </i>
    <i>
      <x v="30"/>
      <x v="18"/>
    </i>
    <i>
      <x v="31"/>
      <x v="19"/>
    </i>
    <i>
      <x v="32"/>
      <x v="20"/>
    </i>
    <i>
      <x v="33"/>
      <x v="21"/>
    </i>
    <i>
      <x v="34"/>
      <x v="22"/>
    </i>
    <i>
      <x v="35"/>
      <x v="23"/>
    </i>
    <i>
      <x v="36"/>
      <x v="24"/>
    </i>
    <i>
      <x v="37"/>
      <x v="25"/>
    </i>
    <i>
      <x v="38"/>
      <x v="26"/>
    </i>
    <i>
      <x v="40"/>
      <x v="27"/>
    </i>
    <i>
      <x v="43"/>
      <x v="37"/>
    </i>
    <i>
      <x v="45"/>
      <x v="39"/>
    </i>
    <i t="grand">
      <x/>
    </i>
  </rowItems>
  <colItems count="1">
    <i/>
  </colItems>
  <pageFields count="2">
    <pageField fld="7" hier="-1"/>
    <pageField fld="31" hier="-1"/>
  </pageFields>
  <dataFields count="1">
    <dataField name="Suma de VALOR TOTAL CONTRATO INCLUIDA ADICIÓN" fld="51" baseField="0" baseItem="0" numFmtId="6"/>
  </dataFields>
  <formats count="10">
    <format dxfId="441">
      <pivotArea outline="0" collapsedLevelsAreSubtotals="1" fieldPosition="0"/>
    </format>
    <format dxfId="440">
      <pivotArea type="topRight" dataOnly="0" labelOnly="1" outline="0" fieldPosition="0"/>
    </format>
    <format dxfId="439">
      <pivotArea type="origin" dataOnly="0" labelOnly="1" outline="0" fieldPosition="0"/>
    </format>
    <format dxfId="438">
      <pivotArea field="38" type="button" dataOnly="0" labelOnly="1" outline="0" axis="axisRow" fieldPosition="0"/>
    </format>
    <format dxfId="437">
      <pivotArea field="36" type="button" dataOnly="0" labelOnly="1" outline="0" axis="axisRow" fieldPosition="1"/>
    </format>
    <format dxfId="436">
      <pivotArea type="topRight" dataOnly="0" labelOnly="1" outline="0" fieldPosition="0"/>
    </format>
    <format dxfId="435">
      <pivotArea type="origin" dataOnly="0" labelOnly="1" outline="0" fieldPosition="0"/>
    </format>
    <format dxfId="434">
      <pivotArea field="38" type="button" dataOnly="0" labelOnly="1" outline="0" axis="axisRow" fieldPosition="0"/>
    </format>
    <format dxfId="433">
      <pivotArea field="36" type="button" dataOnly="0" labelOnly="1" outline="0" axis="axisRow" fieldPosition="1"/>
    </format>
    <format dxfId="432">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974957&amp;isFromPublicArea=True&amp;isModal=False" TargetMode="External"/><Relationship Id="rId671" Type="http://schemas.openxmlformats.org/officeDocument/2006/relationships/hyperlink" Target="https://community.secop.gov.co/Public/Tendering/OpportunityDetail/Index?noticeUID=CO1.NTC.7183912&amp;isFromPublicArea=True&amp;isModal=False" TargetMode="External"/><Relationship Id="rId21" Type="http://schemas.openxmlformats.org/officeDocument/2006/relationships/hyperlink" Target="https://community.secop.gov.co/Public/Tendering/OpportunityDetail/Index?noticeUID=CO1.NTC.5777862&amp;isFromPublicArea=True&amp;isModal=False" TargetMode="External"/><Relationship Id="rId324" Type="http://schemas.openxmlformats.org/officeDocument/2006/relationships/hyperlink" Target="https://community.secop.gov.co/Public/Tendering/OpportunityDetail/Index?noticeUID=CO1.NTC.6692065&amp;isFromPublicArea=True&amp;isModal=False" TargetMode="External"/><Relationship Id="rId531" Type="http://schemas.openxmlformats.org/officeDocument/2006/relationships/hyperlink" Target="https://community.secop.gov.co/Public/Tendering/OpportunityDetail/Index?noticeUID=CO1.NTC.6992382&amp;isFromPublicArea=True&amp;isModal=False" TargetMode="External"/><Relationship Id="rId629" Type="http://schemas.openxmlformats.org/officeDocument/2006/relationships/hyperlink" Target="https://community.secop.gov.co/Public/Tendering/OpportunityDetail/Index?noticeUID=CO1.NTC.7168149&amp;isFromPublicArea=True&amp;isModal=False" TargetMode="External"/><Relationship Id="rId170" Type="http://schemas.openxmlformats.org/officeDocument/2006/relationships/hyperlink" Target="https://community.secop.gov.co/Public/Tendering/OpportunityDetail/Index?noticeUID=CO1.NTC.6137725&amp;isFromPublicArea=True&amp;isModal=False" TargetMode="External"/><Relationship Id="rId268" Type="http://schemas.openxmlformats.org/officeDocument/2006/relationships/hyperlink" Target="https://community.secop.gov.co/Public/Tendering/OpportunityDetail/Index?noticeUID=CO1.NTC.6344828&amp;isFromPublicArea=True&amp;isModal=False" TargetMode="External"/><Relationship Id="rId475" Type="http://schemas.openxmlformats.org/officeDocument/2006/relationships/hyperlink" Target="https://community.secop.gov.co/Public/Tendering/OpportunityDetail/Index?noticeUID=CO1.NTC.6917427&amp;isFromPublicArea=True&amp;isModal=False" TargetMode="External"/><Relationship Id="rId682" Type="http://schemas.openxmlformats.org/officeDocument/2006/relationships/hyperlink" Target="https://community.secop.gov.co/Public/Tendering/OpportunityDetail/Index?noticeUID=CO1.NTC.7174195&amp;isFromPublicArea=True&amp;isModal=False" TargetMode="External"/><Relationship Id="rId32" Type="http://schemas.openxmlformats.org/officeDocument/2006/relationships/hyperlink" Target="https://community.secop.gov.co/Public/Tendering/OpportunityDetail/Index?noticeUID=CO1.NTC.5805557&amp;isFromPublicArea=True&amp;isModal=False" TargetMode="External"/><Relationship Id="rId128" Type="http://schemas.openxmlformats.org/officeDocument/2006/relationships/hyperlink" Target="https://community.secop.gov.co/Public/Tendering/OpportunityDetail/Index?noticeUID=CO1.NTC.5980333&amp;isFromPublicArea=True&amp;isModal=False" TargetMode="External"/><Relationship Id="rId335" Type="http://schemas.openxmlformats.org/officeDocument/2006/relationships/hyperlink" Target="https://community.secop.gov.co/Public/Tendering/OpportunityDetail/Index?noticeUID=CO1.NTC.6714653&amp;isFromPublicArea=True&amp;isModal=False" TargetMode="External"/><Relationship Id="rId542" Type="http://schemas.openxmlformats.org/officeDocument/2006/relationships/hyperlink" Target="https://community.secop.gov.co/Public/Tendering/OpportunityDetail/Index?noticeUID=CO1.NTC.7015221&amp;isFromPublicArea=True&amp;isModal=False" TargetMode="External"/><Relationship Id="rId181" Type="http://schemas.openxmlformats.org/officeDocument/2006/relationships/hyperlink" Target="https://community.secop.gov.co/Public/Tendering/OpportunityDetail/Index?noticeUID=CO1.NTC.6177865&amp;isFromPublicArea=True&amp;isModal=False" TargetMode="External"/><Relationship Id="rId402" Type="http://schemas.openxmlformats.org/officeDocument/2006/relationships/hyperlink" Target="https://community.secop.gov.co/Public/Tendering/OpportunityDetail/Index?noticeUID=CO1.NTC.6817386&amp;isFromPublicArea=True&amp;isModal=False" TargetMode="External"/><Relationship Id="rId279" Type="http://schemas.openxmlformats.org/officeDocument/2006/relationships/hyperlink" Target="https://community.secop.gov.co/Public/Tendering/OpportunityDetail/Index?noticeUID=CO1.NTC.6396922&amp;isFromPublicArea=True&amp;isModal=False" TargetMode="External"/><Relationship Id="rId486" Type="http://schemas.openxmlformats.org/officeDocument/2006/relationships/hyperlink" Target="https://community.secop.gov.co/Public/Tendering/OpportunityDetail/Index?noticeUID=CO1.NTC.6926725&amp;isFromPublicArea=True&amp;isModal=False" TargetMode="External"/><Relationship Id="rId693" Type="http://schemas.openxmlformats.org/officeDocument/2006/relationships/hyperlink" Target="https://community.secop.gov.co/Public/Tendering/OpportunityDetail/Index?noticeUID=CO1.NTC.6931098&amp;isFromPublicArea=True&amp;isModal=False" TargetMode="External"/><Relationship Id="rId707" Type="http://schemas.openxmlformats.org/officeDocument/2006/relationships/hyperlink" Target="https://community.secop.gov.co/Public/Tendering/OpportunityDetail/Index?noticeUID=CO1.NTC.7010460&amp;isFromPublicArea=True&amp;isModal=False" TargetMode="External"/><Relationship Id="rId43" Type="http://schemas.openxmlformats.org/officeDocument/2006/relationships/hyperlink" Target="https://community.secop.gov.co/Public/Tendering/OpportunityDetail/Index?noticeUID=CO1.NTC.5827503&amp;isFromPublicArea=True&amp;isModal=False" TargetMode="External"/><Relationship Id="rId139" Type="http://schemas.openxmlformats.org/officeDocument/2006/relationships/hyperlink" Target="https://community.secop.gov.co/Public/Tendering/OpportunityDetail/Index?noticeUID=CO1.NTC.5998235&amp;isFromPublicArea=True&amp;isModal=False" TargetMode="External"/><Relationship Id="rId346" Type="http://schemas.openxmlformats.org/officeDocument/2006/relationships/hyperlink" Target="https://community.secop.gov.co/Public/Tendering/OpportunityDetail/Index?noticeUID=CO1.NTC.6719232&amp;isFromPublicArea=True&amp;isModal=False" TargetMode="External"/><Relationship Id="rId553" Type="http://schemas.openxmlformats.org/officeDocument/2006/relationships/hyperlink" Target="https://community.secop.gov.co/Public/Tendering/OpportunityDetail/Index?noticeUID=CO1.NTC.7025481&amp;isFromPublicArea=True&amp;isModal=False" TargetMode="External"/><Relationship Id="rId192" Type="http://schemas.openxmlformats.org/officeDocument/2006/relationships/hyperlink" Target="https://community.secop.gov.co/Public/Tendering/OpportunityDetail/Index?noticeUID=CO1.NTC.6204687&amp;isFromPublicArea=True&amp;isModal=False" TargetMode="External"/><Relationship Id="rId206" Type="http://schemas.openxmlformats.org/officeDocument/2006/relationships/hyperlink" Target="https://community.secop.gov.co/Public/Tendering/OpportunityDetail/Index?noticeUID=CO1.NTC.6230025&amp;isFromPublicArea=True&amp;isModal=False" TargetMode="External"/><Relationship Id="rId413" Type="http://schemas.openxmlformats.org/officeDocument/2006/relationships/hyperlink" Target="https://community.secop.gov.co/Public/Tendering/OpportunityDetail/Index?noticeUID=CO1.NTC.6832364&amp;isFromPublicArea=True&amp;isModal=False" TargetMode="External"/><Relationship Id="rId497" Type="http://schemas.openxmlformats.org/officeDocument/2006/relationships/hyperlink" Target="https://community.secop.gov.co/Public/Tendering/OpportunityDetail/Index?noticeUID=CO1.NTC.6945037&amp;isFromPublicArea=True&amp;isModal=False" TargetMode="External"/><Relationship Id="rId620" Type="http://schemas.openxmlformats.org/officeDocument/2006/relationships/hyperlink" Target="https://community.secop.gov.co/Public/Tendering/OpportunityDetail/Index?noticeUID=CO1.NTC.7134519&amp;isFromPublicArea=True&amp;isModal=False" TargetMode="External"/><Relationship Id="rId718" Type="http://schemas.openxmlformats.org/officeDocument/2006/relationships/hyperlink" Target="https://community.secop.gov.co/Public/Tendering/OpportunityDetail/Index?noticeUID=CO1.NTC.7026733&amp;isFromPublicArea=True&amp;isModal=False" TargetMode="External"/><Relationship Id="rId357" Type="http://schemas.openxmlformats.org/officeDocument/2006/relationships/hyperlink" Target="https://community.secop.gov.co/Public/Tendering/OpportunityDetail/Index?noticeUID=CO1.NTC.6737797&amp;isFromPublicArea=True&amp;isModal=False" TargetMode="External"/><Relationship Id="rId54" Type="http://schemas.openxmlformats.org/officeDocument/2006/relationships/hyperlink" Target="https://community.secop.gov.co/Public/Tendering/OpportunityDetail/Index?noticeUID=CO1.NTC.5836933&amp;isFromPublicArea=True&amp;isModal=False" TargetMode="External"/><Relationship Id="rId217" Type="http://schemas.openxmlformats.org/officeDocument/2006/relationships/hyperlink" Target="https://community.secop.gov.co/Public/Tendering/OpportunityDetail/Index?noticeUID=CO1.NTC.6213678&amp;isFromPublicArea=True&amp;isModal=False" TargetMode="External"/><Relationship Id="rId564" Type="http://schemas.openxmlformats.org/officeDocument/2006/relationships/hyperlink" Target="https://community.secop.gov.co/Public/Tendering/OpportunityDetail/Index?noticeUID=CO1.NTC.7038510&amp;isFromPublicArea=True&amp;isModal=False" TargetMode="External"/><Relationship Id="rId424" Type="http://schemas.openxmlformats.org/officeDocument/2006/relationships/hyperlink" Target="https://community.secop.gov.co/Public/Tendering/OpportunityDetail/Index?noticeUID=CO1.NTC.6839563&amp;isFromPublicArea=True&amp;isModal=False" TargetMode="External"/><Relationship Id="rId631" Type="http://schemas.openxmlformats.org/officeDocument/2006/relationships/hyperlink" Target="https://community.secop.gov.co/Public/Tendering/OpportunityDetail/Index?noticeUID=CO1.NTC.7174701&amp;isFromPublicArea=True&amp;isModal=False" TargetMode="External"/><Relationship Id="rId270" Type="http://schemas.openxmlformats.org/officeDocument/2006/relationships/hyperlink" Target="https://colombiacompra.gov.co/tienda-virtual-del-estado-colombiano/ordenes-compra/130355" TargetMode="External"/><Relationship Id="rId65" Type="http://schemas.openxmlformats.org/officeDocument/2006/relationships/hyperlink" Target="https://community.secop.gov.co/Public/Tendering/OpportunityDetail/Index?noticeUID=CO1.NTC.5841427&amp;isFromPublicArea=True&amp;isModal=False" TargetMode="External"/><Relationship Id="rId130" Type="http://schemas.openxmlformats.org/officeDocument/2006/relationships/hyperlink" Target="https://community.secop.gov.co/Public/Tendering/OpportunityDetail/Index?noticeUID=CO1.NTC.5985189&amp;isFromPublicArea=True&amp;isModal=False" TargetMode="External"/><Relationship Id="rId368" Type="http://schemas.openxmlformats.org/officeDocument/2006/relationships/hyperlink" Target="https://community.secop.gov.co/Public/Tendering/OpportunityDetail/Index?noticeUID=CO1.NTC.6766085&amp;isFromPublicArea=True&amp;isModal=False" TargetMode="External"/><Relationship Id="rId575" Type="http://schemas.openxmlformats.org/officeDocument/2006/relationships/hyperlink" Target="https://community.secop.gov.co/Public/Tendering/OpportunityDetail/Index?noticeUID=CO1.NTC.7051614&amp;isFromPublicArea=True&amp;isModal=False" TargetMode="External"/><Relationship Id="rId228" Type="http://schemas.openxmlformats.org/officeDocument/2006/relationships/hyperlink" Target="https://community.secop.gov.co/Public/Tendering/OpportunityDetail/Index?noticeUID=CO1.NTC.6287897&amp;isFromPublicArea=True&amp;isModal=False" TargetMode="External"/><Relationship Id="rId435" Type="http://schemas.openxmlformats.org/officeDocument/2006/relationships/hyperlink" Target="https://community.secop.gov.co/Public/Tendering/OpportunityDetail/Index?noticeUID=CO1.NTC.6876801&amp;isFromPublicArea=True&amp;isModal=False" TargetMode="External"/><Relationship Id="rId642" Type="http://schemas.openxmlformats.org/officeDocument/2006/relationships/hyperlink" Target="https://community.secop.gov.co/Public/Tendering/OpportunityDetail/Index?noticeUID=CO1.NTC.7201236&amp;isFromPublicArea=True&amp;isModal=False" TargetMode="External"/><Relationship Id="rId281" Type="http://schemas.openxmlformats.org/officeDocument/2006/relationships/hyperlink" Target="https://community.secop.gov.co/Public/Tendering/OpportunityDetail/Index?noticeUID=CO1.NTC.6396527&amp;isFromPublicArea=True&amp;isModal=False" TargetMode="External"/><Relationship Id="rId502" Type="http://schemas.openxmlformats.org/officeDocument/2006/relationships/hyperlink" Target="https://community.secop.gov.co/Public/Tendering/OpportunityDetail/Index?noticeUID=CO1.NTC.6950177&amp;isFromPublicArea=True&amp;isModal=False" TargetMode="External"/><Relationship Id="rId76" Type="http://schemas.openxmlformats.org/officeDocument/2006/relationships/hyperlink" Target="https://community.secop.gov.co/Public/Tendering/OpportunityDetail/Index?noticeUID=CO1.NTC.5842813&amp;isFromPublicArea=True&amp;isModal=False" TargetMode="External"/><Relationship Id="rId141" Type="http://schemas.openxmlformats.org/officeDocument/2006/relationships/hyperlink" Target="https://community.secop.gov.co/Public/Tendering/OpportunityDetail/Index?noticeUID=CO1.NTC.6001405&amp;isFromPublicArea=True&amp;isModal=False" TargetMode="External"/><Relationship Id="rId379" Type="http://schemas.openxmlformats.org/officeDocument/2006/relationships/hyperlink" Target="https://community.secop.gov.co/Public/Tendering/OpportunityDetail/Index?noticeUID=CO1.NTC.6788658&amp;isFromPublicArea=True&amp;isModal=False" TargetMode="External"/><Relationship Id="rId586" Type="http://schemas.openxmlformats.org/officeDocument/2006/relationships/hyperlink" Target="https://community.secop.gov.co/Public/Tendering/OpportunityDetail/Index?noticeUID=CO1.NTC.7082454&amp;isFromPublicArea=True&amp;isModal=False" TargetMode="External"/><Relationship Id="rId7" Type="http://schemas.openxmlformats.org/officeDocument/2006/relationships/hyperlink" Target="https://community.secop.gov.co/Public/Tendering/OpportunityDetail/Index?noticeUID=CO1.NTC.5701909&amp;isFromPublicArea=True&amp;isModal=False" TargetMode="External"/><Relationship Id="rId239" Type="http://schemas.openxmlformats.org/officeDocument/2006/relationships/hyperlink" Target="https://community.secop.gov.co/Public/Tendering/OpportunityDetail/Index?noticeUID=CO1.NTC.6295135&amp;isFromPublicArea=True&amp;isModal=False" TargetMode="External"/><Relationship Id="rId446" Type="http://schemas.openxmlformats.org/officeDocument/2006/relationships/hyperlink" Target="https://community.secop.gov.co/Public/Tendering/OpportunityDetail/Index?noticeUID=CO1.NTC.6881761&amp;isFromPublicArea=True&amp;isModal=False" TargetMode="External"/><Relationship Id="rId653" Type="http://schemas.openxmlformats.org/officeDocument/2006/relationships/hyperlink" Target="https://community.secop.gov.co/Public/Tendering/OpportunityDetail/Index?noticeUID=CO1.NTC.7227639&amp;isFromPublicArea=True&amp;isModal=False" TargetMode="External"/><Relationship Id="rId292" Type="http://schemas.openxmlformats.org/officeDocument/2006/relationships/hyperlink" Target="https://community.secop.gov.co/Public/Tendering/OpportunityDetail/Index?noticeUID=CO1.NTC.6598470&amp;isFromPublicArea=True&amp;isModal=False" TargetMode="External"/><Relationship Id="rId306" Type="http://schemas.openxmlformats.org/officeDocument/2006/relationships/hyperlink" Target="https://community.secop.gov.co/Public/Tendering/OpportunityDetail/Index?noticeUID=CO1.NTC.6608246&amp;isFromPublicArea=True&amp;isModal=False" TargetMode="External"/><Relationship Id="rId87" Type="http://schemas.openxmlformats.org/officeDocument/2006/relationships/hyperlink" Target="https://community.secop.gov.co/Public/Tendering/OpportunityDetail/Index?noticeUID=CO1.NTC.5842787&amp;isFromPublicArea=True&amp;isModal=False" TargetMode="External"/><Relationship Id="rId513" Type="http://schemas.openxmlformats.org/officeDocument/2006/relationships/hyperlink" Target="https://community.secop.gov.co/Public/Tendering/OpportunityDetail/Index?noticeUID=CO1.NTC.6969731&amp;isFromPublicArea=True&amp;isModal=False" TargetMode="External"/><Relationship Id="rId597" Type="http://schemas.openxmlformats.org/officeDocument/2006/relationships/hyperlink" Target="https://community.secop.gov.co/Public/Tendering/OpportunityDetail/Index?noticeUID=CO1.NTC.7098101&amp;isFromPublicArea=True&amp;isModal=False" TargetMode="External"/><Relationship Id="rId720" Type="http://schemas.openxmlformats.org/officeDocument/2006/relationships/hyperlink" Target="https://community.secop.gov.co/Public/Tendering/OpportunityDetail/Index?noticeUID=CO1.NTC.7026898&amp;isFromPublicArea=True&amp;isModal=False" TargetMode="External"/><Relationship Id="rId152" Type="http://schemas.openxmlformats.org/officeDocument/2006/relationships/hyperlink" Target="https://community.secop.gov.co/Public/Tendering/OpportunityDetail/Index?noticeUID=CO1.NTC.6008194&amp;isFromPublicArea=True&amp;isModal=False" TargetMode="External"/><Relationship Id="rId457" Type="http://schemas.openxmlformats.org/officeDocument/2006/relationships/hyperlink" Target="https://community.secop.gov.co/Public/Tendering/OpportunityDetail/Index?noticeUID=CO1.NTC.6899522&amp;isFromPublicArea=True&amp;isModal=False" TargetMode="External"/><Relationship Id="rId664" Type="http://schemas.openxmlformats.org/officeDocument/2006/relationships/hyperlink" Target="https://community.secop.gov.co/Public/Tendering/OpportunityDetail/Index?noticeUID=CO1.NTC.7244024&amp;isFromPublicArea=True&amp;isModal=False" TargetMode="External"/><Relationship Id="rId14" Type="http://schemas.openxmlformats.org/officeDocument/2006/relationships/hyperlink" Target="https://community.secop.gov.co/Public/Tendering/OpportunityDetail/Index?noticeUID=CO1.NTC.5750927&amp;isFromPublicArea=True&amp;isModal=False" TargetMode="External"/><Relationship Id="rId317" Type="http://schemas.openxmlformats.org/officeDocument/2006/relationships/hyperlink" Target="https://community.secop.gov.co/Public/Tendering/OpportunityDetail/Index?noticeUID=CO1.NTC.6674433&amp;isFromPublicArea=True&amp;isModal=False" TargetMode="External"/><Relationship Id="rId524" Type="http://schemas.openxmlformats.org/officeDocument/2006/relationships/hyperlink" Target="https://community.secop.gov.co/Public/Tendering/OpportunityDetail/Index?noticeUID=CO1.NTC.6981532&amp;isFromPublicArea=True&amp;isModal=False" TargetMode="External"/><Relationship Id="rId98" Type="http://schemas.openxmlformats.org/officeDocument/2006/relationships/hyperlink" Target="https://community.secop.gov.co/Public/Tendering/OpportunityDetail/Index?noticeUID=CO1.NTC.5902977&amp;isFromPublicArea=True&amp;isModal=False" TargetMode="External"/><Relationship Id="rId163" Type="http://schemas.openxmlformats.org/officeDocument/2006/relationships/hyperlink" Target="https://community.secop.gov.co/Public/Tendering/OpportunityDetail/Index?noticeUID=CO1.NTC.6106575&amp;isFromPublicArea=True&amp;isModal=False" TargetMode="External"/><Relationship Id="rId370" Type="http://schemas.openxmlformats.org/officeDocument/2006/relationships/hyperlink" Target="https://community.secop.gov.co/Public/Tendering/OpportunityDetail/Index?noticeUID=CO1.NTC.6778062&amp;isFromPublicArea=True&amp;isModal=False" TargetMode="External"/><Relationship Id="rId230" Type="http://schemas.openxmlformats.org/officeDocument/2006/relationships/hyperlink" Target="https://community.secop.gov.co/Public/Tendering/OpportunityDetail/Index?noticeUID=CO1.NTC.6199902&amp;isFromPublicArea=True&amp;isModal=False" TargetMode="External"/><Relationship Id="rId468" Type="http://schemas.openxmlformats.org/officeDocument/2006/relationships/hyperlink" Target="https://community.secop.gov.co/Public/Tendering/OpportunityDetail/Index?noticeUID=CO1.NTC.6913748&amp;isFromPublicArea=True&amp;isModal=False" TargetMode="External"/><Relationship Id="rId675" Type="http://schemas.openxmlformats.org/officeDocument/2006/relationships/hyperlink" Target="https://community.secop.gov.co/Public/Tendering/OpportunityDetail/Index?noticeUID=CO1.NTC.7255255&amp;isFromPublicArea=True&amp;isModal=False" TargetMode="External"/><Relationship Id="rId25" Type="http://schemas.openxmlformats.org/officeDocument/2006/relationships/hyperlink" Target="https://community.secop.gov.co/Public/Tendering/OpportunityDetail/Index?noticeUID=CO1.NTC.5783817&amp;isFromPublicArea=True&amp;isModal=False" TargetMode="External"/><Relationship Id="rId328" Type="http://schemas.openxmlformats.org/officeDocument/2006/relationships/hyperlink" Target="https://community.secop.gov.co/Public/Tendering/OpportunityDetail/Index?noticeUID=CO1.NTC.6707159&amp;isFromPublicArea=True&amp;isModal=False" TargetMode="External"/><Relationship Id="rId535" Type="http://schemas.openxmlformats.org/officeDocument/2006/relationships/hyperlink" Target="https://community.secop.gov.co/Public/Tendering/OpportunityDetail/Index?noticeUID=CO1.NTC.6999598&amp;isFromPublicArea=True&amp;isModal=False" TargetMode="External"/><Relationship Id="rId174" Type="http://schemas.openxmlformats.org/officeDocument/2006/relationships/hyperlink" Target="https://community.secop.gov.co/Public/Tendering/OpportunityDetail/Index?noticeUID=CO1.NTC.6178143&amp;isFromPublicArea=True&amp;isModal=False" TargetMode="External"/><Relationship Id="rId381" Type="http://schemas.openxmlformats.org/officeDocument/2006/relationships/hyperlink" Target="https://community.secop.gov.co/Public/Tendering/OpportunityDetail/Index?noticeUID=CO1.NTC.6792967&amp;isFromPublicArea=True&amp;isModal=False" TargetMode="External"/><Relationship Id="rId602" Type="http://schemas.openxmlformats.org/officeDocument/2006/relationships/hyperlink" Target="https://community.secop.gov.co/Public/Tendering/OpportunityDetail/Index?noticeUID=CO1.NTC.7098688&amp;isFromPublicArea=True&amp;isModal=False" TargetMode="External"/><Relationship Id="rId241" Type="http://schemas.openxmlformats.org/officeDocument/2006/relationships/hyperlink" Target="https://community.secop.gov.co/Public/Tendering/OpportunityDetail/Index?noticeUID=CO1.NTC.6295201&amp;isFromPublicArea=True&amp;isModal=False" TargetMode="External"/><Relationship Id="rId479" Type="http://schemas.openxmlformats.org/officeDocument/2006/relationships/hyperlink" Target="https://community.secop.gov.co/Public/Tendering/OpportunityDetail/Index?noticeUID=CO1.NTC.6917551&amp;isFromPublicArea=True&amp;isModal=False" TargetMode="External"/><Relationship Id="rId686" Type="http://schemas.openxmlformats.org/officeDocument/2006/relationships/hyperlink" Target="https://community.secop.gov.co/Public/Tendering/OpportunityDetail/Index?noticeUID=CO1.NTC.6876287&amp;isFromPublicArea=True&amp;isModal=False" TargetMode="External"/><Relationship Id="rId36" Type="http://schemas.openxmlformats.org/officeDocument/2006/relationships/hyperlink" Target="https://community.secop.gov.co/Public/Tendering/OpportunityDetail/Index?noticeUID=CO1.NTC.5819348&amp;isFromPublicArea=True&amp;isModal=False" TargetMode="External"/><Relationship Id="rId339" Type="http://schemas.openxmlformats.org/officeDocument/2006/relationships/hyperlink" Target="https://community.secop.gov.co/Public/Tendering/OpportunityDetail/Index?noticeUID=CO1.NTC.6721076&amp;isFromPublicArea=True&amp;isModal=False" TargetMode="External"/><Relationship Id="rId546" Type="http://schemas.openxmlformats.org/officeDocument/2006/relationships/hyperlink" Target="https://community.secop.gov.co/Public/Tendering/OpportunityDetail/Index?noticeUID=CO1.NTC.7019280&amp;isFromPublicArea=True&amp;isModal=False" TargetMode="External"/><Relationship Id="rId101" Type="http://schemas.openxmlformats.org/officeDocument/2006/relationships/hyperlink" Target="https://community.secop.gov.co/Public/Tendering/OpportunityDetail/Index?noticeUID=CO1.NTC.5934233&amp;isFromPublicArea=True&amp;isModal=False" TargetMode="External"/><Relationship Id="rId185" Type="http://schemas.openxmlformats.org/officeDocument/2006/relationships/hyperlink" Target="https://community.secop.gov.co/Public/Tendering/OpportunityDetail/Index?noticeUID=CO1.NTC.6196148&amp;isFromPublicArea=True&amp;isModal=False" TargetMode="External"/><Relationship Id="rId406" Type="http://schemas.openxmlformats.org/officeDocument/2006/relationships/hyperlink" Target="https://community.secop.gov.co/Public/Tendering/OpportunityDetail/Index?noticeUID=CO1.NTC.6824070&amp;isFromPublicArea=True&amp;isModal=False" TargetMode="External"/><Relationship Id="rId392" Type="http://schemas.openxmlformats.org/officeDocument/2006/relationships/hyperlink" Target="https://community.secop.gov.co/Public/Tendering/OpportunityDetail/Index?noticeUID=CO1.NTC.6801135&amp;isFromPublicArea=True&amp;isModal=False" TargetMode="External"/><Relationship Id="rId613" Type="http://schemas.openxmlformats.org/officeDocument/2006/relationships/hyperlink" Target="https://community.secop.gov.co/Public/Tendering/OpportunityDetail/Index?noticeUID=CO1.NTC.7118910&amp;isFromPublicArea=True&amp;isModal=False" TargetMode="External"/><Relationship Id="rId697" Type="http://schemas.openxmlformats.org/officeDocument/2006/relationships/hyperlink" Target="https://community.secop.gov.co/Public/Tendering/OpportunityDetail/Index?noticeUID=CO1.NTC.6925781&amp;isFromPublicArea=True&amp;isModal=False" TargetMode="External"/><Relationship Id="rId252" Type="http://schemas.openxmlformats.org/officeDocument/2006/relationships/hyperlink" Target="https://community.secop.gov.co/Public/Tendering/OpportunityDetail/Index?noticeUID=CO1.NTC.6307401&amp;isFromPublicArea=True&amp;isModal=False" TargetMode="External"/><Relationship Id="rId47" Type="http://schemas.openxmlformats.org/officeDocument/2006/relationships/hyperlink" Target="https://community.secop.gov.co/Public/Tendering/OpportunityDetail/Index?noticeUID=CO1.NTC.5828792&amp;isFromPublicArea=True&amp;isModal=False" TargetMode="External"/><Relationship Id="rId112" Type="http://schemas.openxmlformats.org/officeDocument/2006/relationships/hyperlink" Target="https://community.secop.gov.co/Public/Tendering/OpportunityDetail/Index?noticeUID=CO1.NTC.5953655&amp;isFromPublicArea=True&amp;isModal=False" TargetMode="External"/><Relationship Id="rId557" Type="http://schemas.openxmlformats.org/officeDocument/2006/relationships/hyperlink" Target="https://community.secop.gov.co/Public/Tendering/OpportunityDetail/Index?noticeUID=CO1.NTC.7026472&amp;isFromPublicArea=True&amp;isModal=False" TargetMode="External"/><Relationship Id="rId196" Type="http://schemas.openxmlformats.org/officeDocument/2006/relationships/hyperlink" Target="https://community.secop.gov.co/Public/Tendering/OpportunityDetail/Index?noticeUID=CO1.NTC.6206587&amp;isFromPublicArea=True&amp;isModal=False" TargetMode="External"/><Relationship Id="rId417" Type="http://schemas.openxmlformats.org/officeDocument/2006/relationships/hyperlink" Target="https://community.secop.gov.co/Public/Tendering/OpportunityDetail/Index?noticeUID=CO1.NTC.6833704&amp;isFromPublicArea=True&amp;isModal=False" TargetMode="External"/><Relationship Id="rId624" Type="http://schemas.openxmlformats.org/officeDocument/2006/relationships/hyperlink" Target="https://community.secop.gov.co/Public/Tendering/OpportunityDetail/Index?noticeUID=CO1.NTC.7140237&amp;isFromPublicArea=True&amp;isModal=False" TargetMode="External"/><Relationship Id="rId263" Type="http://schemas.openxmlformats.org/officeDocument/2006/relationships/hyperlink" Target="https://community.secop.gov.co/Public/Tendering/OpportunityDetail/Index?noticeUID=CO1.NTC.6320471&amp;isFromPublicArea=True&amp;isModal=False" TargetMode="External"/><Relationship Id="rId470" Type="http://schemas.openxmlformats.org/officeDocument/2006/relationships/hyperlink" Target="https://community.secop.gov.co/Public/Tendering/OpportunityDetail/Index?noticeUID=CO1.NTC.6914636&amp;isFromPublicArea=True&amp;isModal=False" TargetMode="External"/><Relationship Id="rId58" Type="http://schemas.openxmlformats.org/officeDocument/2006/relationships/hyperlink" Target="https://community.secop.gov.co/Public/Tendering/OpportunityDetail/Index?noticeUID=CO1.NTC.5838872&amp;isFromPublicArea=True&amp;isModal=False" TargetMode="External"/><Relationship Id="rId123" Type="http://schemas.openxmlformats.org/officeDocument/2006/relationships/hyperlink" Target="https://community.secop.gov.co/Public/Tendering/OpportunityDetail/Index?noticeUID=CO1.NTC.5976582&amp;isFromPublicArea=True&amp;isModal=False" TargetMode="External"/><Relationship Id="rId330" Type="http://schemas.openxmlformats.org/officeDocument/2006/relationships/hyperlink" Target="https://community.secop.gov.co/Public/Tendering/OpportunityDetail/Index?noticeUID=CO1.NTC.6711230&amp;isFromPublicArea=True&amp;isModal=False" TargetMode="External"/><Relationship Id="rId568" Type="http://schemas.openxmlformats.org/officeDocument/2006/relationships/hyperlink" Target="https://community.secop.gov.co/Public/Tendering/OpportunityDetail/Index?noticeUID=CO1.NTC.7043460&amp;isFromPublicArea=True&amp;isModal=False" TargetMode="External"/><Relationship Id="rId428" Type="http://schemas.openxmlformats.org/officeDocument/2006/relationships/hyperlink" Target="https://community.secop.gov.co/Public/Tendering/OpportunityDetail/Index?noticeUID=CO1.NTC.6858502&amp;isFromPublicArea=True&amp;isModal=False" TargetMode="External"/><Relationship Id="rId635" Type="http://schemas.openxmlformats.org/officeDocument/2006/relationships/hyperlink" Target="https://community.secop.gov.co/Public/Tendering/OpportunityDetail/Index?noticeUID=CO1.NTC.7182969&amp;isFromPublicArea=True&amp;isModal=False" TargetMode="External"/><Relationship Id="rId274" Type="http://schemas.openxmlformats.org/officeDocument/2006/relationships/hyperlink" Target="https://community.secop.gov.co/Public/Tendering/OpportunityDetail/Index?noticeUID=CO1.NTC.6360140&amp;isFromPublicArea=True&amp;isModal=False" TargetMode="External"/><Relationship Id="rId481" Type="http://schemas.openxmlformats.org/officeDocument/2006/relationships/hyperlink" Target="https://community.secop.gov.co/Public/Tendering/OpportunityDetail/Index?noticeUID=CO1.NTC.6917645&amp;isFromPublicArea=True&amp;isModal=False" TargetMode="External"/><Relationship Id="rId702" Type="http://schemas.openxmlformats.org/officeDocument/2006/relationships/hyperlink" Target="https://community.secop.gov.co/Public/Tendering/OpportunityDetail/Index?noticeUID=CO1.NTC.6974267&amp;isFromPublicArea=True&amp;isModal=False" TargetMode="External"/><Relationship Id="rId69" Type="http://schemas.openxmlformats.org/officeDocument/2006/relationships/hyperlink" Target="https://community.secop.gov.co/Public/Tendering/OpportunityDetail/Index?noticeUID=CO1.NTC.5840625&amp;isFromPublicArea=True&amp;isModal=False" TargetMode="External"/><Relationship Id="rId134" Type="http://schemas.openxmlformats.org/officeDocument/2006/relationships/hyperlink" Target="https://community.secop.gov.co/Public/Tendering/OpportunityDetail/Index?noticeUID=CO1.NTC.5990250&amp;isFromPublicArea=True&amp;isModal=False" TargetMode="External"/><Relationship Id="rId579" Type="http://schemas.openxmlformats.org/officeDocument/2006/relationships/hyperlink" Target="https://community.secop.gov.co/Public/Tendering/OpportunityDetail/Index?noticeUID=CO1.NTC.7064648&amp;isFromPublicArea=True&amp;isModal=False" TargetMode="External"/><Relationship Id="rId341" Type="http://schemas.openxmlformats.org/officeDocument/2006/relationships/hyperlink" Target="https://community.secop.gov.co/Public/Tendering/OpportunityDetail/Index?noticeUID=CO1.NTC.6719390&amp;isFromPublicArea=True&amp;isModal=False" TargetMode="External"/><Relationship Id="rId439" Type="http://schemas.openxmlformats.org/officeDocument/2006/relationships/hyperlink" Target="https://community.secop.gov.co/Public/Tendering/OpportunityDetail/Index?noticeUID=CO1.NTC.6872393&amp;isFromPublicArea=True&amp;isModal=False" TargetMode="External"/><Relationship Id="rId646" Type="http://schemas.openxmlformats.org/officeDocument/2006/relationships/hyperlink" Target="https://community.secop.gov.co/Public/Tendering/OpportunityDetail/Index?noticeUID=CO1.NTC.7205674&amp;isFromPublicArea=True&amp;isModal=False" TargetMode="External"/><Relationship Id="rId201" Type="http://schemas.openxmlformats.org/officeDocument/2006/relationships/hyperlink" Target="https://community.secop.gov.co/Public/Tendering/OpportunityDetail/Index?noticeUID=CO1.NTC.6207750&amp;isFromPublicArea=True&amp;isModal=False" TargetMode="External"/><Relationship Id="rId285" Type="http://schemas.openxmlformats.org/officeDocument/2006/relationships/hyperlink" Target="https://community.secop.gov.co/Public/Tendering/OpportunityDetail/Index?noticeUID=CO1.NTC.6457661&amp;isFromPublicArea=True&amp;isModal=False" TargetMode="External"/><Relationship Id="rId506" Type="http://schemas.openxmlformats.org/officeDocument/2006/relationships/hyperlink" Target="https://community.secop.gov.co/Public/Tendering/OpportunityDetail/Index?noticeUID=CO1.NTC.6962758&amp;isFromPublicArea=True&amp;isModal=False" TargetMode="External"/><Relationship Id="rId492" Type="http://schemas.openxmlformats.org/officeDocument/2006/relationships/hyperlink" Target="https://community.secop.gov.co/Public/Tendering/OpportunityDetail/Index?noticeUID=CO1.NTC.6937580&amp;isFromPublicArea=True&amp;isModal=False" TargetMode="External"/><Relationship Id="rId713" Type="http://schemas.openxmlformats.org/officeDocument/2006/relationships/hyperlink" Target="https://community.secop.gov.co/Public/Tendering/OpportunityDetail/Index?noticeUID=CO1.NTC.7011450&amp;isFromPublicArea=True&amp;isModal=False" TargetMode="External"/><Relationship Id="rId145" Type="http://schemas.openxmlformats.org/officeDocument/2006/relationships/hyperlink" Target="https://community.secop.gov.co/Public/Tendering/OpportunityDetail/Index?noticeUID=CO1.NTC.6006751&amp;isFromPublicArea=True&amp;isModal=False" TargetMode="External"/><Relationship Id="rId352" Type="http://schemas.openxmlformats.org/officeDocument/2006/relationships/hyperlink" Target="https://community.secop.gov.co/Public/Tendering/OpportunityDetail/Index?noticeUID=CO1.NTC.6737955&amp;isFromPublicArea=True&amp;isModal=False" TargetMode="External"/><Relationship Id="rId212" Type="http://schemas.openxmlformats.org/officeDocument/2006/relationships/hyperlink" Target="https://community.secop.gov.co/Public/Tendering/OpportunityDetail/Index?noticeUID=CO1.NTC.6243043&amp;isFromPublicArea=True&amp;isModal=False" TargetMode="External"/><Relationship Id="rId657" Type="http://schemas.openxmlformats.org/officeDocument/2006/relationships/hyperlink" Target="https://community.secop.gov.co/Public/Tendering/OpportunityDetail/Index?noticeUID=CO1.NTC.7231387&amp;isFromPublicArea=True&amp;isModal=False" TargetMode="External"/><Relationship Id="rId296" Type="http://schemas.openxmlformats.org/officeDocument/2006/relationships/hyperlink" Target="https://community.secop.gov.co/Public/Tendering/OpportunityDetail/Index?noticeUID=CO1.NTC.6608032&amp;isFromPublicArea=True&amp;isModal=False" TargetMode="External"/><Relationship Id="rId517" Type="http://schemas.openxmlformats.org/officeDocument/2006/relationships/hyperlink" Target="https://community.secop.gov.co/Public/Tendering/OpportunityDetail/Index?noticeUID=CO1.NTC.6972535&amp;isFromPublicArea=True&amp;isModal=False" TargetMode="External"/><Relationship Id="rId724" Type="http://schemas.openxmlformats.org/officeDocument/2006/relationships/hyperlink" Target="https://community.secop.gov.co/Public/Tendering/OpportunityDetail/Index?noticeUID=CO1.NTC.7080822&amp;isFromPublicArea=True&amp;isModal=False" TargetMode="External"/><Relationship Id="rId60" Type="http://schemas.openxmlformats.org/officeDocument/2006/relationships/hyperlink" Target="https://community.secop.gov.co/Public/Tendering/OpportunityDetail/Index?noticeUID=CO1.NTC.5839529&amp;isFromPublicArea=True&amp;isModal=False" TargetMode="External"/><Relationship Id="rId156" Type="http://schemas.openxmlformats.org/officeDocument/2006/relationships/hyperlink" Target="https://community.secop.gov.co/Public/Tendering/OpportunityDetail/Index?noticeUID=CO1.NTC.6074130&amp;isFromPublicArea=True&amp;isModal=False" TargetMode="External"/><Relationship Id="rId363" Type="http://schemas.openxmlformats.org/officeDocument/2006/relationships/hyperlink" Target="https://community.secop.gov.co/Public/Tendering/OpportunityDetail/Index?noticeUID=CO1.NTC.6757461&amp;isFromPublicArea=True&amp;isModal=False" TargetMode="External"/><Relationship Id="rId570" Type="http://schemas.openxmlformats.org/officeDocument/2006/relationships/hyperlink" Target="https://community.secop.gov.co/Public/Tendering/OpportunityDetail/Index?noticeUID=CO1.NTC.7042799&amp;isFromPublicArea=True&amp;isModal=False" TargetMode="External"/><Relationship Id="rId223" Type="http://schemas.openxmlformats.org/officeDocument/2006/relationships/hyperlink" Target="https://community.secop.gov.co/Public/Tendering/OpportunityDetail/Index?noticeUID=CO1.NTC.6283093&amp;isFromPublicArea=True&amp;isModal=False" TargetMode="External"/><Relationship Id="rId430" Type="http://schemas.openxmlformats.org/officeDocument/2006/relationships/hyperlink" Target="https://community.secop.gov.co/Public/Tendering/OpportunityDetail/Index?noticeUID=CO1.NTC.6859243&amp;isFromPublicArea=True&amp;isModal=False" TargetMode="External"/><Relationship Id="rId668" Type="http://schemas.openxmlformats.org/officeDocument/2006/relationships/hyperlink" Target="https://community.secop.gov.co/Public/Tendering/OpportunityDetail/Index?noticeUID=CO1.NTC.7232549&amp;isFromPublicArea=True&amp;isModal=False" TargetMode="External"/><Relationship Id="rId18" Type="http://schemas.openxmlformats.org/officeDocument/2006/relationships/hyperlink" Target="https://community.secop.gov.co/Public/Tendering/OpportunityDetail/Index?noticeUID=CO1.NTC.5764527&amp;isFromPublicArea=True&amp;isModal=False" TargetMode="External"/><Relationship Id="rId528" Type="http://schemas.openxmlformats.org/officeDocument/2006/relationships/hyperlink" Target="https://community.secop.gov.co/Public/Tendering/OpportunityDetail/Index?noticeUID=CO1.NTC.6992566&amp;isFromPublicArea=True&amp;isModal=False" TargetMode="External"/><Relationship Id="rId167" Type="http://schemas.openxmlformats.org/officeDocument/2006/relationships/hyperlink" Target="https://community.secop.gov.co/Public/Tendering/OpportunityDetail/Index?noticeUID=CO1.NTC.6137072&amp;isFromPublicArea=True&amp;isModal=False" TargetMode="External"/><Relationship Id="rId374" Type="http://schemas.openxmlformats.org/officeDocument/2006/relationships/hyperlink" Target="https://community.secop.gov.co/Public/Tendering/OpportunityDetail/Index?noticeUID=CO1.NTC.6778558&amp;isFromPublicArea=True&amp;isModal=False" TargetMode="External"/><Relationship Id="rId581" Type="http://schemas.openxmlformats.org/officeDocument/2006/relationships/hyperlink" Target="https://community.secop.gov.co/Public/Tendering/OpportunityDetail/Index?noticeUID=CO1.NTC.7068517&amp;isFromPublicArea=True&amp;isModal=False" TargetMode="External"/><Relationship Id="rId71" Type="http://schemas.openxmlformats.org/officeDocument/2006/relationships/hyperlink" Target="https://community.secop.gov.co/Public/Tendering/OpportunityDetail/Index?noticeUID=CO1.NTC.5842546&amp;isFromPublicArea=True&amp;isModal=False" TargetMode="External"/><Relationship Id="rId234" Type="http://schemas.openxmlformats.org/officeDocument/2006/relationships/hyperlink" Target="https://www.colombiacompra.gov.co/tienda-virtual-del-estado-colombiano/ordenes-compra/129592" TargetMode="External"/><Relationship Id="rId679" Type="http://schemas.openxmlformats.org/officeDocument/2006/relationships/hyperlink" Target="https://community.secop.gov.co/Public/Tendering/OpportunityDetail/Index?noticeUID=CO1.NTC.7168720&amp;isFromPublicArea=True&amp;isModal=False" TargetMode="External"/><Relationship Id="rId2" Type="http://schemas.openxmlformats.org/officeDocument/2006/relationships/hyperlink" Target="https://community.secop.gov.co/Public/Tendering/OpportunityDetail/Index?noticeUID=CO1.NTC.5641130&amp;isFromPublicArea=True&amp;isModal=False" TargetMode="External"/><Relationship Id="rId29" Type="http://schemas.openxmlformats.org/officeDocument/2006/relationships/hyperlink" Target="https://community.secop.gov.co/Public/Tendering/OpportunityDetail/Index?noticeUID=CO1.NTC.5797109&amp;isFromPublicArea=True&amp;isModal=False" TargetMode="External"/><Relationship Id="rId441" Type="http://schemas.openxmlformats.org/officeDocument/2006/relationships/hyperlink" Target="https://community.secop.gov.co/Public/Tendering/OpportunityDetail/Index?noticeUID=CO1.NTC.6881880&amp;isFromPublicArea=True&amp;isModal=False" TargetMode="External"/><Relationship Id="rId539" Type="http://schemas.openxmlformats.org/officeDocument/2006/relationships/hyperlink" Target="https://community.secop.gov.co/Public/Tendering/OpportunityDetail/Index?noticeUID=CO1.NTC.7010377&amp;isFromPublicArea=True&amp;isModal=False" TargetMode="External"/><Relationship Id="rId178" Type="http://schemas.openxmlformats.org/officeDocument/2006/relationships/hyperlink" Target="https://community.secop.gov.co/Public/Tendering/OpportunityDetail/Index?noticeUID=CO1.NTC.6177266&amp;isFromPublicArea=True&amp;isModal=False" TargetMode="External"/><Relationship Id="rId301" Type="http://schemas.openxmlformats.org/officeDocument/2006/relationships/hyperlink" Target="https://community.secop.gov.co/Public/Tendering/OpportunityDetail/Index?noticeUID=CO1.NTC.6618564&amp;isFromPublicArea=True&amp;isModal=False" TargetMode="External"/><Relationship Id="rId82" Type="http://schemas.openxmlformats.org/officeDocument/2006/relationships/hyperlink" Target="https://community.secop.gov.co/Public/Tendering/OpportunityDetail/Index?noticeUID=CO1.NTC.5842692&amp;isFromPublicArea=True&amp;isModal=False" TargetMode="External"/><Relationship Id="rId385" Type="http://schemas.openxmlformats.org/officeDocument/2006/relationships/hyperlink" Target="https://community.secop.gov.co/Public/Tendering/OpportunityDetail/Index?noticeUID=CO1.NTC.6795000&amp;isFromPublicArea=True&amp;isModal=False" TargetMode="External"/><Relationship Id="rId592" Type="http://schemas.openxmlformats.org/officeDocument/2006/relationships/hyperlink" Target="https://community.secop.gov.co/Public/Tendering/OpportunityDetail/Index?noticeUID=CO1.NTC.7096263&amp;isFromPublicArea=True&amp;isModal=False" TargetMode="External"/><Relationship Id="rId606" Type="http://schemas.openxmlformats.org/officeDocument/2006/relationships/hyperlink" Target="https://community.secop.gov.co/Public/Tendering/OpportunityDetail/Index?noticeUID=CO1.NTC.7098160&amp;isFromPublicArea=True&amp;isModal=False" TargetMode="External"/><Relationship Id="rId245" Type="http://schemas.openxmlformats.org/officeDocument/2006/relationships/hyperlink" Target="https://community.secop.gov.co/Public/Tendering/OpportunityDetail/Index?noticeUID=CO1.NTC.6298939&amp;isFromPublicArea=True&amp;isModal=False" TargetMode="External"/><Relationship Id="rId287" Type="http://schemas.openxmlformats.org/officeDocument/2006/relationships/hyperlink" Target="https://community.secop.gov.co/Public/Tendering/OpportunityDetail/Index?noticeUID=CO1.NTC.6494026&amp;isFromPublicArea=True&amp;isModal=False" TargetMode="External"/><Relationship Id="rId410" Type="http://schemas.openxmlformats.org/officeDocument/2006/relationships/hyperlink" Target="https://community.secop.gov.co/Public/Tendering/OpportunityDetail/Index?noticeUID=CO1.NTC.6824885&amp;isFromPublicArea=True&amp;isModal=False" TargetMode="External"/><Relationship Id="rId452" Type="http://schemas.openxmlformats.org/officeDocument/2006/relationships/hyperlink" Target="https://community.secop.gov.co/Public/Tendering/OpportunityDetail/Index?noticeUID=CO1.NTC.6895841&amp;isFromPublicArea=True&amp;isModal=False" TargetMode="External"/><Relationship Id="rId494" Type="http://schemas.openxmlformats.org/officeDocument/2006/relationships/hyperlink" Target="https://community.secop.gov.co/Public/Tendering/OpportunityDetail/Index?noticeUID=CO1.NTC.6938391&amp;isFromPublicArea=True&amp;isModal=False" TargetMode="External"/><Relationship Id="rId508" Type="http://schemas.openxmlformats.org/officeDocument/2006/relationships/hyperlink" Target="https://community.secop.gov.co/Public/Tendering/OpportunityDetail/Index?noticeUID=CO1.NTC.6966855&amp;isFromPublicArea=True&amp;isModal=False" TargetMode="External"/><Relationship Id="rId715" Type="http://schemas.openxmlformats.org/officeDocument/2006/relationships/hyperlink" Target="https://community.secop.gov.co/Public/Tendering/OpportunityDetail/Index?noticeUID=CO1.NTC.7016078&amp;isFromPublicArea=True&amp;isModal=False" TargetMode="External"/><Relationship Id="rId105" Type="http://schemas.openxmlformats.org/officeDocument/2006/relationships/hyperlink" Target="https://community.secop.gov.co/Public/Tendering/OpportunityDetail/Index?noticeUID=CO1.NTC.5938946&amp;isFromPublicArea=True&amp;isModal=False" TargetMode="External"/><Relationship Id="rId147" Type="http://schemas.openxmlformats.org/officeDocument/2006/relationships/hyperlink" Target="https://community.secop.gov.co/Public/Tendering/OpportunityDetail/Index?noticeUID=CO1.NTC.6007885&amp;isFromPublicArea=True&amp;isModal=False" TargetMode="External"/><Relationship Id="rId312" Type="http://schemas.openxmlformats.org/officeDocument/2006/relationships/hyperlink" Target="https://community.secop.gov.co/Public/Tendering/OpportunityDetail/Index?noticeUID=CO1.NTC.6645653&amp;isFromPublicArea=True&amp;isModal=False" TargetMode="External"/><Relationship Id="rId354" Type="http://schemas.openxmlformats.org/officeDocument/2006/relationships/hyperlink" Target="https://community.secop.gov.co/Public/Tendering/OpportunityDetail/Index?noticeUID=CO1.NTC.6742425&amp;isFromPublicArea=True&amp;isModal=False" TargetMode="External"/><Relationship Id="rId51" Type="http://schemas.openxmlformats.org/officeDocument/2006/relationships/hyperlink" Target="https://community.secop.gov.co/Public/Tendering/OpportunityDetail/Index?noticeUID=CO1.NTC.5834382&amp;isFromPublicArea=True&amp;isModal=False" TargetMode="External"/><Relationship Id="rId93" Type="http://schemas.openxmlformats.org/officeDocument/2006/relationships/hyperlink" Target="https://community.secop.gov.co/Public/Tendering/OpportunityDetail/Index?noticeUID=CO1.NTC.5843217&amp;isFromPublicArea=True&amp;isModal=False" TargetMode="External"/><Relationship Id="rId189" Type="http://schemas.openxmlformats.org/officeDocument/2006/relationships/hyperlink" Target="https://community.secop.gov.co/Public/Tendering/OpportunityDetail/Index?noticeUID=CO1.NTC.6202561&amp;isFromPublicArea=True&amp;isModal=False" TargetMode="External"/><Relationship Id="rId396" Type="http://schemas.openxmlformats.org/officeDocument/2006/relationships/hyperlink" Target="https://community.secop.gov.co/Public/Tendering/OpportunityDetail/Index?noticeUID=CO1.NTC.6808829&amp;isFromPublicArea=True&amp;isModal=False" TargetMode="External"/><Relationship Id="rId561" Type="http://schemas.openxmlformats.org/officeDocument/2006/relationships/hyperlink" Target="https://community.secop.gov.co/Public/Tendering/OpportunityDetail/Index?noticeUID=CO1.NTC.7026898&amp;isFromPublicArea=True&amp;isModal=False" TargetMode="External"/><Relationship Id="rId617" Type="http://schemas.openxmlformats.org/officeDocument/2006/relationships/hyperlink" Target="https://community.secop.gov.co/Public/Tendering/OpportunityDetail/Index?noticeUID=CO1.NTC.7126651&amp;isFromPublicArea=True&amp;isModal=False" TargetMode="External"/><Relationship Id="rId659" Type="http://schemas.openxmlformats.org/officeDocument/2006/relationships/hyperlink" Target="https://community.secop.gov.co/Public/Tendering/OpportunityDetail/Index?noticeUID=CO1.NTC.7231659&amp;isFromPublicArea=True&amp;isModal=False" TargetMode="External"/><Relationship Id="rId214" Type="http://schemas.openxmlformats.org/officeDocument/2006/relationships/hyperlink" Target="https://community.secop.gov.co/Public/Tendering/OpportunityDetail/Index?noticeUID=CO1.NTC.6248440&amp;isFromPublicArea=True&amp;isModal=False" TargetMode="External"/><Relationship Id="rId256" Type="http://schemas.openxmlformats.org/officeDocument/2006/relationships/hyperlink" Target="https://community.secop.gov.co/Public/Tendering/OpportunityDetail/Index?noticeUID=CO1.NTC.6309758&amp;isFromPublicArea=True&amp;isModal=False" TargetMode="External"/><Relationship Id="rId298" Type="http://schemas.openxmlformats.org/officeDocument/2006/relationships/hyperlink" Target="https://community.secop.gov.co/Public/Tendering/OpportunityDetail/Index?noticeUID=CO1.NTC.6611372&amp;isFromPublicArea=True&amp;isModal=False" TargetMode="External"/><Relationship Id="rId421" Type="http://schemas.openxmlformats.org/officeDocument/2006/relationships/hyperlink" Target="https://community.secop.gov.co/Public/Tendering/OpportunityDetail/Index?noticeUID=CO1.NTC.6833069&amp;isFromPublicArea=True&amp;isModal=False" TargetMode="External"/><Relationship Id="rId463" Type="http://schemas.openxmlformats.org/officeDocument/2006/relationships/hyperlink" Target="https://community.secop.gov.co/Public/Tendering/OpportunityDetail/Index?noticeUID=CO1.NTC.6902845&amp;isFromPublicArea=True&amp;isModal=False" TargetMode="External"/><Relationship Id="rId519" Type="http://schemas.openxmlformats.org/officeDocument/2006/relationships/hyperlink" Target="https://community.secop.gov.co/Public/Tendering/OpportunityDetail/Index?noticeUID=CO1.NTC.6976130&amp;isFromPublicArea=True&amp;isModal=False" TargetMode="External"/><Relationship Id="rId670" Type="http://schemas.openxmlformats.org/officeDocument/2006/relationships/hyperlink" Target="https://community.secop.gov.co/Public/Tendering/OpportunityDetail/Index?noticeUID=CO1.NTC.7174744&amp;isFromPublicArea=True&amp;isModal=False" TargetMode="External"/><Relationship Id="rId116" Type="http://schemas.openxmlformats.org/officeDocument/2006/relationships/hyperlink" Target="https://community.secop.gov.co/Public/Tendering/OpportunityDetail/Index?noticeUID=CO1.NTC.5905298&amp;isFromPublicArea=True&amp;isModal=False" TargetMode="External"/><Relationship Id="rId158" Type="http://schemas.openxmlformats.org/officeDocument/2006/relationships/hyperlink" Target="https://community.secop.gov.co/Public/Tendering/OpportunityDetail/Index?noticeUID=CO1.NTC.6087454&amp;isFromPublicArea=True&amp;isModal=False" TargetMode="External"/><Relationship Id="rId323" Type="http://schemas.openxmlformats.org/officeDocument/2006/relationships/hyperlink" Target="https://community.secop.gov.co/Public/Tendering/OpportunityDetail/Index?noticeUID=CO1.NTC.6691223&amp;isFromPublicArea=True&amp;isModal=False" TargetMode="External"/><Relationship Id="rId530" Type="http://schemas.openxmlformats.org/officeDocument/2006/relationships/hyperlink" Target="https://community.secop.gov.co/Public/Tendering/OpportunityDetail/Index?noticeUID=CO1.NTC.6992737&amp;isFromPublicArea=True&amp;isModal=False" TargetMode="External"/><Relationship Id="rId726" Type="http://schemas.openxmlformats.org/officeDocument/2006/relationships/hyperlink" Target="https://community.secop.gov.co/Public/Tendering/OpportunityDetail/Index?noticeUID=CO1.NTC.7098914&amp;isFromPublicArea=True&amp;isModal=False" TargetMode="External"/><Relationship Id="rId20" Type="http://schemas.openxmlformats.org/officeDocument/2006/relationships/hyperlink" Target="https://community.secop.gov.co/Public/Tendering/OpportunityDetail/Index?noticeUID=CO1.NTC.5766527&amp;isFromPublicArea=True&amp;isModal=False" TargetMode="External"/><Relationship Id="rId62" Type="http://schemas.openxmlformats.org/officeDocument/2006/relationships/hyperlink" Target="https://community.secop.gov.co/Public/Tendering/OpportunityDetail/Index?noticeUID=CO1.NTC.5840169&amp;isFromPublicArea=True&amp;isModal=False" TargetMode="External"/><Relationship Id="rId365" Type="http://schemas.openxmlformats.org/officeDocument/2006/relationships/hyperlink" Target="https://community.secop.gov.co/Public/Tendering/OpportunityDetail/Index?noticeUID=CO1.NTC.6759066&amp;isFromPublicArea=True&amp;isModal=False" TargetMode="External"/><Relationship Id="rId572" Type="http://schemas.openxmlformats.org/officeDocument/2006/relationships/hyperlink" Target="https://community.secop.gov.co/Public/Tendering/OpportunityDetail/Index?noticeUID=CO1.NTC.7049738&amp;isFromPublicArea=True&amp;isModal=False" TargetMode="External"/><Relationship Id="rId628" Type="http://schemas.openxmlformats.org/officeDocument/2006/relationships/hyperlink" Target="https://community.secop.gov.co/Public/Tendering/OpportunityDetail/Index?noticeUID=CO1.NTC.7151671&amp;isFromPublicArea=True&amp;isModal=False" TargetMode="External"/><Relationship Id="rId225" Type="http://schemas.openxmlformats.org/officeDocument/2006/relationships/hyperlink" Target="https://community.secop.gov.co/Public/Tendering/OpportunityDetail/Index?noticeUID=CO1.NTC.6286547&amp;isFromPublicArea=True&amp;isModal=False" TargetMode="External"/><Relationship Id="rId267" Type="http://schemas.openxmlformats.org/officeDocument/2006/relationships/hyperlink" Target="https://community.secop.gov.co/Public/Tendering/OpportunityDetail/Index?noticeUID=CO1.NTC.6326117&amp;isFromPublicArea=True&amp;isModal=False" TargetMode="External"/><Relationship Id="rId432" Type="http://schemas.openxmlformats.org/officeDocument/2006/relationships/hyperlink" Target="https://community.secop.gov.co/Public/Tendering/OpportunityDetail/Index?noticeUID=CO1.NTC.6647321&amp;isFromPublicArea=True&amp;isModal=False" TargetMode="External"/><Relationship Id="rId474" Type="http://schemas.openxmlformats.org/officeDocument/2006/relationships/hyperlink" Target="https://community.secop.gov.co/Public/Tendering/OpportunityDetail/Index?noticeUID=CO1.NTC.6916900&amp;isFromPublicArea=True&amp;isModal=False" TargetMode="External"/><Relationship Id="rId127" Type="http://schemas.openxmlformats.org/officeDocument/2006/relationships/hyperlink" Target="https://community.secop.gov.co/Public/Tendering/OpportunityDetail/Index?noticeUID=CO1.NTC.5965940&amp;isFromPublicArea=True&amp;isModal=False" TargetMode="External"/><Relationship Id="rId681" Type="http://schemas.openxmlformats.org/officeDocument/2006/relationships/hyperlink" Target="https://community.secop.gov.co/Public/Tendering/OpportunityDetail/Index?noticeUID=CO1.NTC.7160599&amp;isFromPublicArea=True&amp;isModal=False" TargetMode="External"/><Relationship Id="rId31" Type="http://schemas.openxmlformats.org/officeDocument/2006/relationships/hyperlink" Target="https://community.secop.gov.co/Public/Tendering/OpportunityDetail/Index?noticeUID=CO1.NTC.5812731&amp;isFromPublicArea=True&amp;isModal=False" TargetMode="External"/><Relationship Id="rId73" Type="http://schemas.openxmlformats.org/officeDocument/2006/relationships/hyperlink" Target="https://community.secop.gov.co/Public/Tendering/OpportunityDetail/Index?noticeUID=CO1.NTC.5841763&amp;isFromPublicArea=True&amp;isModal=False" TargetMode="External"/><Relationship Id="rId169" Type="http://schemas.openxmlformats.org/officeDocument/2006/relationships/hyperlink" Target="https://community.secop.gov.co/Public/Tendering/OpportunityDetail/Index?noticeUID=CO1.NTC.6136689&amp;isFromPublicArea=True&amp;isModal=False" TargetMode="External"/><Relationship Id="rId334" Type="http://schemas.openxmlformats.org/officeDocument/2006/relationships/hyperlink" Target="https://community.secop.gov.co/Public/Tendering/OpportunityDetail/Index?noticeUID=CO1.NTC.6715911&amp;isFromPublicArea=True&amp;isModal=False" TargetMode="External"/><Relationship Id="rId376" Type="http://schemas.openxmlformats.org/officeDocument/2006/relationships/hyperlink" Target="https://community.secop.gov.co/Public/Tendering/OpportunityDetail/Index?noticeUID=CO1.NTC.6779087&amp;isFromPublicArea=True&amp;isModal=False" TargetMode="External"/><Relationship Id="rId541" Type="http://schemas.openxmlformats.org/officeDocument/2006/relationships/hyperlink" Target="https://community.secop.gov.co/Public/Tendering/OpportunityDetail/Index?noticeUID=CO1.NTC.7011398&amp;isFromPublicArea=True&amp;isModal=False" TargetMode="External"/><Relationship Id="rId583" Type="http://schemas.openxmlformats.org/officeDocument/2006/relationships/hyperlink" Target="https://community.secop.gov.co/Public/Tendering/OpportunityDetail/Index?noticeUID=CO1.NTC.7068876&amp;isFromPublicArea=True&amp;isModal=False" TargetMode="External"/><Relationship Id="rId639" Type="http://schemas.openxmlformats.org/officeDocument/2006/relationships/hyperlink" Target="https://community.secop.gov.co/Public/Tendering/OpportunityDetail/Index?noticeUID=CO1.NTC.7167201&amp;isFromPublicArea=True&amp;isModal=False" TargetMode="External"/><Relationship Id="rId4" Type="http://schemas.openxmlformats.org/officeDocument/2006/relationships/hyperlink" Target="https://community.secop.gov.co/Public/Tendering/OpportunityDetail/Index?noticeUID=CO1.NTC.5700252&amp;isFromPublicArea=True&amp;isModal=False" TargetMode="External"/><Relationship Id="rId180" Type="http://schemas.openxmlformats.org/officeDocument/2006/relationships/hyperlink" Target="https://community.secop.gov.co/Public/Tendering/OpportunityDetail/Index?noticeUID=CO1.NTC.6178204&amp;isFromPublicArea=True&amp;isModal=False" TargetMode="External"/><Relationship Id="rId236" Type="http://schemas.openxmlformats.org/officeDocument/2006/relationships/hyperlink" Target="https://community.secop.gov.co/Public/Tendering/OpportunityDetail/Index?noticeUID=CO1.NTC.6295990&amp;isFromPublicArea=True&amp;isModal=False" TargetMode="External"/><Relationship Id="rId278" Type="http://schemas.openxmlformats.org/officeDocument/2006/relationships/hyperlink" Target="https://community.secop.gov.co/Public/Tendering/OpportunityDetail/Index?noticeUID=CO1.NTC.6290184&amp;isFromPublicArea=True&amp;isModal=False" TargetMode="External"/><Relationship Id="rId401" Type="http://schemas.openxmlformats.org/officeDocument/2006/relationships/hyperlink" Target="https://community.secop.gov.co/Public/Tendering/OpportunityDetail/Index?noticeUID=CO1.NTC.6817690&amp;isFromPublicArea=True&amp;isModal=False" TargetMode="External"/><Relationship Id="rId443" Type="http://schemas.openxmlformats.org/officeDocument/2006/relationships/hyperlink" Target="https://community.secop.gov.co/Public/Tendering/OpportunityDetail/Index?noticeUID=CO1.NTC.6881050&amp;isFromPublicArea=True&amp;isModal=False" TargetMode="External"/><Relationship Id="rId650" Type="http://schemas.openxmlformats.org/officeDocument/2006/relationships/hyperlink" Target="https://community.secop.gov.co/Public/Tendering/OpportunityDetail/Index?noticeUID=CO1.NTC.7206106&amp;isFromPublicArea=True&amp;isModal=False" TargetMode="External"/><Relationship Id="rId303" Type="http://schemas.openxmlformats.org/officeDocument/2006/relationships/hyperlink" Target="https://community.secop.gov.co/Public/Tendering/OpportunityDetail/Index?noticeUID=CO1.NTC.6623056&amp;isFromPublicArea=True&amp;isModal=False" TargetMode="External"/><Relationship Id="rId485" Type="http://schemas.openxmlformats.org/officeDocument/2006/relationships/hyperlink" Target="https://community.secop.gov.co/Public/Tendering/OpportunityDetail/Index?noticeUID=CO1.NTC.6926642&amp;isFromPublicArea=True&amp;isModal=False" TargetMode="External"/><Relationship Id="rId692" Type="http://schemas.openxmlformats.org/officeDocument/2006/relationships/hyperlink" Target="https://community.secop.gov.co/Public/Tendering/OpportunityDetail/Index?noticeUID=CO1.NTC.6916223&amp;isFromPublicArea=True&amp;isModal=False" TargetMode="External"/><Relationship Id="rId706" Type="http://schemas.openxmlformats.org/officeDocument/2006/relationships/hyperlink" Target="https://community.secop.gov.co/Public/Tendering/OpportunityDetail/Index?noticeUID=CO1.NTC.7001047&amp;isFromPublicArea=True&amp;isModal=False" TargetMode="External"/><Relationship Id="rId42" Type="http://schemas.openxmlformats.org/officeDocument/2006/relationships/hyperlink" Target="https://community.secop.gov.co/Public/Tendering/OpportunityDetail/Index?noticeUID=CO1.NTC.5827075&amp;isFromPublicArea=True&amp;isModal=False" TargetMode="External"/><Relationship Id="rId84" Type="http://schemas.openxmlformats.org/officeDocument/2006/relationships/hyperlink" Target="https://community.secop.gov.co/Public/Tendering/OpportunityDetail/Index?noticeUID=CO1.NTC.5842966&amp;isFromPublicArea=True&amp;isModal=False" TargetMode="External"/><Relationship Id="rId138" Type="http://schemas.openxmlformats.org/officeDocument/2006/relationships/hyperlink" Target="https://community.secop.gov.co/Public/Tendering/OpportunityDetail/Index?noticeUID=CO1.NTC.5996722&amp;isFromPublicArea=True&amp;isModal=False" TargetMode="External"/><Relationship Id="rId345" Type="http://schemas.openxmlformats.org/officeDocument/2006/relationships/hyperlink" Target="https://community.secop.gov.co/Public/Tendering/OpportunityDetail/Index?noticeUID=CO1.NTC.6727642&amp;isFromPublicArea=True&amp;isModal=False" TargetMode="External"/><Relationship Id="rId387" Type="http://schemas.openxmlformats.org/officeDocument/2006/relationships/hyperlink" Target="https://community.secop.gov.co/Public/Tendering/OpportunityDetail/Index?noticeUID=CO1.NTC.6800783&amp;isFromPublicArea=True&amp;isModal=False" TargetMode="External"/><Relationship Id="rId510" Type="http://schemas.openxmlformats.org/officeDocument/2006/relationships/hyperlink" Target="https://community.secop.gov.co/Public/Tendering/OpportunityDetail/Index?noticeUID=CO1.NTC.6970004&amp;isFromPublicArea=True&amp;isModal=False" TargetMode="External"/><Relationship Id="rId552" Type="http://schemas.openxmlformats.org/officeDocument/2006/relationships/hyperlink" Target="https://community.secop.gov.co/Public/Tendering/OpportunityDetail/Index?noticeUID=CO1.NTC.7025348&amp;isFromPublicArea=True&amp;isModal=False" TargetMode="External"/><Relationship Id="rId594" Type="http://schemas.openxmlformats.org/officeDocument/2006/relationships/hyperlink" Target="https://community.secop.gov.co/Public/Tendering/OpportunityDetail/Index?noticeUID=CO1.NTC.7097870&amp;isFromPublicArea=True&amp;isModal=False" TargetMode="External"/><Relationship Id="rId608" Type="http://schemas.openxmlformats.org/officeDocument/2006/relationships/hyperlink" Target="https://community.secop.gov.co/Public/Tendering/OpportunityDetail/Index?noticeUID=CO1.NTC.7107408&amp;isFromPublicArea=True&amp;isModal=False" TargetMode="External"/><Relationship Id="rId191" Type="http://schemas.openxmlformats.org/officeDocument/2006/relationships/hyperlink" Target="https://community.secop.gov.co/Public/Tendering/OpportunityDetail/Index?noticeUID=CO1.NTC.6205693&amp;isFromPublicArea=True&amp;isModal=False" TargetMode="External"/><Relationship Id="rId205" Type="http://schemas.openxmlformats.org/officeDocument/2006/relationships/hyperlink" Target="https://community.secop.gov.co/Public/Tendering/OpportunityDetail/Index?noticeUID=CO1.NTC.6230122&amp;isFromPublicArea=True&amp;isModal=False" TargetMode="External"/><Relationship Id="rId247" Type="http://schemas.openxmlformats.org/officeDocument/2006/relationships/hyperlink" Target="https://community.secop.gov.co/Public/Tendering/OpportunityDetail/Index?noticeUID=CO1.NTC.6298925&amp;isFromPublicArea=True&amp;isModal=False" TargetMode="External"/><Relationship Id="rId412" Type="http://schemas.openxmlformats.org/officeDocument/2006/relationships/hyperlink" Target="https://community.secop.gov.co/Public/Tendering/OpportunityDetail/Index?noticeUID=CO1.NTC.6831295&amp;isFromPublicArea=True&amp;isModal=False" TargetMode="External"/><Relationship Id="rId107" Type="http://schemas.openxmlformats.org/officeDocument/2006/relationships/hyperlink" Target="https://community.secop.gov.co/Public/Tendering/OpportunityDetail/Index?noticeUID=CO1.NTC.5939958&amp;isFromPublicArea=True&amp;isModal=False" TargetMode="External"/><Relationship Id="rId289" Type="http://schemas.openxmlformats.org/officeDocument/2006/relationships/hyperlink" Target="https://community.secop.gov.co/Public/Tendering/OpportunityDetail/Index?noticeUID=CO1.NTC.6525587&amp;isFromPublicArea=True&amp;isModal=False" TargetMode="External"/><Relationship Id="rId454" Type="http://schemas.openxmlformats.org/officeDocument/2006/relationships/hyperlink" Target="https://community.secop.gov.co/Public/Tendering/OpportunityDetail/Index?noticeUID=CO1.NTC.6778871&amp;isFromPublicArea=True&amp;isModal=False" TargetMode="External"/><Relationship Id="rId496" Type="http://schemas.openxmlformats.org/officeDocument/2006/relationships/hyperlink" Target="https://community.secop.gov.co/Public/Tendering/OpportunityDetail/Index?noticeUID=CO1.NTC.6938809&amp;isFromPublicArea=True&amp;isModal=False" TargetMode="External"/><Relationship Id="rId661" Type="http://schemas.openxmlformats.org/officeDocument/2006/relationships/hyperlink" Target="https://community.secop.gov.co/Public/Tendering/OpportunityDetail/Index?noticeUID=CO1.NTC.7194239&amp;isFromPublicArea=True&amp;isModal=False" TargetMode="External"/><Relationship Id="rId717" Type="http://schemas.openxmlformats.org/officeDocument/2006/relationships/hyperlink" Target="https://community.secop.gov.co/Public/Tendering/OpportunityDetail/Index?noticeUID=CO1.NTC.7025950&amp;isFromPublicArea=True&amp;isModal=False" TargetMode="External"/><Relationship Id="rId11" Type="http://schemas.openxmlformats.org/officeDocument/2006/relationships/hyperlink" Target="https://community.secop.gov.co/Public/Tendering/OpportunityDetail/Index?noticeUID=CO1.NTC.5743096&amp;isFromPublicArea=True&amp;isModal=False" TargetMode="External"/><Relationship Id="rId53" Type="http://schemas.openxmlformats.org/officeDocument/2006/relationships/hyperlink" Target="https://community.secop.gov.co/Public/Tendering/OpportunityDetail/Index?noticeUID=CO1.NTC.5835313&amp;isFromPublicArea=True&amp;isModal=False" TargetMode="External"/><Relationship Id="rId149" Type="http://schemas.openxmlformats.org/officeDocument/2006/relationships/hyperlink" Target="https://community.secop.gov.co/Public/Tendering/OpportunityDetail/Index?noticeUID=CO1.NTC.6008074&amp;isFromPublicArea=True&amp;isModal=Fals" TargetMode="External"/><Relationship Id="rId314" Type="http://schemas.openxmlformats.org/officeDocument/2006/relationships/hyperlink" Target="https://community.secop.gov.co/Public/Tendering/OpportunityDetail/Index?noticeUID=CO1.NTC.6652981&amp;isFromPublicArea=True&amp;isModal=False" TargetMode="External"/><Relationship Id="rId356" Type="http://schemas.openxmlformats.org/officeDocument/2006/relationships/hyperlink" Target="https://community.secop.gov.co/Public/Tendering/OpportunityDetail/Index?noticeUID=CO1.NTC.6738214&amp;isFromPublicArea=True&amp;isModal=False" TargetMode="External"/><Relationship Id="rId398" Type="http://schemas.openxmlformats.org/officeDocument/2006/relationships/hyperlink" Target="https://community.secop.gov.co/Public/Tendering/OpportunityDetail/Index?noticeUID=CO1.NTC.6813014&amp;isFromPublicArea=True&amp;isModal=False" TargetMode="External"/><Relationship Id="rId521" Type="http://schemas.openxmlformats.org/officeDocument/2006/relationships/hyperlink" Target="https://community.secop.gov.co/Public/Tendering/OpportunityDetail/Index?noticeUID=CO1.NTC.6974213&amp;isFromPublicArea=True&amp;isModal=False" TargetMode="External"/><Relationship Id="rId563" Type="http://schemas.openxmlformats.org/officeDocument/2006/relationships/hyperlink" Target="https://community.secop.gov.co/Public/Tendering/OpportunityDetail/Index?noticeUID=CO1.NTC.7035634&amp;isFromPublicArea=True&amp;isModal=False" TargetMode="External"/><Relationship Id="rId619" Type="http://schemas.openxmlformats.org/officeDocument/2006/relationships/hyperlink" Target="https://community.secop.gov.co/Public/Tendering/OpportunityDetail/Index?noticeUID=CO1.NTC.7059796&amp;isFromPublicArea=True&amp;isModal=False" TargetMode="External"/><Relationship Id="rId95" Type="http://schemas.openxmlformats.org/officeDocument/2006/relationships/hyperlink" Target="https://community.secop.gov.co/Public/Tendering/OpportunityDetail/Index?noticeUID=CO1.NTC.5884187&amp;isFromPublicArea=True&amp;isModal=False" TargetMode="External"/><Relationship Id="rId160" Type="http://schemas.openxmlformats.org/officeDocument/2006/relationships/hyperlink" Target="https://community.secop.gov.co/Public/Tendering/OpportunityDetail/Index?noticeUID=CO1.NTC.6086939&amp;isFromPublicArea=True&amp;isModal=False" TargetMode="External"/><Relationship Id="rId216" Type="http://schemas.openxmlformats.org/officeDocument/2006/relationships/hyperlink" Target="https://community.secop.gov.co/Public/Tendering/OpportunityDetail/Index?noticeUID=CO1.NTC.6254411&amp;isFromPublicArea=True&amp;isModal=False" TargetMode="External"/><Relationship Id="rId423" Type="http://schemas.openxmlformats.org/officeDocument/2006/relationships/hyperlink" Target="https://community.secop.gov.co/Public/Tendering/OpportunityDetail/Index?noticeUID=CO1.NTC.6841706&amp;isFromPublicArea=True&amp;isModal=False" TargetMode="External"/><Relationship Id="rId258" Type="http://schemas.openxmlformats.org/officeDocument/2006/relationships/hyperlink" Target="https://community.secop.gov.co/Public/Tendering/OpportunityDetail/Index?noticeUID=CO1.NTC.6311093&amp;isFromPublicArea=True&amp;isModal=False" TargetMode="External"/><Relationship Id="rId465" Type="http://schemas.openxmlformats.org/officeDocument/2006/relationships/hyperlink" Target="https://community.secop.gov.co/Public/Tendering/OpportunityDetail/Index?noticeUID=CO1.NTC.6909637&amp;isFromPublicArea=True&amp;isModal=False" TargetMode="External"/><Relationship Id="rId630" Type="http://schemas.openxmlformats.org/officeDocument/2006/relationships/hyperlink" Target="https://community.secop.gov.co/Public/Tendering/OpportunityDetail/Index?noticeUID=CO1.NTC.7167518&amp;isFromPublicArea=True&amp;isModal=False" TargetMode="External"/><Relationship Id="rId672" Type="http://schemas.openxmlformats.org/officeDocument/2006/relationships/hyperlink" Target="https://community.secop.gov.co/Public/Tendering/OpportunityDetail/Index?noticeUID=CO1.NTC.7183936&amp;isFromPublicArea=True&amp;isModal=False" TargetMode="External"/><Relationship Id="rId728" Type="http://schemas.openxmlformats.org/officeDocument/2006/relationships/printerSettings" Target="../printerSettings/printerSettings1.bin"/><Relationship Id="rId22" Type="http://schemas.openxmlformats.org/officeDocument/2006/relationships/hyperlink" Target="https://community.secop.gov.co/Public/Tendering/OpportunityDetail/Index?noticeUID=CO1.NTC.5779224&amp;isFromPublicArea=True&amp;isModal=False" TargetMode="External"/><Relationship Id="rId64" Type="http://schemas.openxmlformats.org/officeDocument/2006/relationships/hyperlink" Target="https://community.secop.gov.co/Public/Tendering/OpportunityDetail/Index?noticeUID=CO1.NTC.5841217&amp;isFromPublicArea=True&amp;isModal=False" TargetMode="External"/><Relationship Id="rId118" Type="http://schemas.openxmlformats.org/officeDocument/2006/relationships/hyperlink" Target="https://community.secop.gov.co/Public/Tendering/OpportunityDetail/Index?noticeUID=CO1.NTC.5975932&amp;isFromPublicArea=True&amp;isModal=False" TargetMode="External"/><Relationship Id="rId325" Type="http://schemas.openxmlformats.org/officeDocument/2006/relationships/hyperlink" Target="https://community.secop.gov.co/Public/Tendering/OpportunityDetail/Index?noticeUID=CO1.NTC.6693942&amp;isFromPublicArea=True&amp;isModal=False" TargetMode="External"/><Relationship Id="rId367" Type="http://schemas.openxmlformats.org/officeDocument/2006/relationships/hyperlink" Target="https://community.secop.gov.co/Public/Tendering/OpportunityDetail/Index?noticeUID=CO1.NTC.6768286&amp;isFromPublicArea=True&amp;isModal=False" TargetMode="External"/><Relationship Id="rId532" Type="http://schemas.openxmlformats.org/officeDocument/2006/relationships/hyperlink" Target="https://community.secop.gov.co/Public/Tendering/OpportunityDetail/Index?noticeUID=CO1.NTC.6992512&amp;isFromPublicArea=True&amp;isModal=False" TargetMode="External"/><Relationship Id="rId574" Type="http://schemas.openxmlformats.org/officeDocument/2006/relationships/hyperlink" Target="https://community.secop.gov.co/Public/Tendering/OpportunityDetail/Index?noticeUID=CO1.NTC.7051468&amp;isFromPublicArea=True&amp;isModal=False" TargetMode="External"/><Relationship Id="rId171" Type="http://schemas.openxmlformats.org/officeDocument/2006/relationships/hyperlink" Target="https://community.secop.gov.co/Public/Tendering/OpportunityDetail/Index?noticeUID=CO1.NTC.6137661&amp;isFromPublicArea=True&amp;isModal=False" TargetMode="External"/><Relationship Id="rId227" Type="http://schemas.openxmlformats.org/officeDocument/2006/relationships/hyperlink" Target="https://community.secop.gov.co/Public/Tendering/OpportunityDetail/Index?noticeUID=CO1.NTC.6286921&amp;isFromPublicArea=True&amp;isModal=False" TargetMode="External"/><Relationship Id="rId269" Type="http://schemas.openxmlformats.org/officeDocument/2006/relationships/hyperlink" Target="https://community.secop.gov.co/Public/Tendering/OpportunityDetail/Index?noticeUID=CO1.NTC.6345222&amp;isFromPublicArea=True&amp;isModal=False" TargetMode="External"/><Relationship Id="rId434" Type="http://schemas.openxmlformats.org/officeDocument/2006/relationships/hyperlink" Target="https://community.secop.gov.co/Public/Tendering/OpportunityDetail/Index?noticeUID=CO1.NTC.6876762&amp;isFromPublicArea=True&amp;isModal=False" TargetMode="External"/><Relationship Id="rId476" Type="http://schemas.openxmlformats.org/officeDocument/2006/relationships/hyperlink" Target="https://community.secop.gov.co/Public/Tendering/OpportunityDetail/Index?noticeUID=CO1.NTC.6917429&amp;isFromPublicArea=True&amp;isModal=False" TargetMode="External"/><Relationship Id="rId641" Type="http://schemas.openxmlformats.org/officeDocument/2006/relationships/hyperlink" Target="https://community.secop.gov.co/Public/Tendering/OpportunityDetail/Index?noticeUID=CO1.NTC.7187385&amp;isFromPublicArea=True&amp;isModal=False" TargetMode="External"/><Relationship Id="rId683" Type="http://schemas.openxmlformats.org/officeDocument/2006/relationships/hyperlink" Target="https://community.secop.gov.co/Public/Tendering/OpportunityDetail/Index?noticeUID=CO1.NTC.7263933&amp;isFromPublicArea=True&amp;isModal=False" TargetMode="External"/><Relationship Id="rId33" Type="http://schemas.openxmlformats.org/officeDocument/2006/relationships/hyperlink" Target="https://community.secop.gov.co/Public/Tendering/OpportunityDetail/Index?noticeUID=CO1.NTC.5806555&amp;isFromPublicArea=True&amp;isModal=False" TargetMode="External"/><Relationship Id="rId129" Type="http://schemas.openxmlformats.org/officeDocument/2006/relationships/hyperlink" Target="https://community.secop.gov.co/Public/Tendering/OpportunityDetail/Index?noticeUID=CO1.NTC.5983081&amp;isFromPublicArea=True&amp;isModal=False" TargetMode="External"/><Relationship Id="rId280" Type="http://schemas.openxmlformats.org/officeDocument/2006/relationships/hyperlink" Target="https://community.secop.gov.co/Public/Tendering/OpportunityDetail/Index?noticeUID=CO1.NTC.6394622&amp;isFromPublicArea=True&amp;isModal=False" TargetMode="External"/><Relationship Id="rId336" Type="http://schemas.openxmlformats.org/officeDocument/2006/relationships/hyperlink" Target="https://community.secop.gov.co/Public/Tendering/OpportunityDetail/Index?noticeUID=CO1.NTC.6717276&amp;isFromPublicArea=True&amp;isModal=False" TargetMode="External"/><Relationship Id="rId501" Type="http://schemas.openxmlformats.org/officeDocument/2006/relationships/hyperlink" Target="https://community.secop.gov.co/Public/Tendering/OpportunityDetail/Index?noticeUID=CO1.NTC.6950511&amp;isFromPublicArea=True&amp;isModal=False" TargetMode="External"/><Relationship Id="rId543" Type="http://schemas.openxmlformats.org/officeDocument/2006/relationships/hyperlink" Target="https://community.secop.gov.co/Public/Tendering/OpportunityDetail/Index?noticeUID=CO1.NTC.7015291&amp;isFromPublicArea=True&amp;isModal=False" TargetMode="External"/><Relationship Id="rId75" Type="http://schemas.openxmlformats.org/officeDocument/2006/relationships/hyperlink" Target="https://community.secop.gov.co/Public/Tendering/OpportunityDetail/Index?noticeUID=CO1.NTC.5841687&amp;isFromPublicArea=True&amp;isModal=False" TargetMode="External"/><Relationship Id="rId140" Type="http://schemas.openxmlformats.org/officeDocument/2006/relationships/hyperlink" Target="https://community.secop.gov.co/Public/Tendering/OpportunityDetail/Index?noticeUID=CO1.NTC.5999271&amp;isFromPublicArea=True&amp;isModal=False" TargetMode="External"/><Relationship Id="rId182" Type="http://schemas.openxmlformats.org/officeDocument/2006/relationships/hyperlink" Target="https://community.secop.gov.co/Public/Tendering/OpportunityDetail/Index?noticeUID=CO1.NTC.6178157&amp;isFromPublicArea=True&amp;isModal=False" TargetMode="External"/><Relationship Id="rId378" Type="http://schemas.openxmlformats.org/officeDocument/2006/relationships/hyperlink" Target="https://community.secop.gov.co/Public/Tendering/OpportunityDetail/Index?noticeUID=CO1.NTC.6786250&amp;isFromPublicArea=True&amp;isModal=False" TargetMode="External"/><Relationship Id="rId403" Type="http://schemas.openxmlformats.org/officeDocument/2006/relationships/hyperlink" Target="https://community.secop.gov.co/Public/Tendering/OpportunityDetail/Index?noticeUID=CO1.NTC.6818066&amp;isFromPublicArea=True&amp;isModal=False" TargetMode="External"/><Relationship Id="rId585" Type="http://schemas.openxmlformats.org/officeDocument/2006/relationships/hyperlink" Target="https://community.secop.gov.co/Public/Tendering/OpportunityDetail/Index?noticeUID=CO1.NTC.7073017&amp;isFromPublicArea=True&amp;isModal=False" TargetMode="External"/><Relationship Id="rId6" Type="http://schemas.openxmlformats.org/officeDocument/2006/relationships/hyperlink" Target="https://community.secop.gov.co/Public/Tendering/OpportunityDetail/Index?noticeUID=CO1.NTC.5703775&amp;isFromPublicArea=True&amp;isModal=False" TargetMode="External"/><Relationship Id="rId238" Type="http://schemas.openxmlformats.org/officeDocument/2006/relationships/hyperlink" Target="https://community.secop.gov.co/Public/Tendering/OpportunityDetail/Index?noticeUID=CO1.NTC.6296501&amp;isFromPublicArea=True&amp;isModal=False" TargetMode="External"/><Relationship Id="rId445" Type="http://schemas.openxmlformats.org/officeDocument/2006/relationships/hyperlink" Target="https://community.secop.gov.co/Public/Tendering/OpportunityDetail/Index?noticeUID=CO1.NTC.6884186&amp;isFromPublicArea=True&amp;isModal=False" TargetMode="External"/><Relationship Id="rId487" Type="http://schemas.openxmlformats.org/officeDocument/2006/relationships/hyperlink" Target="https://community.secop.gov.co/Public/Tendering/OpportunityDetail/Index?noticeUID=CO1.NTC.6925899&amp;isFromPublicArea=True&amp;isModal=False" TargetMode="External"/><Relationship Id="rId610" Type="http://schemas.openxmlformats.org/officeDocument/2006/relationships/hyperlink" Target="https://community.secop.gov.co/Public/Tendering/OpportunityDetail/Index?noticeUID=CO1.NTC.7113682&amp;isFromPublicArea=True&amp;isModal=False" TargetMode="External"/><Relationship Id="rId652" Type="http://schemas.openxmlformats.org/officeDocument/2006/relationships/hyperlink" Target="https://community.secop.gov.co/Public/Tendering/OpportunityDetail/Index?noticeUID=CO1.NTC.7227099&amp;isFromPublicArea=True&amp;isModal=False" TargetMode="External"/><Relationship Id="rId694" Type="http://schemas.openxmlformats.org/officeDocument/2006/relationships/hyperlink" Target="https://community.secop.gov.co/Public/Tendering/OpportunityDetail/Index?noticeUID=CO1.NTC.6923557&amp;isFromPublicArea=True&amp;isModal=False" TargetMode="External"/><Relationship Id="rId708" Type="http://schemas.openxmlformats.org/officeDocument/2006/relationships/hyperlink" Target="https://community.secop.gov.co/Public/Tendering/OpportunityDetail/Index?noticeUID=CO1.NTC.7012317&amp;isFromPublicArea=True&amp;isModal=False" TargetMode="External"/><Relationship Id="rId291" Type="http://schemas.openxmlformats.org/officeDocument/2006/relationships/hyperlink" Target="https://community.secop.gov.co/Public/Tendering/OpportunityDetail/Index?noticeUID=CO1.NTC.6595766&amp;isFromPublicArea=True&amp;isModal=False" TargetMode="External"/><Relationship Id="rId305" Type="http://schemas.openxmlformats.org/officeDocument/2006/relationships/hyperlink" Target="https://community.secop.gov.co/Public/Tendering/OpportunityDetail/Index?noticeUID=CO1.NTC.6629367&amp;isFromPublicArea=True&amp;isModal=False" TargetMode="External"/><Relationship Id="rId347" Type="http://schemas.openxmlformats.org/officeDocument/2006/relationships/hyperlink" Target="https://community.secop.gov.co/Public/Tendering/OpportunityDetail/Index?noticeUID=CO1.NTC.6733530&amp;isFromPublicArea=True&amp;isModal=False" TargetMode="External"/><Relationship Id="rId512" Type="http://schemas.openxmlformats.org/officeDocument/2006/relationships/hyperlink" Target="https://community.secop.gov.co/Public/Tendering/OpportunityDetail/Index?noticeUID=CO1.NTC.6969830&amp;isFromPublicArea=True&amp;isModal=False" TargetMode="External"/><Relationship Id="rId44" Type="http://schemas.openxmlformats.org/officeDocument/2006/relationships/hyperlink" Target="https://community.secop.gov.co/Public/Tendering/OpportunityDetail/Index?noticeUID=CO1.NTC.5831722&amp;isFromPublicArea=True&amp;isModal=False" TargetMode="External"/><Relationship Id="rId86" Type="http://schemas.openxmlformats.org/officeDocument/2006/relationships/hyperlink" Target="https://community.secop.gov.co/Public/Tendering/OpportunityDetail/Index?noticeUID=CO1.NTC.5842955&amp;isFromPublicArea=True&amp;isModal=False" TargetMode="External"/><Relationship Id="rId151" Type="http://schemas.openxmlformats.org/officeDocument/2006/relationships/hyperlink" Target="https://community.secop.gov.co/Public/Tendering/OpportunityDetail/Index?noticeUID=CO1.NTC.6008260&amp;isFromPublicArea=True&amp;isModal=False" TargetMode="External"/><Relationship Id="rId389" Type="http://schemas.openxmlformats.org/officeDocument/2006/relationships/hyperlink" Target="https://community.secop.gov.co/Public/Tendering/OpportunityDetail/Index?noticeUID=CO1.NTC.6800766&amp;isFromPublicArea=True&amp;isModal=False" TargetMode="External"/><Relationship Id="rId554" Type="http://schemas.openxmlformats.org/officeDocument/2006/relationships/hyperlink" Target="https://community.secop.gov.co/Public/Tendering/OpportunityDetail/Index?noticeUID=CO1.NTC.7026524&amp;isFromPublicArea=True&amp;isModal=False" TargetMode="External"/><Relationship Id="rId596" Type="http://schemas.openxmlformats.org/officeDocument/2006/relationships/hyperlink" Target="https://community.secop.gov.co/Public/Tendering/OpportunityDetail/Index?noticeUID=CO1.NTC.7097791&amp;isFromPublicArea=True&amp;isModal=False" TargetMode="External"/><Relationship Id="rId193" Type="http://schemas.openxmlformats.org/officeDocument/2006/relationships/hyperlink" Target="https://community.secop.gov.co/Public/Tendering/OpportunityDetail/Index?noticeUID=CO1.NTC.6204168&amp;isFromPublicArea=True&amp;isModal=False" TargetMode="External"/><Relationship Id="rId207" Type="http://schemas.openxmlformats.org/officeDocument/2006/relationships/hyperlink" Target="https://community.secop.gov.co/Public/Tendering/OpportunityDetail/Index?noticeUID=CO1.NTC.6230042&amp;isFromPublicArea=True&amp;isModal=False" TargetMode="External"/><Relationship Id="rId249" Type="http://schemas.openxmlformats.org/officeDocument/2006/relationships/hyperlink" Target="https://community.secop.gov.co/Public/Tendering/OpportunityDetail/Index?noticeUID=CO1.NTC.6250523&amp;isFromPublicArea=True&amp;isModal=False" TargetMode="External"/><Relationship Id="rId414" Type="http://schemas.openxmlformats.org/officeDocument/2006/relationships/hyperlink" Target="https://community.secop.gov.co/Public/Tendering/OpportunityDetail/Index?noticeUID=CO1.NTC.6832984&amp;isFromPublicArea=True&amp;isModal=False" TargetMode="External"/><Relationship Id="rId456" Type="http://schemas.openxmlformats.org/officeDocument/2006/relationships/hyperlink" Target="https://community.secop.gov.co/Public/Tendering/OpportunityDetail/Index?noticeUID=CO1.NTC.6896922&amp;isFromPublicArea=True&amp;isModal=False" TargetMode="External"/><Relationship Id="rId498" Type="http://schemas.openxmlformats.org/officeDocument/2006/relationships/hyperlink" Target="https://community.secop.gov.co/Public/Tendering/OpportunityDetail/Index?noticeUID=CO1.NTC.6944989&amp;isFromPublicArea=True&amp;isModal=False" TargetMode="External"/><Relationship Id="rId621" Type="http://schemas.openxmlformats.org/officeDocument/2006/relationships/hyperlink" Target="https://community.secop.gov.co/Public/Tendering/OpportunityDetail/Index?noticeUID=CO1.NTC.7134232&amp;isFromPublicArea=True&amp;isModal=False" TargetMode="External"/><Relationship Id="rId663" Type="http://schemas.openxmlformats.org/officeDocument/2006/relationships/hyperlink" Target="https://community.secop.gov.co/Public/Tendering/OpportunityDetail/Index?noticeUID=CO1.NTC.7154133&amp;isFromPublicArea=True&amp;isModal=False" TargetMode="External"/><Relationship Id="rId13" Type="http://schemas.openxmlformats.org/officeDocument/2006/relationships/hyperlink" Target="https://community.secop.gov.co/Public/Tendering/OpportunityDetail/Index?noticeUID=CO1.NTC.5746673&amp;isFromPublicArea=True&amp;isModal=False" TargetMode="External"/><Relationship Id="rId109" Type="http://schemas.openxmlformats.org/officeDocument/2006/relationships/hyperlink" Target="https://community.secop.gov.co/Public/Tendering/OpportunityDetail/Index?noticeUID=CO1.NTC.5941454&amp;isFromPublicArea=True&amp;isModal=False" TargetMode="External"/><Relationship Id="rId260" Type="http://schemas.openxmlformats.org/officeDocument/2006/relationships/hyperlink" Target="https://community.secop.gov.co/Public/Tendering/OpportunityDetail/Index?noticeUID=CO1.NTC.6316732&amp;isFromPublicArea=True&amp;isModal=False" TargetMode="External"/><Relationship Id="rId316" Type="http://schemas.openxmlformats.org/officeDocument/2006/relationships/hyperlink" Target="https://community.secop.gov.co/Public/Tendering/OpportunityDetail/Index?noticeUID=CO1.NTC.6674428&amp;isFromPublicArea=True&amp;isModal=False" TargetMode="External"/><Relationship Id="rId523" Type="http://schemas.openxmlformats.org/officeDocument/2006/relationships/hyperlink" Target="https://community.secop.gov.co/Public/Tendering/OpportunityDetail/Index?noticeUID=CO1.NTC.6973307&amp;isFromPublicArea=True&amp;isModal=False" TargetMode="External"/><Relationship Id="rId719" Type="http://schemas.openxmlformats.org/officeDocument/2006/relationships/hyperlink" Target="https://community.secop.gov.co/Public/Tendering/OpportunityDetail/Index?noticeUID=CO1.NTC.7026576&amp;isFromPublicArea=True&amp;isModal=False" TargetMode="External"/><Relationship Id="rId55" Type="http://schemas.openxmlformats.org/officeDocument/2006/relationships/hyperlink" Target="https://community.secop.gov.co/Public/Tendering/OpportunityDetail/Index?noticeUID=CO1.NTC.5836022&amp;isFromPublicArea=True&amp;isModal=False" TargetMode="External"/><Relationship Id="rId97" Type="http://schemas.openxmlformats.org/officeDocument/2006/relationships/hyperlink" Target="https://community.secop.gov.co/Public/Tendering/OpportunityDetail/Index?noticeUID=CO1.NTC.5882864&amp;isFromPublicArea=True&amp;isModal=False" TargetMode="External"/><Relationship Id="rId120" Type="http://schemas.openxmlformats.org/officeDocument/2006/relationships/hyperlink" Target="https://community.secop.gov.co/Public/Tendering/OpportunityDetail/Index?noticeUID=CO1.NTC.5975469&amp;isFromPublicArea=True&amp;isModal=False" TargetMode="External"/><Relationship Id="rId358" Type="http://schemas.openxmlformats.org/officeDocument/2006/relationships/hyperlink" Target="https://community.secop.gov.co/Public/Tendering/OpportunityDetail/Index?noticeUID=CO1.NTC.6744175&amp;isFromPublicArea=True&amp;isModal=False" TargetMode="External"/><Relationship Id="rId565" Type="http://schemas.openxmlformats.org/officeDocument/2006/relationships/hyperlink" Target="https://community.secop.gov.co/Public/Tendering/OpportunityDetail/Index?noticeUID=CO1.NTC.7043244&amp;isFromPublicArea=True&amp;isModal=False" TargetMode="External"/><Relationship Id="rId162" Type="http://schemas.openxmlformats.org/officeDocument/2006/relationships/hyperlink" Target="https://community.secop.gov.co/Public/Tendering/OpportunityDetail/Index?noticeUID=CO1.NTC.6073578&amp;isFromPublicArea=True&amp;isModal=False" TargetMode="External"/><Relationship Id="rId218" Type="http://schemas.openxmlformats.org/officeDocument/2006/relationships/hyperlink" Target="https://community.secop.gov.co/Public/Tendering/OpportunityDetail/Index?noticeUID=CO1.NTC.6260821&amp;isFromPublicArea=True&amp;isModal=False" TargetMode="External"/><Relationship Id="rId425" Type="http://schemas.openxmlformats.org/officeDocument/2006/relationships/hyperlink" Target="https://community.secop.gov.co/Public/Tendering/OpportunityDetail/Index?noticeUID=CO1.NTC.6851943&amp;isFromPublicArea=True&amp;isModal=False" TargetMode="External"/><Relationship Id="rId467" Type="http://schemas.openxmlformats.org/officeDocument/2006/relationships/hyperlink" Target="https://community.secop.gov.co/Public/Tendering/OpportunityDetail/Index?noticeUID=CO1.NTC.6914123&amp;isFromPublicArea=True&amp;isModal=False" TargetMode="External"/><Relationship Id="rId632" Type="http://schemas.openxmlformats.org/officeDocument/2006/relationships/hyperlink" Target="https://community.secop.gov.co/Public/Tendering/OpportunityDetail/Index?noticeUID=CO1.NTC.7172121&amp;isFromPublicArea=True&amp;isModal=False" TargetMode="External"/><Relationship Id="rId271" Type="http://schemas.openxmlformats.org/officeDocument/2006/relationships/hyperlink" Target="https://community.secop.gov.co/Public/Tendering/OpportunityDetail/Index?noticeUID=CO1.NTC.6353096&amp;isFromPublicArea=True&amp;isModal=False" TargetMode="External"/><Relationship Id="rId674" Type="http://schemas.openxmlformats.org/officeDocument/2006/relationships/hyperlink" Target="https://community.secop.gov.co/Public/Tendering/OpportunityDetail/Index?noticeUID=CO1.NTC.7232313&amp;isFromPublicArea=True&amp;isModal=False" TargetMode="External"/><Relationship Id="rId24" Type="http://schemas.openxmlformats.org/officeDocument/2006/relationships/hyperlink" Target="https://community.secop.gov.co/Public/Tendering/OpportunityDetail/Index?noticeUID=CO1.NTC.5785145&amp;isFromPublicArea=True&amp;isModal=False" TargetMode="External"/><Relationship Id="rId66" Type="http://schemas.openxmlformats.org/officeDocument/2006/relationships/hyperlink" Target="https://community.secop.gov.co/Public/Tendering/OpportunityDetail/Index?noticeUID=CO1.NTC.5841616&amp;isFromPublicArea=True&amp;isModal=False" TargetMode="External"/><Relationship Id="rId131" Type="http://schemas.openxmlformats.org/officeDocument/2006/relationships/hyperlink" Target="https://community.secop.gov.co/Public/Tendering/OpportunityDetail/Index?noticeUID=CO1.NTC.5984192&amp;isFromPublicArea=True&amp;isModal=False" TargetMode="External"/><Relationship Id="rId327" Type="http://schemas.openxmlformats.org/officeDocument/2006/relationships/hyperlink" Target="https://community.secop.gov.co/Public/Tendering/OpportunityDetail/Index?noticeUID=CO1.NTC.6703172&amp;isFromPublicArea=True&amp;isModal=False" TargetMode="External"/><Relationship Id="rId369" Type="http://schemas.openxmlformats.org/officeDocument/2006/relationships/hyperlink" Target="https://community.secop.gov.co/Public/Tendering/OpportunityDetail/Index?noticeUID=CO1.NTC.6765838&amp;isFromPublicArea=True&amp;isModal=False" TargetMode="External"/><Relationship Id="rId534" Type="http://schemas.openxmlformats.org/officeDocument/2006/relationships/hyperlink" Target="https://community.secop.gov.co/Public/Tendering/OpportunityDetail/Index?noticeUID=CO1.NTC.6992680&amp;isFromPublicArea=True&amp;isModal=False" TargetMode="External"/><Relationship Id="rId576" Type="http://schemas.openxmlformats.org/officeDocument/2006/relationships/hyperlink" Target="https://community.secop.gov.co/Public/Tendering/OpportunityDetail/Index?noticeUID=CO1.NTC.7059775&amp;isFromPublicArea=True&amp;isModal=False" TargetMode="External"/><Relationship Id="rId173" Type="http://schemas.openxmlformats.org/officeDocument/2006/relationships/hyperlink" Target="https://community.secop.gov.co/Public/Tendering/OpportunityDetail/Index?noticeUID=CO1.NTC.6160277&amp;isFromPublicArea=True&amp;isModal=False" TargetMode="External"/><Relationship Id="rId229" Type="http://schemas.openxmlformats.org/officeDocument/2006/relationships/hyperlink" Target="https://community.secop.gov.co/Public/Tendering/OpportunityDetail/Index?noticeUID=CO1.NTC.6291061&amp;isFromPublicArea=True&amp;isModal=False" TargetMode="External"/><Relationship Id="rId380" Type="http://schemas.openxmlformats.org/officeDocument/2006/relationships/hyperlink" Target="https://community.secop.gov.co/Public/Tendering/OpportunityDetail/Index?noticeUID=CO1.NTC.6788505&amp;isFromPublicArea=True&amp;isModal=False" TargetMode="External"/><Relationship Id="rId436" Type="http://schemas.openxmlformats.org/officeDocument/2006/relationships/hyperlink" Target="https://community.secop.gov.co/Public/Tendering/OpportunityDetail/Index?noticeUID=CO1.NTC.6875907&amp;isFromPublicArea=True&amp;isModal=False" TargetMode="External"/><Relationship Id="rId601" Type="http://schemas.openxmlformats.org/officeDocument/2006/relationships/hyperlink" Target="https://community.secop.gov.co/Public/Tendering/OpportunityDetail/Index?noticeUID=CO1.NTC.7097629&amp;isFromPublicArea=True&amp;isModal=False" TargetMode="External"/><Relationship Id="rId643" Type="http://schemas.openxmlformats.org/officeDocument/2006/relationships/hyperlink" Target="https://community.secop.gov.co/Public/Tendering/OpportunityDetail/Index?noticeUID=CO1.NTC.7206614&amp;isFromPublicArea=True&amp;isModal=False" TargetMode="External"/><Relationship Id="rId240" Type="http://schemas.openxmlformats.org/officeDocument/2006/relationships/hyperlink" Target="https://community.secop.gov.co/Public/Tendering/OpportunityDetail/Index?noticeUID=CO1.NTC.6296011&amp;isFromPublicArea=True&amp;isModal=False" TargetMode="External"/><Relationship Id="rId478" Type="http://schemas.openxmlformats.org/officeDocument/2006/relationships/hyperlink" Target="https://community.secop.gov.co/Public/Tendering/OpportunityDetail/Index?noticeUID=CO1.NTC.6917292&amp;isFromPublicArea=True&amp;isModal=False" TargetMode="External"/><Relationship Id="rId685" Type="http://schemas.openxmlformats.org/officeDocument/2006/relationships/hyperlink" Target="https://community.secop.gov.co/Public/Tendering/OpportunityDetail/Index?noticeUID=CO1.NTC.6858555&amp;isFromPublicArea=True&amp;isModal=False" TargetMode="External"/><Relationship Id="rId35" Type="http://schemas.openxmlformats.org/officeDocument/2006/relationships/hyperlink" Target="https://community.secop.gov.co/Public/Tendering/OpportunityDetail/Index?noticeUID=CO1.NTC.5809219&amp;isFromPublicArea=True&amp;isModal=False" TargetMode="External"/><Relationship Id="rId77" Type="http://schemas.openxmlformats.org/officeDocument/2006/relationships/hyperlink" Target="https://community.secop.gov.co/Public/Tendering/OpportunityDetail/Index?noticeUID=CO1.NTC.5842616&amp;isFromPublicArea=True&amp;isModal=False" TargetMode="External"/><Relationship Id="rId100" Type="http://schemas.openxmlformats.org/officeDocument/2006/relationships/hyperlink" Target="https://community.secop.gov.co/Public/Tendering/OpportunityDetail/Index?noticeUID=CO1.NTC.5916176&amp;isFromPublicArea=True&amp;isModal=False" TargetMode="External"/><Relationship Id="rId282" Type="http://schemas.openxmlformats.org/officeDocument/2006/relationships/hyperlink" Target="https://community.secop.gov.co/Public/Tendering/OpportunityDetail/Index?noticeUID=CO1.NTC.6405545&amp;isFromPublicArea=True&amp;isModal=False" TargetMode="External"/><Relationship Id="rId338" Type="http://schemas.openxmlformats.org/officeDocument/2006/relationships/hyperlink" Target="https://community.secop.gov.co/Public/Tendering/OpportunityDetail/Index?noticeUID=CO1.NTC.6722041&amp;isFromPublicArea=True&amp;isModal=False" TargetMode="External"/><Relationship Id="rId503" Type="http://schemas.openxmlformats.org/officeDocument/2006/relationships/hyperlink" Target="https://community.secop.gov.co/Public/Tendering/OpportunityDetail/Index?noticeUID=CO1.NTC.6647321&amp;isFromPublicArea=True&amp;isModal=False" TargetMode="External"/><Relationship Id="rId545" Type="http://schemas.openxmlformats.org/officeDocument/2006/relationships/hyperlink" Target="https://community.secop.gov.co/Public/Tendering/OpportunityDetail/Index?noticeUID=CO1.NTC.7018911&amp;isFromPublicArea=True&amp;isModal=False" TargetMode="External"/><Relationship Id="rId587" Type="http://schemas.openxmlformats.org/officeDocument/2006/relationships/hyperlink" Target="https://community.secop.gov.co/Public/Tendering/OpportunityDetail/Index?noticeUID=CO1.NTC.7080817&amp;isFromPublicArea=True&amp;isModal=False" TargetMode="External"/><Relationship Id="rId710" Type="http://schemas.openxmlformats.org/officeDocument/2006/relationships/hyperlink" Target="https://community.secop.gov.co/Public/Tendering/OpportunityDetail/Index?noticeUID=CO1.NTC.7016377&amp;isFromPublicArea=True&amp;isModal=False" TargetMode="External"/><Relationship Id="rId8" Type="http://schemas.openxmlformats.org/officeDocument/2006/relationships/hyperlink" Target="https://community.secop.gov.co/Public/Tendering/OpportunityDetail/Index?noticeUID=CO1.NTC.5708891&amp;isFromPublicArea=True&amp;isModal=False" TargetMode="External"/><Relationship Id="rId142" Type="http://schemas.openxmlformats.org/officeDocument/2006/relationships/hyperlink" Target="https://community.secop.gov.co/Public/Tendering/OpportunityDetail/Index?noticeUID=CO1.NTC.6007880&amp;isFromPublicArea=True&amp;isModal=False" TargetMode="External"/><Relationship Id="rId184" Type="http://schemas.openxmlformats.org/officeDocument/2006/relationships/hyperlink" Target="https://community.secop.gov.co/Public/Tendering/OpportunityDetail/Index?noticeUID=CO1.NTC.6194119&amp;isFromPublicArea=True&amp;isModal=False" TargetMode="External"/><Relationship Id="rId391" Type="http://schemas.openxmlformats.org/officeDocument/2006/relationships/hyperlink" Target="https://community.secop.gov.co/Public/Tendering/OpportunityDetail/Index?noticeUID=CO1.NTC.6801318&amp;isFromPublicArea=True&amp;isModal=False" TargetMode="External"/><Relationship Id="rId405" Type="http://schemas.openxmlformats.org/officeDocument/2006/relationships/hyperlink" Target="https://community.secop.gov.co/Public/Tendering/OpportunityDetail/Index?noticeUID=CO1.NTC.6824033&amp;isFromPublicArea=True&amp;isModal=False" TargetMode="External"/><Relationship Id="rId447" Type="http://schemas.openxmlformats.org/officeDocument/2006/relationships/hyperlink" Target="https://community.secop.gov.co/Public/Tendering/OpportunityDetail/Index?noticeUID=CO1.NTC.6883369&amp;isFromPublicArea=True&amp;isModal=False" TargetMode="External"/><Relationship Id="rId612" Type="http://schemas.openxmlformats.org/officeDocument/2006/relationships/hyperlink" Target="https://community.secop.gov.co/Public/Tendering/OpportunityDetail/Index?noticeUID=CO1.NTC.7119892&amp;isFromPublicArea=True&amp;isModal=False" TargetMode="External"/><Relationship Id="rId251" Type="http://schemas.openxmlformats.org/officeDocument/2006/relationships/hyperlink" Target="https://community.secop.gov.co/Public/Tendering/OpportunityDetail/Index?noticeUID=CO1.NTC.6309600&amp;isFromPublicArea=True&amp;isModal=False" TargetMode="External"/><Relationship Id="rId489" Type="http://schemas.openxmlformats.org/officeDocument/2006/relationships/hyperlink" Target="https://community.secop.gov.co/Public/Tendering/OpportunityDetail/Index?noticeUID=CO1.NTC.6933582&amp;isFromPublicArea=True&amp;isModal=False" TargetMode="External"/><Relationship Id="rId654" Type="http://schemas.openxmlformats.org/officeDocument/2006/relationships/hyperlink" Target="https://community.secop.gov.co/Public/Tendering/OpportunityDetail/Index?noticeUID=CO1.NTC.7229773&amp;isFromPublicArea=True&amp;isModal=False" TargetMode="External"/><Relationship Id="rId696" Type="http://schemas.openxmlformats.org/officeDocument/2006/relationships/hyperlink" Target="https://community.secop.gov.co/Public/Tendering/OpportunityDetail/Index?noticeUID=CO1.NTC.6924272&amp;isFromPublicArea=True&amp;isModal=False" TargetMode="External"/><Relationship Id="rId46" Type="http://schemas.openxmlformats.org/officeDocument/2006/relationships/hyperlink" Target="https://community.secop.gov.co/Public/Tendering/OpportunityDetail/Index?noticeUID=CO1.NTC.5832016&amp;isFromPublicArea=True&amp;isModal=False" TargetMode="External"/><Relationship Id="rId293" Type="http://schemas.openxmlformats.org/officeDocument/2006/relationships/hyperlink" Target="https://community.secop.gov.co/Public/Tendering/OpportunityDetail/Index?noticeUID=CO1.NTC.6598802&amp;isFromPublicArea=True&amp;isModal=False" TargetMode="External"/><Relationship Id="rId307" Type="http://schemas.openxmlformats.org/officeDocument/2006/relationships/hyperlink" Target="https://community.secop.gov.co/Public/Tendering/OpportunityDetail/Index?noticeUID=CO1.NTC.6630527&amp;isFromPublicArea=True&amp;isModal=False" TargetMode="External"/><Relationship Id="rId349" Type="http://schemas.openxmlformats.org/officeDocument/2006/relationships/hyperlink" Target="https://community.secop.gov.co/Public/Tendering/OpportunityDetail/Index?noticeUID=CO1.NTC.6734849&amp;isFromPublicArea=True&amp;isModal=False" TargetMode="External"/><Relationship Id="rId514" Type="http://schemas.openxmlformats.org/officeDocument/2006/relationships/hyperlink" Target="https://community.secop.gov.co/Public/Tendering/OpportunityDetail/Index?noticeUID=CO1.NTC.6963442&amp;isFromPublicArea=True&amp;isModal=False" TargetMode="External"/><Relationship Id="rId556" Type="http://schemas.openxmlformats.org/officeDocument/2006/relationships/hyperlink" Target="https://community.secop.gov.co/Public/Tendering/OpportunityDetail/Index?noticeUID=CO1.NTC.7023508&amp;isFromPublicArea=True&amp;isModal=False" TargetMode="External"/><Relationship Id="rId721" Type="http://schemas.openxmlformats.org/officeDocument/2006/relationships/hyperlink" Target="https://community.secop.gov.co/Public/Tendering/OpportunityDetail/Index?noticeUID=CO1.NTC.7050895&amp;isFromPublicArea=True&amp;isModal=False" TargetMode="External"/><Relationship Id="rId88" Type="http://schemas.openxmlformats.org/officeDocument/2006/relationships/hyperlink" Target="https://community.secop.gov.co/Public/Tendering/OpportunityDetail/Index?noticeUID=CO1.NTC.5843141&amp;isFromPublicArea=True&amp;isModal=False" TargetMode="External"/><Relationship Id="rId111" Type="http://schemas.openxmlformats.org/officeDocument/2006/relationships/hyperlink" Target="https://community.secop.gov.co/Public/Tendering/OpportunityDetail/Index?noticeUID=CO1.NTC.5953595&amp;isFromPublicArea=True&amp;isModal=False" TargetMode="External"/><Relationship Id="rId153" Type="http://schemas.openxmlformats.org/officeDocument/2006/relationships/hyperlink" Target="https://community.secop.gov.co/Public/Tendering/OpportunityDetail/Index?noticeUID=CO1.NTC.6009037&amp;isFromPublicArea=True&amp;isModal=False" TargetMode="External"/><Relationship Id="rId195" Type="http://schemas.openxmlformats.org/officeDocument/2006/relationships/hyperlink" Target="https://community.secop.gov.co/Public/Tendering/OpportunityDetail/Index?noticeUID=CO1.NTC.6206873&amp;isFromPublicArea=True&amp;isModal=False" TargetMode="External"/><Relationship Id="rId209" Type="http://schemas.openxmlformats.org/officeDocument/2006/relationships/hyperlink" Target="https://community.secop.gov.co/Public/Tendering/OpportunityDetail/Index?noticeUID=CO1.NTC.6230356&amp;isFromPublicArea=True&amp;isModal=False" TargetMode="External"/><Relationship Id="rId360" Type="http://schemas.openxmlformats.org/officeDocument/2006/relationships/hyperlink" Target="https://community.secop.gov.co/Public/Tendering/OpportunityDetail/Index?noticeUID=CO1.NTC.6756525&amp;isFromPublicArea=True&amp;isModal=False" TargetMode="External"/><Relationship Id="rId416" Type="http://schemas.openxmlformats.org/officeDocument/2006/relationships/hyperlink" Target="https://community.secop.gov.co/Public/Tendering/OpportunityDetail/Index?noticeUID=CO1.NTC.6833204&amp;isFromPublicArea=True&amp;isModal=False" TargetMode="External"/><Relationship Id="rId598" Type="http://schemas.openxmlformats.org/officeDocument/2006/relationships/hyperlink" Target="https://community.secop.gov.co/Public/Tendering/OpportunityDetail/Index?noticeUID=CO1.NTC.7097293&amp;isFromPublicArea=True&amp;isModal=False" TargetMode="External"/><Relationship Id="rId220" Type="http://schemas.openxmlformats.org/officeDocument/2006/relationships/hyperlink" Target="https://community.secop.gov.co/Public/Tendering/OpportunityDetail/Index?noticeUID=CO1.NTC.6274883&amp;isFromPublicArea=True&amp;isModal=False" TargetMode="External"/><Relationship Id="rId458" Type="http://schemas.openxmlformats.org/officeDocument/2006/relationships/hyperlink" Target="https://community.secop.gov.co/Public/Tendering/OpportunityDetail/Index?noticeUID=CO1.NTC.6898164&amp;isFromPublicArea=True&amp;isModal=False" TargetMode="External"/><Relationship Id="rId623" Type="http://schemas.openxmlformats.org/officeDocument/2006/relationships/hyperlink" Target="https://community.secop.gov.co/Public/Tendering/OpportunityDetail/Index?noticeUID=CO1.NTC.7144209&amp;isFromPublicArea=True&amp;isModal=False" TargetMode="External"/><Relationship Id="rId665" Type="http://schemas.openxmlformats.org/officeDocument/2006/relationships/hyperlink" Target="https://community.secop.gov.co/Public/Tendering/OpportunityDetail/Index?noticeUID=CO1.NTC.7173936&amp;isFromPublicArea=True&amp;isModal=False" TargetMode="External"/><Relationship Id="rId15" Type="http://schemas.openxmlformats.org/officeDocument/2006/relationships/hyperlink" Target="https://community.secop.gov.co/Public/Tendering/OpportunityDetail/Index?noticeUID=CO1.NTC.5757933&amp;isFromPublicArea=True&amp;isModal=False" TargetMode="External"/><Relationship Id="rId57" Type="http://schemas.openxmlformats.org/officeDocument/2006/relationships/hyperlink" Target="https://community.secop.gov.co/Public/Tendering/OpportunityDetail/Index?noticeUID=CO1.NTC.5838336&amp;isFromPublicArea=True&amp;isModal=False" TargetMode="External"/><Relationship Id="rId262" Type="http://schemas.openxmlformats.org/officeDocument/2006/relationships/hyperlink" Target="https://community.secop.gov.co/Public/Tendering/OpportunityDetail/Index?noticeUID=CO1.NTC.6316526&amp;isFromPublicArea=True&amp;isModal=False" TargetMode="External"/><Relationship Id="rId318" Type="http://schemas.openxmlformats.org/officeDocument/2006/relationships/hyperlink" Target="https://community.secop.gov.co/Public/Tendering/OpportunityDetail/Index?noticeUID=CO1.NTC.6675352&amp;isFromPublicArea=True&amp;isModal=False" TargetMode="External"/><Relationship Id="rId525" Type="http://schemas.openxmlformats.org/officeDocument/2006/relationships/hyperlink" Target="https://community.secop.gov.co/Public/Tendering/OpportunityDetail/Index?noticeUID=CO1.NTC.6969729&amp;isFromPublicArea=True&amp;isModal=False" TargetMode="External"/><Relationship Id="rId567" Type="http://schemas.openxmlformats.org/officeDocument/2006/relationships/hyperlink" Target="https://community.secop.gov.co/Public/Tendering/OpportunityDetail/Index?noticeUID=CO1.NTC.7040573&amp;isFromPublicArea=True&amp;isModal=False" TargetMode="External"/><Relationship Id="rId99" Type="http://schemas.openxmlformats.org/officeDocument/2006/relationships/hyperlink" Target="https://community.secop.gov.co/Public/Tendering/OpportunityDetail/Index?noticeUID=CO1.NTC.5916056&amp;isFromPublicArea=True&amp;isModal=False" TargetMode="External"/><Relationship Id="rId122" Type="http://schemas.openxmlformats.org/officeDocument/2006/relationships/hyperlink" Target="https://community.secop.gov.co/Public/Tendering/OpportunityDetail/Index?noticeUID=CO1.NTC.5976923&amp;isFromPublicArea=True&amp;isModal=False" TargetMode="External"/><Relationship Id="rId164" Type="http://schemas.openxmlformats.org/officeDocument/2006/relationships/hyperlink" Target="https://community.secop.gov.co/Public/Tendering/OpportunityDetail/Index?noticeUID=CO1.NTC.6108710&amp;isFromPublicArea=True&amp;isModal=False" TargetMode="External"/><Relationship Id="rId371" Type="http://schemas.openxmlformats.org/officeDocument/2006/relationships/hyperlink" Target="https://community.secop.gov.co/Public/Tendering/OpportunityDetail/Index?noticeUID=CO1.NTC.6775403&amp;isFromPublicArea=True&amp;isModal=False" TargetMode="External"/><Relationship Id="rId427" Type="http://schemas.openxmlformats.org/officeDocument/2006/relationships/hyperlink" Target="https://community.secop.gov.co/Public/Tendering/OpportunityDetail/Index?noticeUID=CO1.NTC.6858119&amp;isFromPublicArea=True&amp;isModal=False" TargetMode="External"/><Relationship Id="rId469" Type="http://schemas.openxmlformats.org/officeDocument/2006/relationships/hyperlink" Target="https://community.secop.gov.co/Public/Tendering/OpportunityDetail/Index?noticeUID=CO1.NTC.6916226&amp;isFromPublicArea=True&amp;isModal=False" TargetMode="External"/><Relationship Id="rId634" Type="http://schemas.openxmlformats.org/officeDocument/2006/relationships/hyperlink" Target="https://community.secop.gov.co/Public/Tendering/OpportunityDetail/Index?noticeUID=CO1.NTC.7183141&amp;isFromPublicArea=True&amp;isModal=False" TargetMode="External"/><Relationship Id="rId676" Type="http://schemas.openxmlformats.org/officeDocument/2006/relationships/hyperlink" Target="https://community.secop.gov.co/Public/Tendering/OpportunityDetail/Index?noticeUID=CO1.NTC.7189292&amp;isFromPublicArea=True&amp;isModal=False" TargetMode="External"/><Relationship Id="rId26" Type="http://schemas.openxmlformats.org/officeDocument/2006/relationships/hyperlink" Target="https://community.secop.gov.co/Public/Tendering/OpportunityDetail/Index?noticeUID=CO1.NTC.5789238&amp;isFromPublicArea=True&amp;isModal=False" TargetMode="External"/><Relationship Id="rId231" Type="http://schemas.openxmlformats.org/officeDocument/2006/relationships/hyperlink" Target="https://community.secop.gov.co/Public/Tendering/OpportunityDetail/Index?noticeUID=CO1.NTC.6292367&amp;isFromPublicArea=True&amp;isModal=False" TargetMode="External"/><Relationship Id="rId273" Type="http://schemas.openxmlformats.org/officeDocument/2006/relationships/hyperlink" Target="https://community.secop.gov.co/Public/Tendering/OpportunityDetail/Index?noticeUID=CO1.NTC.6352809&amp;isFromPublicArea=True&amp;isModal=False" TargetMode="External"/><Relationship Id="rId329" Type="http://schemas.openxmlformats.org/officeDocument/2006/relationships/hyperlink" Target="https://community.secop.gov.co/Public/Tendering/OpportunityDetail/Index?noticeUID=CO1.NTC.6709918&amp;isFromPublicArea=True&amp;isModal=False" TargetMode="External"/><Relationship Id="rId480" Type="http://schemas.openxmlformats.org/officeDocument/2006/relationships/hyperlink" Target="https://community.secop.gov.co/Public/Tendering/OpportunityDetail/Index?noticeUID=CO1.NTC.6915828&amp;isFromPublicArea=True&amp;isModal=False" TargetMode="External"/><Relationship Id="rId536" Type="http://schemas.openxmlformats.org/officeDocument/2006/relationships/hyperlink" Target="https://community.secop.gov.co/Public/Tendering/OpportunityDetail/Index?noticeUID=CO1.NTC.7002412&amp;isFromPublicArea=True&amp;isModal=False" TargetMode="External"/><Relationship Id="rId701" Type="http://schemas.openxmlformats.org/officeDocument/2006/relationships/hyperlink" Target="https://community.secop.gov.co/Public/Tendering/OpportunityDetail/Index?noticeUID=CO1.NTC.6973176&amp;isFromPublicArea=True&amp;isModal=False" TargetMode="External"/><Relationship Id="rId68" Type="http://schemas.openxmlformats.org/officeDocument/2006/relationships/hyperlink" Target="https://community.secop.gov.co/Public/Tendering/OpportunityDetail/Index?noticeUID=CO1.NTC.5840308&amp;isFromPublicArea=True&amp;isModal=False" TargetMode="External"/><Relationship Id="rId133" Type="http://schemas.openxmlformats.org/officeDocument/2006/relationships/hyperlink" Target="https://community.secop.gov.co/Public/Tendering/OpportunityDetail/Index?noticeUID=CO1.NTC.5986625&amp;isFromPublicArea=True&amp;isModal=False" TargetMode="External"/><Relationship Id="rId175" Type="http://schemas.openxmlformats.org/officeDocument/2006/relationships/hyperlink" Target="https://community.secop.gov.co/Public/Tendering/OpportunityDetail/Index?noticeUID=CO1.NTC.6171468&amp;isFromPublicArea=True&amp;isModal=False" TargetMode="External"/><Relationship Id="rId340" Type="http://schemas.openxmlformats.org/officeDocument/2006/relationships/hyperlink" Target="https://community.secop.gov.co/Public/Tendering/OpportunityDetail/Index?noticeUID=CO1.NTC.6723069&amp;isFromPublicArea=True&amp;isModal=False" TargetMode="External"/><Relationship Id="rId578" Type="http://schemas.openxmlformats.org/officeDocument/2006/relationships/hyperlink" Target="https://community.secop.gov.co/Public/Tendering/OpportunityDetail/Index?noticeUID=CO1.NTC.6842354&amp;isFromPublicArea=True&amp;isModal=False" TargetMode="External"/><Relationship Id="rId200" Type="http://schemas.openxmlformats.org/officeDocument/2006/relationships/hyperlink" Target="https://community.secop.gov.co/Public/Tendering/OpportunityDetail/Index?noticeUID=CO1.NTC.6207733&amp;isFromPublicArea=True&amp;isModal=False" TargetMode="External"/><Relationship Id="rId382" Type="http://schemas.openxmlformats.org/officeDocument/2006/relationships/hyperlink" Target="https://community.secop.gov.co/Public/Tendering/OpportunityDetail/Index?noticeUID=CO1.NTC.6792029&amp;isFromPublicArea=True&amp;isModal=False" TargetMode="External"/><Relationship Id="rId438" Type="http://schemas.openxmlformats.org/officeDocument/2006/relationships/hyperlink" Target="https://community.secop.gov.co/Public/Tendering/OpportunityDetail/Index?noticeUID=CO1.NTC.6872399&amp;isFromPublicArea=True&amp;isModal=False" TargetMode="External"/><Relationship Id="rId603" Type="http://schemas.openxmlformats.org/officeDocument/2006/relationships/hyperlink" Target="https://community.secop.gov.co/Public/Tendering/OpportunityDetail/Index?noticeUID=CO1.NTC.7098709&amp;isFromPublicArea=True&amp;isModal=False" TargetMode="External"/><Relationship Id="rId645" Type="http://schemas.openxmlformats.org/officeDocument/2006/relationships/hyperlink" Target="https://community.secop.gov.co/Public/Tendering/OpportunityDetail/Index?noticeUID=CO1.NTC.7206317&amp;isFromPublicArea=True&amp;isModal=False" TargetMode="External"/><Relationship Id="rId687" Type="http://schemas.openxmlformats.org/officeDocument/2006/relationships/hyperlink" Target="https://community.secop.gov.co/Public/Tendering/OpportunityDetail/Index?noticeUID=CO1.NTC.6872548&amp;isFromPublicArea=True&amp;isModal=False" TargetMode="External"/><Relationship Id="rId242" Type="http://schemas.openxmlformats.org/officeDocument/2006/relationships/hyperlink" Target="https://community.secop.gov.co/Public/Tendering/OpportunityDetail/Index?noticeUID=CO1.NTC.6296242&amp;isFromPublicArea=True&amp;isModal=False" TargetMode="External"/><Relationship Id="rId284" Type="http://schemas.openxmlformats.org/officeDocument/2006/relationships/hyperlink" Target="https://community.secop.gov.co/Public/Tendering/OpportunityDetail/Index?noticeUID=CO1.NTC.6415131&amp;isFromPublicArea=True&amp;isModal=False" TargetMode="External"/><Relationship Id="rId491" Type="http://schemas.openxmlformats.org/officeDocument/2006/relationships/hyperlink" Target="https://community.secop.gov.co/Public/Tendering/OpportunityDetail/Index?noticeUID=CO1.NTC.6938249&amp;isFromPublicArea=True&amp;isModal=False" TargetMode="External"/><Relationship Id="rId505" Type="http://schemas.openxmlformats.org/officeDocument/2006/relationships/hyperlink" Target="https://community.secop.gov.co/Public/Tendering/OpportunityDetail/Index?noticeUID=CO1.NTC.6962785&amp;isFromPublicArea=True&amp;isModal=False" TargetMode="External"/><Relationship Id="rId712" Type="http://schemas.openxmlformats.org/officeDocument/2006/relationships/hyperlink" Target="https://community.secop.gov.co/Public/Tendering/OpportunityDetail/Index?noticeUID=CO1.NTC.7014686&amp;isFromPublicArea=True&amp;isModal=False" TargetMode="External"/><Relationship Id="rId37" Type="http://schemas.openxmlformats.org/officeDocument/2006/relationships/hyperlink" Target="https://community.secop.gov.co/Public/Tendering/OpportunityDetail/Index?noticeUID=CO1.NTC.5819350&amp;isFromPublicArea=True&amp;isModal=False" TargetMode="External"/><Relationship Id="rId79" Type="http://schemas.openxmlformats.org/officeDocument/2006/relationships/hyperlink" Target="https://community.secop.gov.co/Public/Tendering/OpportunityDetail/Index?noticeUID=CO1.NTC.5842819&amp;isFromPublicArea=True&amp;isModal=False" TargetMode="External"/><Relationship Id="rId102" Type="http://schemas.openxmlformats.org/officeDocument/2006/relationships/hyperlink" Target="https://community.secop.gov.co/Public/Tendering/OpportunityDetail/Index?noticeUID=CO1.NTC.5935507&amp;isFromPublicArea=True&amp;isModal=False" TargetMode="External"/><Relationship Id="rId144" Type="http://schemas.openxmlformats.org/officeDocument/2006/relationships/hyperlink" Target="https://community.secop.gov.co/Public/Tendering/OpportunityDetail/Index?noticeUID=CO1.NTC.6007533&amp;isFromPublicArea=True&amp;isModal=False" TargetMode="External"/><Relationship Id="rId547" Type="http://schemas.openxmlformats.org/officeDocument/2006/relationships/hyperlink" Target="https://community.secop.gov.co/Public/Tendering/OpportunityDetail/Index?noticeUID=CO1.NTC.7019513&amp;isFromPublicArea=True&amp;isModal=False" TargetMode="External"/><Relationship Id="rId589" Type="http://schemas.openxmlformats.org/officeDocument/2006/relationships/hyperlink" Target="https://community.secop.gov.co/Public/Tendering/OpportunityDetail/Index?noticeUID=CO1.NTC.7079544&amp;isFromPublicArea=True&amp;isModal=False" TargetMode="External"/><Relationship Id="rId90" Type="http://schemas.openxmlformats.org/officeDocument/2006/relationships/hyperlink" Target="https://community.secop.gov.co/Public/Tendering/OpportunityDetail/Index?noticeUID=CO1.NTC.5843247&amp;isFromPublicArea=True&amp;isModal=False" TargetMode="External"/><Relationship Id="rId186" Type="http://schemas.openxmlformats.org/officeDocument/2006/relationships/hyperlink" Target="https://community.secop.gov.co/Public/Tendering/OpportunityDetail/Index?noticeUID=CO1.NTC.6202145&amp;isFromPublicArea=True&amp;isModal=False" TargetMode="External"/><Relationship Id="rId351" Type="http://schemas.openxmlformats.org/officeDocument/2006/relationships/hyperlink" Target="https://community.secop.gov.co/Public/Tendering/OpportunityDetail/Index?noticeUID=CO1.NTC.6735232&amp;isFromPublicArea=True&amp;isModal=False" TargetMode="External"/><Relationship Id="rId393" Type="http://schemas.openxmlformats.org/officeDocument/2006/relationships/hyperlink" Target="https://community.secop.gov.co/Public/Tendering/OpportunityDetail/Index?noticeUID=CO1.NTC.6807997&amp;isFromPublicArea=True&amp;isModal=False" TargetMode="External"/><Relationship Id="rId407" Type="http://schemas.openxmlformats.org/officeDocument/2006/relationships/hyperlink" Target="https://community.secop.gov.co/Public/Tendering/OpportunityDetail/Index?noticeUID=CO1.NTC.6824369&amp;isFromPublicArea=True&amp;isModal=False" TargetMode="External"/><Relationship Id="rId449" Type="http://schemas.openxmlformats.org/officeDocument/2006/relationships/hyperlink" Target="https://community.secop.gov.co/Public/Tendering/OpportunityDetail/Index?noticeUID=CO1.NTC.6883265&amp;isFromPublicArea=True&amp;isModal=False" TargetMode="External"/><Relationship Id="rId614" Type="http://schemas.openxmlformats.org/officeDocument/2006/relationships/hyperlink" Target="https://community.secop.gov.co/Public/Tendering/OpportunityDetail/Index?noticeUID=CO1.NTC.7118643&amp;isFromPublicArea=True&amp;isModal=False" TargetMode="External"/><Relationship Id="rId656" Type="http://schemas.openxmlformats.org/officeDocument/2006/relationships/hyperlink" Target="https://community.secop.gov.co/Public/Tendering/OpportunityDetail/Index?noticeUID=CO1.NTC.7231550&amp;isFromPublicArea=True&amp;isModal=False" TargetMode="External"/><Relationship Id="rId211" Type="http://schemas.openxmlformats.org/officeDocument/2006/relationships/hyperlink" Target="https://community.secop.gov.co/Public/Tendering/OpportunityDetail/Index?noticeUID=CO1.NTC.6241704&amp;isFromPublicArea=True&amp;isModal=False" TargetMode="External"/><Relationship Id="rId253" Type="http://schemas.openxmlformats.org/officeDocument/2006/relationships/hyperlink" Target="https://community.secop.gov.co/Public/Tendering/OpportunityDetail/Index?noticeUID=CO1.NTC.6311155&amp;isFromPublicArea=True&amp;isModal=False" TargetMode="External"/><Relationship Id="rId295" Type="http://schemas.openxmlformats.org/officeDocument/2006/relationships/hyperlink" Target="https://community.secop.gov.co/Public/Tendering/OpportunityDetail/Index?noticeUID=CO1.NTC.6604801&amp;isFromPublicArea=True&amp;isModal=False" TargetMode="External"/><Relationship Id="rId309" Type="http://schemas.openxmlformats.org/officeDocument/2006/relationships/hyperlink" Target="https://community.secop.gov.co/Public/Tendering/OpportunityDetail/Index?noticeUID=CO1.NTC.6589431&amp;isFromPublicArea=True&amp;isModal=False" TargetMode="External"/><Relationship Id="rId460" Type="http://schemas.openxmlformats.org/officeDocument/2006/relationships/hyperlink" Target="https://community.secop.gov.co/Public/Tendering/OpportunityDetail/Index?noticeUID=CO1.NTC.6899196&amp;isFromPublicArea=True&amp;isModal=False" TargetMode="External"/><Relationship Id="rId516" Type="http://schemas.openxmlformats.org/officeDocument/2006/relationships/hyperlink" Target="https://community.secop.gov.co/Public/Tendering/OpportunityDetail/Index?noticeUID=CO1.NTC.6970530&amp;isFromPublicArea=True&amp;isModal=False" TargetMode="External"/><Relationship Id="rId698" Type="http://schemas.openxmlformats.org/officeDocument/2006/relationships/hyperlink" Target="https://community.secop.gov.co/Public/Tendering/OpportunityDetail/Index?noticeUID=CO1.NTC.6958129&amp;isFromPublicArea=True&amp;isModal=False" TargetMode="External"/><Relationship Id="rId48" Type="http://schemas.openxmlformats.org/officeDocument/2006/relationships/hyperlink" Target="https://community.secop.gov.co/Public/Tendering/OpportunityDetail/Index?noticeUID=CO1.NTC.5833024&amp;isFromPublicArea=True&amp;isModal=False" TargetMode="External"/><Relationship Id="rId113" Type="http://schemas.openxmlformats.org/officeDocument/2006/relationships/hyperlink" Target="https://community.secop.gov.co/Public/Tendering/OpportunityDetail/Index?noticeUID=CO1.NTC.5842894&amp;isFromPublicArea=True&amp;isModal=False" TargetMode="External"/><Relationship Id="rId320" Type="http://schemas.openxmlformats.org/officeDocument/2006/relationships/hyperlink" Target="https://community.secop.gov.co/Public/Tendering/OpportunityDetail/Index?noticeUID=CO1.NTC.6681460&amp;isFromPublicArea=True&amp;isModal=False" TargetMode="External"/><Relationship Id="rId558" Type="http://schemas.openxmlformats.org/officeDocument/2006/relationships/hyperlink" Target="https://community.secop.gov.co/Public/Tendering/OpportunityDetail/Index?noticeUID=CO1.NTC.7026731&amp;isFromPublicArea=True&amp;isModal=False" TargetMode="External"/><Relationship Id="rId723" Type="http://schemas.openxmlformats.org/officeDocument/2006/relationships/hyperlink" Target="https://community.secop.gov.co/Public/Tendering/OpportunityDetail/Index?noticeUID=CO1.NTC.7080982&amp;isFromPublicArea=True&amp;isModal=False" TargetMode="External"/><Relationship Id="rId155" Type="http://schemas.openxmlformats.org/officeDocument/2006/relationships/hyperlink" Target="https://community.secop.gov.co/Public/Tendering/OpportunityDetail/Index?noticeUID=CO1.NTC.6074704&amp;isFromPublicArea=True&amp;isModal=False" TargetMode="External"/><Relationship Id="rId197" Type="http://schemas.openxmlformats.org/officeDocument/2006/relationships/hyperlink" Target="https://community.secop.gov.co/Public/Tendering/OpportunityDetail/Index?noticeUID=CO1.NTC.6207337&amp;isFromPublicArea=True&amp;isModal=False" TargetMode="External"/><Relationship Id="rId362" Type="http://schemas.openxmlformats.org/officeDocument/2006/relationships/hyperlink" Target="https://community.secop.gov.co/Public/Tendering/OpportunityDetail/Index?noticeUID=CO1.NTC.6758049&amp;isFromPublicArea=True&amp;isModal=False" TargetMode="External"/><Relationship Id="rId418" Type="http://schemas.openxmlformats.org/officeDocument/2006/relationships/hyperlink" Target="https://community.secop.gov.co/Public/Tendering/OpportunityDetail/Index?noticeUID=CO1.NTC.6833044&amp;isFromPublicArea=True&amp;isModal=False" TargetMode="External"/><Relationship Id="rId625" Type="http://schemas.openxmlformats.org/officeDocument/2006/relationships/hyperlink" Target="https://community.secop.gov.co/Public/Tendering/OpportunityDetail/Index?noticeUID=CO1.NTC.7150641&amp;isFromPublicArea=True&amp;isModal=False" TargetMode="External"/><Relationship Id="rId222" Type="http://schemas.openxmlformats.org/officeDocument/2006/relationships/hyperlink" Target="https://community.secop.gov.co/Public/Tendering/OpportunityDetail/Index?noticeUID=CO1.NTC.5945319&amp;isFromPublicArea=True&amp;isModal=False" TargetMode="External"/><Relationship Id="rId264" Type="http://schemas.openxmlformats.org/officeDocument/2006/relationships/hyperlink" Target="https://community.secop.gov.co/Public/Tendering/OpportunityDetail/Index?noticeUID=CO1.NTC.6326483&amp;isFromPublicArea=True&amp;isModal=False" TargetMode="External"/><Relationship Id="rId471" Type="http://schemas.openxmlformats.org/officeDocument/2006/relationships/hyperlink" Target="https://community.secop.gov.co/Public/Tendering/OpportunityDetail/Index?noticeUID=CO1.NTC.6914754&amp;isFromPublicArea=True&amp;isModal=False" TargetMode="External"/><Relationship Id="rId667" Type="http://schemas.openxmlformats.org/officeDocument/2006/relationships/hyperlink" Target="https://community.secop.gov.co/Public/Tendering/OpportunityDetail/Index?noticeUID=CO1.NTC.7107515&amp;isFromPublicArea=True&amp;isModal=False" TargetMode="External"/><Relationship Id="rId17" Type="http://schemas.openxmlformats.org/officeDocument/2006/relationships/hyperlink" Target="https://community.secop.gov.co/Public/Tendering/OpportunityDetail/Index?noticeUID=CO1.NTC.5762842&amp;isFromPublicArea=True&amp;isModal=False" TargetMode="External"/><Relationship Id="rId59" Type="http://schemas.openxmlformats.org/officeDocument/2006/relationships/hyperlink" Target="https://community.secop.gov.co/Public/Tendering/OpportunityDetail/Index?noticeUID=CO1.NTC.5839171&amp;isFromPublicArea=True&amp;isModal=False" TargetMode="External"/><Relationship Id="rId124" Type="http://schemas.openxmlformats.org/officeDocument/2006/relationships/hyperlink" Target="https://community.secop.gov.co/Public/Tendering/OpportunityDetail/Index?noticeUID=CO1.NTC.5976638&amp;isFromPublicArea=True&amp;isModal=False" TargetMode="External"/><Relationship Id="rId527" Type="http://schemas.openxmlformats.org/officeDocument/2006/relationships/hyperlink" Target="https://community.secop.gov.co/Public/Tendering/OpportunityDetail/Index?noticeUID=CO1.NTC.6992562&amp;isFromPublicArea=True&amp;isModal=False" TargetMode="External"/><Relationship Id="rId569" Type="http://schemas.openxmlformats.org/officeDocument/2006/relationships/hyperlink" Target="https://community.secop.gov.co/Public/Tendering/OpportunityDetail/Index?noticeUID=CO1.NTC.7035635&amp;isFromPublicArea=True&amp;isModal=False" TargetMode="External"/><Relationship Id="rId70" Type="http://schemas.openxmlformats.org/officeDocument/2006/relationships/hyperlink" Target="https://community.secop.gov.co/Public/Tendering/OpportunityDetail/Index?noticeUID=CO1.NTC.5842233&amp;isFromPublicArea=True&amp;isModal=False" TargetMode="External"/><Relationship Id="rId166" Type="http://schemas.openxmlformats.org/officeDocument/2006/relationships/hyperlink" Target="https://community.secop.gov.co/Public/Tendering/OpportunityDetail/Index?noticeUID=CO1.NTC.5805651&amp;isFromPublicArea=True&amp;isModal=False" TargetMode="External"/><Relationship Id="rId331" Type="http://schemas.openxmlformats.org/officeDocument/2006/relationships/hyperlink" Target="https://community.secop.gov.co/Public/Tendering/OpportunityDetail/Index?noticeUID=CO1.NTC.6711260&amp;isFromPublicArea=True&amp;isModal=False" TargetMode="External"/><Relationship Id="rId373" Type="http://schemas.openxmlformats.org/officeDocument/2006/relationships/hyperlink" Target="https://community.secop.gov.co/Public/Tendering/OpportunityDetail/Index?noticeUID=CO1.NTC.6778547&amp;isFromPublicArea=True&amp;isModal=False" TargetMode="External"/><Relationship Id="rId429" Type="http://schemas.openxmlformats.org/officeDocument/2006/relationships/hyperlink" Target="https://community.secop.gov.co/Public/Tendering/OpportunityDetail/Index?noticeUID=CO1.NTC.6860501&amp;isFromPublicArea=True&amp;isModal=False" TargetMode="External"/><Relationship Id="rId580" Type="http://schemas.openxmlformats.org/officeDocument/2006/relationships/hyperlink" Target="https://community.secop.gov.co/Public/Tendering/OpportunityDetail/Index?noticeUID=CO1.NTC.7065511&amp;isFromPublicArea=True&amp;isModal=False" TargetMode="External"/><Relationship Id="rId636" Type="http://schemas.openxmlformats.org/officeDocument/2006/relationships/hyperlink" Target="https://community.secop.gov.co/Public/Tendering/OpportunityDetail/Index?noticeUID=CO1.NTC.7182411&amp;isFromPublicArea=True&amp;isModal=False" TargetMode="External"/><Relationship Id="rId1" Type="http://schemas.openxmlformats.org/officeDocument/2006/relationships/hyperlink" Target="https://community.secop.gov.co/Public/Tendering/OpportunityDetail/Index?noticeUID=CO1.NTC.5696601&amp;isFromPublicArea=True&amp;isModal=False" TargetMode="External"/><Relationship Id="rId233" Type="http://schemas.openxmlformats.org/officeDocument/2006/relationships/hyperlink" Target="https://community.secop.gov.co/Public/Tendering/OpportunityDetail/Index?noticeUID=CO1.NTC.6230403&amp;isFromPublicArea=True&amp;isModal=False" TargetMode="External"/><Relationship Id="rId440" Type="http://schemas.openxmlformats.org/officeDocument/2006/relationships/hyperlink" Target="https://community.secop.gov.co/Public/Tendering/OpportunityDetail/Index?noticeUID=CO1.NTC.6870402&amp;isFromPublicArea=True&amp;isModal=False" TargetMode="External"/><Relationship Id="rId678" Type="http://schemas.openxmlformats.org/officeDocument/2006/relationships/hyperlink" Target="https://community.secop.gov.co/Public/Tendering/OpportunityDetail/Index?noticeUID=CO1.NTC.7160834&amp;isFromPublicArea=True&amp;isModal=False" TargetMode="External"/><Relationship Id="rId28" Type="http://schemas.openxmlformats.org/officeDocument/2006/relationships/hyperlink" Target="https://community.secop.gov.co/Public/Tendering/OpportunityDetail/Index?noticeUID=CO1.NTC.5796785&amp;isFromPublicArea=True&amp;isModal=False" TargetMode="External"/><Relationship Id="rId275" Type="http://schemas.openxmlformats.org/officeDocument/2006/relationships/hyperlink" Target="https://community.secop.gov.co/Public/Tendering/OpportunityDetail/Index?noticeUID=CO1.NTC.6370702&amp;isFromPublicArea=True&amp;isModal=False" TargetMode="External"/><Relationship Id="rId300" Type="http://schemas.openxmlformats.org/officeDocument/2006/relationships/hyperlink" Target="https://community.secop.gov.co/Public/Tendering/OpportunityDetail/Index?noticeUID=CO1.NTC.6610138&amp;isFromPublicArea=True&amp;isModal=False" TargetMode="External"/><Relationship Id="rId482" Type="http://schemas.openxmlformats.org/officeDocument/2006/relationships/hyperlink" Target="https://community.secop.gov.co/Public/Tendering/OpportunityDetail/Index?noticeUID=CO1.NTC.6925105&amp;isFromPublicArea=True&amp;isModal=False" TargetMode="External"/><Relationship Id="rId538" Type="http://schemas.openxmlformats.org/officeDocument/2006/relationships/hyperlink" Target="https://community.secop.gov.co/Public/Tendering/OpportunityDetail/Index?noticeUID=CO1.NTC.7011012&amp;isFromPublicArea=True&amp;isModal=False" TargetMode="External"/><Relationship Id="rId703" Type="http://schemas.openxmlformats.org/officeDocument/2006/relationships/hyperlink" Target="https://community.secop.gov.co/Public/Tendering/OpportunityDetail/Index?noticeUID=CO1.NTC.7007745&amp;isFromPublicArea=True&amp;isModal=False" TargetMode="External"/><Relationship Id="rId81" Type="http://schemas.openxmlformats.org/officeDocument/2006/relationships/hyperlink" Target="https://community.secop.gov.co/Public/Tendering/OpportunityDetail/Index?noticeUID=CO1.NTC.5842882&amp;isFromPublicArea=True&amp;isModal=False" TargetMode="External"/><Relationship Id="rId135" Type="http://schemas.openxmlformats.org/officeDocument/2006/relationships/hyperlink" Target="https://community.secop.gov.co/Public/Tendering/OpportunityDetail/Index?noticeUID=CO1.NTC.5994992&amp;isFromPublicArea=True&amp;isModal=False" TargetMode="External"/><Relationship Id="rId177" Type="http://schemas.openxmlformats.org/officeDocument/2006/relationships/hyperlink" Target="https://community.secop.gov.co/Public/Tendering/OpportunityDetail/Index?noticeUID=CO1.NTC.6176165&amp;isFromPublicArea=True&amp;isModal=False" TargetMode="External"/><Relationship Id="rId342" Type="http://schemas.openxmlformats.org/officeDocument/2006/relationships/hyperlink" Target="https://community.secop.gov.co/Public/Tendering/OpportunityDetail/Index?noticeUID=CO1.NTC.6721991&amp;isFromPublicArea=True&amp;isModal=False" TargetMode="External"/><Relationship Id="rId384" Type="http://schemas.openxmlformats.org/officeDocument/2006/relationships/hyperlink" Target="https://community.secop.gov.co/Public/Tendering/OpportunityDetail/Index?noticeUID=CO1.NTC.6796550&amp;isFromPublicArea=True&amp;isModal=False" TargetMode="External"/><Relationship Id="rId591" Type="http://schemas.openxmlformats.org/officeDocument/2006/relationships/hyperlink" Target="https://community.secop.gov.co/Public/Tendering/OpportunityDetail/Index?noticeUID=CO1.NTC.7090988&amp;isFromPublicArea=True&amp;isModal=False" TargetMode="External"/><Relationship Id="rId605" Type="http://schemas.openxmlformats.org/officeDocument/2006/relationships/hyperlink" Target="https://community.secop.gov.co/Public/Tendering/OpportunityDetail/Index?noticeUID=CO1.NTC.7100162&amp;isFromPublicArea=True&amp;isModal=False" TargetMode="External"/><Relationship Id="rId202" Type="http://schemas.openxmlformats.org/officeDocument/2006/relationships/hyperlink" Target="https://community.secop.gov.co/Public/Tendering/OpportunityDetail/Index?noticeUID=CO1.NTC.6207626&amp;isFromPublicArea=True&amp;isModal=False" TargetMode="External"/><Relationship Id="rId244" Type="http://schemas.openxmlformats.org/officeDocument/2006/relationships/hyperlink" Target="https://community.secop.gov.co/Public/Tendering/OpportunityDetail/Index?noticeUID=CO1.NTC.6295354&amp;isFromPublicArea=True&amp;isModal=False" TargetMode="External"/><Relationship Id="rId647" Type="http://schemas.openxmlformats.org/officeDocument/2006/relationships/hyperlink" Target="https://community.secop.gov.co/Public/Tendering/OpportunityDetail/Index?noticeUID=CO1.NTC.7213096&amp;isFromPublicArea=True&amp;isModal=False" TargetMode="External"/><Relationship Id="rId689" Type="http://schemas.openxmlformats.org/officeDocument/2006/relationships/hyperlink" Target="https://community.secop.gov.co/Public/Tendering/OpportunityDetail/Index?noticeUID=CO1.NTC.6907375&amp;isFromPublicArea=True&amp;isModal=False" TargetMode="External"/><Relationship Id="rId39" Type="http://schemas.openxmlformats.org/officeDocument/2006/relationships/hyperlink" Target="https://community.secop.gov.co/Public/Tendering/OpportunityDetail/Index?noticeUID=CO1.NTC.5823631&amp;isFromPublicArea=True&amp;isModal=False" TargetMode="External"/><Relationship Id="rId286" Type="http://schemas.openxmlformats.org/officeDocument/2006/relationships/hyperlink" Target="https://community.secop.gov.co/Public/Tendering/OpportunityDetail/Index?noticeUID=CO1.NTC.6455814&amp;isFromPublicArea=True&amp;isModal=False" TargetMode="External"/><Relationship Id="rId451" Type="http://schemas.openxmlformats.org/officeDocument/2006/relationships/hyperlink" Target="https://community.secop.gov.co/Public/Tendering/OpportunityDetail/Index?noticeUID=CO1.NTC.6891153&amp;isFromPublicArea=True&amp;isModal=False" TargetMode="External"/><Relationship Id="rId493" Type="http://schemas.openxmlformats.org/officeDocument/2006/relationships/hyperlink" Target="https://community.secop.gov.co/Public/Tendering/OpportunityDetail/Index?noticeUID=CO1.NTC.6937934&amp;isFromPublicArea=True&amp;isModal=False" TargetMode="External"/><Relationship Id="rId507" Type="http://schemas.openxmlformats.org/officeDocument/2006/relationships/hyperlink" Target="https://community.secop.gov.co/Public/Tendering/OpportunityDetail/Index?noticeUID=CO1.NTC.6963775&amp;isFromPublicArea=True&amp;isModal=False" TargetMode="External"/><Relationship Id="rId549" Type="http://schemas.openxmlformats.org/officeDocument/2006/relationships/hyperlink" Target="https://community.secop.gov.co/Public/Tendering/OpportunityDetail/Index?noticeUID=CO1.NTC.7016066&amp;isFromPublicArea=True&amp;isModal=False" TargetMode="External"/><Relationship Id="rId714" Type="http://schemas.openxmlformats.org/officeDocument/2006/relationships/hyperlink" Target="https://community.secop.gov.co/Public/Tendering/OpportunityDetail/Index?noticeUID=CO1.NTC.7022062&amp;isFromPublicArea=True&amp;isModal=False" TargetMode="External"/><Relationship Id="rId50" Type="http://schemas.openxmlformats.org/officeDocument/2006/relationships/hyperlink" Target="https://community.secop.gov.co/Public/Tendering/OpportunityDetail/Index?noticeUID=CO1.NTC.5834471&amp;isFromPublicArea=True&amp;isModal=False" TargetMode="External"/><Relationship Id="rId104" Type="http://schemas.openxmlformats.org/officeDocument/2006/relationships/hyperlink" Target="https://community.secop.gov.co/Public/Tendering/OpportunityDetail/Index?noticeUID=CO1.NTC.5935239&amp;isFromPublicArea=True&amp;isModal=False" TargetMode="External"/><Relationship Id="rId146" Type="http://schemas.openxmlformats.org/officeDocument/2006/relationships/hyperlink" Target="https://community.secop.gov.co/Public/Tendering/OpportunityDetail/Index?noticeUID=CO1.NTC.6004873&amp;isFromPublicArea=True&amp;isModal=False" TargetMode="External"/><Relationship Id="rId188" Type="http://schemas.openxmlformats.org/officeDocument/2006/relationships/hyperlink" Target="https://community.secop.gov.co/Public/Tendering/OpportunityDetail/Index?noticeUID=CO1.NTC.6203224&amp;isFromPublicArea=True&amp;isModal=False" TargetMode="External"/><Relationship Id="rId311" Type="http://schemas.openxmlformats.org/officeDocument/2006/relationships/hyperlink" Target="https://community.secop.gov.co/Public/Tendering/OpportunityDetail/Index?noticeUID=CO1.NTC.6644796&amp;isFromPublicArea=True&amp;isModal=False" TargetMode="External"/><Relationship Id="rId353" Type="http://schemas.openxmlformats.org/officeDocument/2006/relationships/hyperlink" Target="https://community.secop.gov.co/Public/Tendering/OpportunityDetail/Index?noticeUID=CO1.NTC.6742619&amp;isFromPublicArea=True&amp;isModal=False" TargetMode="External"/><Relationship Id="rId395" Type="http://schemas.openxmlformats.org/officeDocument/2006/relationships/hyperlink" Target="https://community.secop.gov.co/Public/Tendering/OpportunityDetail/Index?noticeUID=CO1.NTC.6809471&amp;isFromPublicArea=True&amp;isModal=False" TargetMode="External"/><Relationship Id="rId409" Type="http://schemas.openxmlformats.org/officeDocument/2006/relationships/hyperlink" Target="https://community.secop.gov.co/Public/Tendering/OpportunityDetail/Index?noticeUID=CO1.NTC.6826117&amp;isFromPublicArea=True&amp;isModal=False" TargetMode="External"/><Relationship Id="rId560" Type="http://schemas.openxmlformats.org/officeDocument/2006/relationships/hyperlink" Target="https://community.secop.gov.co/Public/Tendering/OpportunityDetail/Index?noticeUID=CO1.NTC.7026818&amp;isFromPublicArea=True&amp;isModal=False" TargetMode="External"/><Relationship Id="rId92" Type="http://schemas.openxmlformats.org/officeDocument/2006/relationships/hyperlink" Target="https://community.secop.gov.co/Public/Tendering/OpportunityDetail/Index?noticeUID=CO1.NTC.5842877&amp;isFromPublicArea=True&amp;isModal=False" TargetMode="External"/><Relationship Id="rId213" Type="http://schemas.openxmlformats.org/officeDocument/2006/relationships/hyperlink" Target="https://community.secop.gov.co/Public/Tendering/OpportunityDetail/Index?noticeUID=CO1.NTC.6248333&amp;isFromPublicArea=True&amp;isModal=False" TargetMode="External"/><Relationship Id="rId420" Type="http://schemas.openxmlformats.org/officeDocument/2006/relationships/hyperlink" Target="https://community.secop.gov.co/Public/Tendering/OpportunityDetail/Index?noticeUID=CO1.NTC.6833832&amp;isFromPublicArea=True&amp;isModal=False" TargetMode="External"/><Relationship Id="rId616" Type="http://schemas.openxmlformats.org/officeDocument/2006/relationships/hyperlink" Target="https://community.secop.gov.co/Public/Tendering/OpportunityDetail/Index?noticeUID=CO1.NTC.7125650&amp;isFromPublicArea=True&amp;isModal=False" TargetMode="External"/><Relationship Id="rId658" Type="http://schemas.openxmlformats.org/officeDocument/2006/relationships/hyperlink" Target="https://community.secop.gov.co/Public/Tendering/OpportunityDetail/Index?noticeUID=CO1.NTC.7231383&amp;isFromPublicArea=True&amp;isModal=False" TargetMode="External"/><Relationship Id="rId255" Type="http://schemas.openxmlformats.org/officeDocument/2006/relationships/hyperlink" Target="https://community.secop.gov.co/Public/Tendering/OpportunityDetail/Index?noticeUID=CO1.NTC.6308719&amp;isFromPublicArea=True&amp;isModal=False" TargetMode="External"/><Relationship Id="rId297" Type="http://schemas.openxmlformats.org/officeDocument/2006/relationships/hyperlink" Target="https://community.secop.gov.co/Public/Tendering/OpportunityDetail/Index?noticeUID=CO1.NTC.6608670&amp;isFromPublicArea=True&amp;isModal=False" TargetMode="External"/><Relationship Id="rId462" Type="http://schemas.openxmlformats.org/officeDocument/2006/relationships/hyperlink" Target="https://community.secop.gov.co/Public/Tendering/OpportunityDetail/Index?noticeUID=CO1.NTC.6902346&amp;isFromPublicArea=True&amp;isModal=False" TargetMode="External"/><Relationship Id="rId518" Type="http://schemas.openxmlformats.org/officeDocument/2006/relationships/hyperlink" Target="https://community.secop.gov.co/Public/Tendering/OpportunityDetail/Index?noticeUID=CO1.NTC.6974094&amp;isFromPublicArea=True&amp;isModal=False" TargetMode="External"/><Relationship Id="rId725" Type="http://schemas.openxmlformats.org/officeDocument/2006/relationships/hyperlink" Target="https://community.secop.gov.co/Public/Tendering/OpportunityDetail/Index?noticeUID=CO1.NTC.6921546&amp;isFromPublicArea=True&amp;isModal=False" TargetMode="External"/><Relationship Id="rId115" Type="http://schemas.openxmlformats.org/officeDocument/2006/relationships/hyperlink" Target="https://community.secop.gov.co/Public/Tendering/OpportunityDetail/Index?noticeUID=CO1.NTC.5789623&amp;isFromPublicArea=True&amp;isModal=False" TargetMode="External"/><Relationship Id="rId157" Type="http://schemas.openxmlformats.org/officeDocument/2006/relationships/hyperlink" Target="https://community.secop.gov.co/Public/Tendering/OpportunityDetail/Index?noticeUID=CO1.NTC.6074165&amp;isFromPublicArea=True&amp;isModal=False" TargetMode="External"/><Relationship Id="rId322" Type="http://schemas.openxmlformats.org/officeDocument/2006/relationships/hyperlink" Target="https://community.secop.gov.co/Public/Tendering/OpportunityDetail/Index?noticeUID=CO1.NTC.6682536&amp;isFromPublicArea=True&amp;isModal=False" TargetMode="External"/><Relationship Id="rId364" Type="http://schemas.openxmlformats.org/officeDocument/2006/relationships/hyperlink" Target="https://community.secop.gov.co/Public/Tendering/OpportunityDetail/Index?noticeUID=CO1.NTC.6707854&amp;isFromPublicArea=True&amp;isModal=False" TargetMode="External"/><Relationship Id="rId61" Type="http://schemas.openxmlformats.org/officeDocument/2006/relationships/hyperlink" Target="https://community.secop.gov.co/Public/Tendering/OpportunityDetail/Index?noticeUID=CO1.NTC.5839555&amp;isFromPublicArea=True&amp;isModal=False" TargetMode="External"/><Relationship Id="rId199" Type="http://schemas.openxmlformats.org/officeDocument/2006/relationships/hyperlink" Target="https://community.secop.gov.co/Public/Tendering/OpportunityDetail/Index?noticeUID=CO1.NTC.6207926&amp;isFromPublicArea=True&amp;isModal=False" TargetMode="External"/><Relationship Id="rId571" Type="http://schemas.openxmlformats.org/officeDocument/2006/relationships/hyperlink" Target="https://community.secop.gov.co/Public/Tendering/OpportunityDetail/Index?noticeUID=CO1.NTC.7051074&amp;isFromPublicArea=True&amp;isModal=False" TargetMode="External"/><Relationship Id="rId627" Type="http://schemas.openxmlformats.org/officeDocument/2006/relationships/hyperlink" Target="https://community.secop.gov.co/Public/Tendering/OpportunityDetail/Index?noticeUID=CO1.NTC.7151844&amp;isFromPublicArea=True&amp;isModal=False" TargetMode="External"/><Relationship Id="rId669" Type="http://schemas.openxmlformats.org/officeDocument/2006/relationships/hyperlink" Target="https://community.secop.gov.co/Public/Tendering/OpportunityDetail/Index?noticeUID=CO1.NTC.7213383&amp;isFromPublicArea=True&amp;isModal=False" TargetMode="External"/><Relationship Id="rId19" Type="http://schemas.openxmlformats.org/officeDocument/2006/relationships/hyperlink" Target="https://community.secop.gov.co/Public/Tendering/OpportunityDetail/Index?noticeUID=CO1.NTC.5766731&amp;isFromPublicArea=True&amp;isModal=False" TargetMode="External"/><Relationship Id="rId224" Type="http://schemas.openxmlformats.org/officeDocument/2006/relationships/hyperlink" Target="https://community.secop.gov.co/Public/Tendering/OpportunityDetail/Index?noticeUID=CO1.NTC.6285643&amp;isFromPublicArea=True&amp;isModal=False" TargetMode="External"/><Relationship Id="rId266" Type="http://schemas.openxmlformats.org/officeDocument/2006/relationships/hyperlink" Target="https://community.secop.gov.co/Public/Tendering/OpportunityDetail/Index?noticeUID=CO1.NTC.6323885&amp;isFromPublicArea=True&amp;isModal=False" TargetMode="External"/><Relationship Id="rId431" Type="http://schemas.openxmlformats.org/officeDocument/2006/relationships/hyperlink" Target="https://community.secop.gov.co/Public/Tendering/OpportunityDetail/Index?noticeUID=CO1.NTC.6867321&amp;isFromPublicArea=True&amp;isModal=False" TargetMode="External"/><Relationship Id="rId473" Type="http://schemas.openxmlformats.org/officeDocument/2006/relationships/hyperlink" Target="https://community.secop.gov.co/Public/Tendering/OpportunityDetail/Index?noticeUID=CO1.NTC.6914911&amp;isFromPublicArea=True&amp;isModal=False" TargetMode="External"/><Relationship Id="rId529" Type="http://schemas.openxmlformats.org/officeDocument/2006/relationships/hyperlink" Target="https://community.secop.gov.co/Public/Tendering/OpportunityDetail/Index?noticeUID=CO1.NTC.6992570&amp;isFromPublicArea=True&amp;isModal=False" TargetMode="External"/><Relationship Id="rId680" Type="http://schemas.openxmlformats.org/officeDocument/2006/relationships/hyperlink" Target="https://community.secop.gov.co/Public/Tendering/OpportunityDetail/Index?noticeUID=CO1.NTC.7175301&amp;isFromPublicArea=True&amp;isModal=False" TargetMode="External"/><Relationship Id="rId30" Type="http://schemas.openxmlformats.org/officeDocument/2006/relationships/hyperlink" Target="https://community.secop.gov.co/Public/Tendering/OpportunityDetail/Index?noticeUID=CO1.NTC.5803046&amp;isFromPublicArea=True&amp;isModal=False" TargetMode="External"/><Relationship Id="rId126" Type="http://schemas.openxmlformats.org/officeDocument/2006/relationships/hyperlink" Target="https://community.secop.gov.co/Public/Tendering/OpportunityDetail/Index?noticeUID=CO1.NTC.5976825&amp;isFromPublicArea=True&amp;isModal=False" TargetMode="External"/><Relationship Id="rId168" Type="http://schemas.openxmlformats.org/officeDocument/2006/relationships/hyperlink" Target="https://community.secop.gov.co/Public/Tendering/OpportunityDetail/Index?noticeUID=CO1.NTC.6137354&amp;isFromPublicArea=True&amp;isModal=False" TargetMode="External"/><Relationship Id="rId333" Type="http://schemas.openxmlformats.org/officeDocument/2006/relationships/hyperlink" Target="https://community.secop.gov.co/Public/Tendering/OpportunityDetail/Index?noticeUID=CO1.NTC.6711904&amp;isFromPublicArea=True&amp;isModal=False" TargetMode="External"/><Relationship Id="rId540" Type="http://schemas.openxmlformats.org/officeDocument/2006/relationships/hyperlink" Target="https://community.secop.gov.co/Public/Tendering/OpportunityDetail/Index?noticeUID=CO1.NTC.7007621&amp;isFromPublicArea=True&amp;isModal=False" TargetMode="External"/><Relationship Id="rId72" Type="http://schemas.openxmlformats.org/officeDocument/2006/relationships/hyperlink" Target="https://community.secop.gov.co/Public/Tendering/OpportunityDetail/Index?noticeUID=CO1.NTC.5842411&amp;isFromPublicArea=True&amp;isModal=False" TargetMode="External"/><Relationship Id="rId375" Type="http://schemas.openxmlformats.org/officeDocument/2006/relationships/hyperlink" Target="https://community.secop.gov.co/Public/Tendering/OpportunityDetail/Index?noticeUID=CO1.NTC.6778863&amp;isFromPublicArea=True&amp;isModal=False" TargetMode="External"/><Relationship Id="rId582" Type="http://schemas.openxmlformats.org/officeDocument/2006/relationships/hyperlink" Target="https://community.secop.gov.co/Public/Tendering/OpportunityDetail/Index?noticeUID=CO1.NTC.7069307&amp;isFromPublicArea=True&amp;isModal=False" TargetMode="External"/><Relationship Id="rId638" Type="http://schemas.openxmlformats.org/officeDocument/2006/relationships/hyperlink" Target="https://community.secop.gov.co/Public/Tendering/OpportunityDetail/Index?noticeUID=CO1.NTC.7181632&amp;isFromPublicArea=True&amp;isModal=False" TargetMode="External"/><Relationship Id="rId3" Type="http://schemas.openxmlformats.org/officeDocument/2006/relationships/hyperlink" Target="https://community.secop.gov.co/Public/Tendering/OpportunityDetail/Index?noticeUID=CO1.NTC.5700318&amp;isFromPublicArea=True&amp;isModal=False" TargetMode="External"/><Relationship Id="rId235" Type="http://schemas.openxmlformats.org/officeDocument/2006/relationships/hyperlink" Target="https://community.secop.gov.co/Public/Tendering/OpportunityDetail/Index?noticeUID=CO1.NTC.6296150&amp;isFromPublicArea=True&amp;isModal=False" TargetMode="External"/><Relationship Id="rId277" Type="http://schemas.openxmlformats.org/officeDocument/2006/relationships/hyperlink" Target="https://community.secop.gov.co/Public/Tendering/OpportunityDetail/Index?noticeUID=CO1.NTC.6376926&amp;isFromPublicArea=True&amp;isModal=False" TargetMode="External"/><Relationship Id="rId400" Type="http://schemas.openxmlformats.org/officeDocument/2006/relationships/hyperlink" Target="https://community.secop.gov.co/Public/Tendering/OpportunityDetail/Index?noticeUID=CO1.NTC.6817079&amp;isFromPublicArea=True&amp;isModal=False" TargetMode="External"/><Relationship Id="rId442" Type="http://schemas.openxmlformats.org/officeDocument/2006/relationships/hyperlink" Target="https://community.secop.gov.co/Public/Tendering/OpportunityDetail/Index?noticeUID=CO1.NTC.6883092&amp;isFromPublicArea=True&amp;isModal=False" TargetMode="External"/><Relationship Id="rId484" Type="http://schemas.openxmlformats.org/officeDocument/2006/relationships/hyperlink" Target="https://community.secop.gov.co/Public/Tendering/OpportunityDetail/Index?noticeUID=CO1.NTC.6925781&amp;isFromPublicArea=True&amp;isModal=False" TargetMode="External"/><Relationship Id="rId705" Type="http://schemas.openxmlformats.org/officeDocument/2006/relationships/hyperlink" Target="https://community.secop.gov.co/Public/Tendering/OpportunityDetail/Index?noticeUID=CO1.NTC.6978361&amp;isFromPublicArea=True&amp;isModal=False" TargetMode="External"/><Relationship Id="rId137" Type="http://schemas.openxmlformats.org/officeDocument/2006/relationships/hyperlink" Target="https://community.secop.gov.co/Public/Tendering/OpportunityDetail/Index?noticeUID=CO1.NTC.5996827&amp;isFromPublicArea=True&amp;isModal=False" TargetMode="External"/><Relationship Id="rId302" Type="http://schemas.openxmlformats.org/officeDocument/2006/relationships/hyperlink" Target="https://community.secop.gov.co/Public/Tendering/OpportunityDetail/Index?noticeUID=CO1.NTC.6618040&amp;isFromPublicArea=True&amp;isModal=False" TargetMode="External"/><Relationship Id="rId344" Type="http://schemas.openxmlformats.org/officeDocument/2006/relationships/hyperlink" Target="https://community.secop.gov.co/Public/Tendering/OpportunityDetail/Index?noticeUID=CO1.NTC.6727633&amp;isFromPublicArea=True&amp;isModal=False" TargetMode="External"/><Relationship Id="rId691" Type="http://schemas.openxmlformats.org/officeDocument/2006/relationships/hyperlink" Target="https://community.secop.gov.co/Public/Tendering/OpportunityDetail/Index?noticeUID=CO1.NTC.6881535&amp;isFromPublicArea=True&amp;isModal=False" TargetMode="External"/><Relationship Id="rId41" Type="http://schemas.openxmlformats.org/officeDocument/2006/relationships/hyperlink" Target="https://community.secop.gov.co/Public/Tendering/OpportunityDetail/Index?noticeUID=CO1.NTC.5827249&amp;isFromPublicArea=True&amp;isModal=False" TargetMode="External"/><Relationship Id="rId83" Type="http://schemas.openxmlformats.org/officeDocument/2006/relationships/hyperlink" Target="https://community.secop.gov.co/Public/Tendering/OpportunityDetail/Index?noticeUID=CO1.NTC.5842695&amp;isFromPublicArea=True&amp;isModal=False" TargetMode="External"/><Relationship Id="rId179" Type="http://schemas.openxmlformats.org/officeDocument/2006/relationships/hyperlink" Target="https://community.secop.gov.co/Public/Tendering/OpportunityDetail/Index?noticeUID=CO1.NTC.6177274&amp;isFromPublicArea=True&amp;isModal=False" TargetMode="External"/><Relationship Id="rId386" Type="http://schemas.openxmlformats.org/officeDocument/2006/relationships/hyperlink" Target="https://community.secop.gov.co/Public/Tendering/OpportunityDetail/Index?noticeUID=CO1.NTC.6800482&amp;isFromPublicArea=True&amp;isModal=False" TargetMode="External"/><Relationship Id="rId551" Type="http://schemas.openxmlformats.org/officeDocument/2006/relationships/hyperlink" Target="https://community.secop.gov.co/Public/Tendering/OpportunityDetail/Index?noticeUID=CO1.NTC.7024893&amp;isFromPublicArea=True&amp;isModal=False" TargetMode="External"/><Relationship Id="rId593" Type="http://schemas.openxmlformats.org/officeDocument/2006/relationships/hyperlink" Target="https://community.secop.gov.co/Public/Tendering/OpportunityDetail/Index?noticeUID=CO1.NTC.7097879&amp;isFromPublicArea=True&amp;isModal=False" TargetMode="External"/><Relationship Id="rId607" Type="http://schemas.openxmlformats.org/officeDocument/2006/relationships/hyperlink" Target="https://community.secop.gov.co/Public/Tendering/OpportunityDetail/Index?noticeUID=CO1.NTC.7100464&amp;isFromPublicArea=True&amp;isModal=False" TargetMode="External"/><Relationship Id="rId649" Type="http://schemas.openxmlformats.org/officeDocument/2006/relationships/hyperlink" Target="https://community.secop.gov.co/Public/Tendering/OpportunityDetail/Index?noticeUID=CO1.NTC.7220127&amp;isFromPublicArea=True&amp;isModal=False" TargetMode="External"/><Relationship Id="rId190" Type="http://schemas.openxmlformats.org/officeDocument/2006/relationships/hyperlink" Target="https://community.secop.gov.co/Public/Tendering/OpportunityDetail/Index?noticeUID=CO1.NTC.6202237&amp;isFromPublicArea=True&amp;isModal=False" TargetMode="External"/><Relationship Id="rId204" Type="http://schemas.openxmlformats.org/officeDocument/2006/relationships/hyperlink" Target="https://community.secop.gov.co/Public/Tendering/OpportunityDetail/Index?noticeUID=CO1.NTC.6229194&amp;isFromPublicArea=True&amp;isModal=False" TargetMode="External"/><Relationship Id="rId246" Type="http://schemas.openxmlformats.org/officeDocument/2006/relationships/hyperlink" Target="https://community.secop.gov.co/Public/Tendering/OpportunityDetail/Index?noticeUID=CO1.NTC.6299015&amp;isFromPublicArea=True&amp;isModal=False" TargetMode="External"/><Relationship Id="rId288" Type="http://schemas.openxmlformats.org/officeDocument/2006/relationships/hyperlink" Target="https://community.secop.gov.co/Public/Tendering/OpportunityDetail/Index?noticeUID=CO1.NTC.6499929&amp;isFromPublicArea=True&amp;isModal=False" TargetMode="External"/><Relationship Id="rId411" Type="http://schemas.openxmlformats.org/officeDocument/2006/relationships/hyperlink" Target="https://community.secop.gov.co/Public/Tendering/OpportunityDetail/Index?noticeUID=CO1.NTC.6832254&amp;isFromPublicArea=True&amp;isModal=False" TargetMode="External"/><Relationship Id="rId453" Type="http://schemas.openxmlformats.org/officeDocument/2006/relationships/hyperlink" Target="https://community.secop.gov.co/Public/Tendering/OpportunityDetail/Index?noticeUID=CO1.NTC.6895640&amp;isFromPublicArea=True&amp;isModal=False" TargetMode="External"/><Relationship Id="rId509" Type="http://schemas.openxmlformats.org/officeDocument/2006/relationships/hyperlink" Target="https://community.secop.gov.co/Public/Tendering/OpportunityDetail/Index?noticeUID=CO1.NTC.6963454&amp;isFromPublicArea=True&amp;isModal=False" TargetMode="External"/><Relationship Id="rId660" Type="http://schemas.openxmlformats.org/officeDocument/2006/relationships/hyperlink" Target="https://community.secop.gov.co/Public/Tendering/OpportunityDetail/Index?noticeUID=CO1.NTC.7231910&amp;isFromPublicArea=True&amp;isModal=False" TargetMode="External"/><Relationship Id="rId106" Type="http://schemas.openxmlformats.org/officeDocument/2006/relationships/hyperlink" Target="https://community.secop.gov.co/Public/Tendering/OpportunityDetail/Index?noticeUID=CO1.NTC.5938878&amp;isFromPublicArea=True&amp;isModal=False" TargetMode="External"/><Relationship Id="rId313" Type="http://schemas.openxmlformats.org/officeDocument/2006/relationships/hyperlink" Target="https://community.secop.gov.co/Public/Tendering/OpportunityDetail/Index?noticeUID=CO1.NTC.6646702&amp;isFromPublicArea=True&amp;isModal=False" TargetMode="External"/><Relationship Id="rId495" Type="http://schemas.openxmlformats.org/officeDocument/2006/relationships/hyperlink" Target="https://community.secop.gov.co/Public/Tendering/OpportunityDetail/Index?noticeUID=CO1.NTC.6937838&amp;isFromPublicArea=True&amp;isModal=False" TargetMode="External"/><Relationship Id="rId716" Type="http://schemas.openxmlformats.org/officeDocument/2006/relationships/hyperlink" Target="https://community.secop.gov.co/Public/Tendering/OpportunityDetail/Index?noticeUID=CO1.NTC.7018827&amp;isFromPublicArea=True&amp;isModal=False" TargetMode="External"/><Relationship Id="rId10" Type="http://schemas.openxmlformats.org/officeDocument/2006/relationships/hyperlink" Target="https://community.secop.gov.co/Public/Tendering/OpportunityDetail/Index?noticeUID=CO1.NTC.5723357&amp;isFromPublicArea=True&amp;isModal=False" TargetMode="External"/><Relationship Id="rId52" Type="http://schemas.openxmlformats.org/officeDocument/2006/relationships/hyperlink" Target="https://community.secop.gov.co/Public/Tendering/OpportunityDetail/Index?noticeUID=CO1.NTC.5834689&amp;isFromPublicArea=True&amp;isModal=False" TargetMode="External"/><Relationship Id="rId94" Type="http://schemas.openxmlformats.org/officeDocument/2006/relationships/hyperlink" Target="https://community.secop.gov.co/Public/Tendering/OpportunityDetail/Index?noticeUID=CO1.NTC.5843243&amp;isFromPublicArea=True&amp;isModal=False" TargetMode="External"/><Relationship Id="rId148" Type="http://schemas.openxmlformats.org/officeDocument/2006/relationships/hyperlink" Target="https://community.secop.gov.co/Public/Tendering/OpportunityDetail/Index?noticeUID=CO1.NTC.6006666&amp;isFromPublicArea=True&amp;isModal=False" TargetMode="External"/><Relationship Id="rId355" Type="http://schemas.openxmlformats.org/officeDocument/2006/relationships/hyperlink" Target="https://community.secop.gov.co/Public/Tendering/OpportunityDetail/Index?noticeUID=CO1.NTC.6736670&amp;isFromPublicArea=True&amp;isModal=False" TargetMode="External"/><Relationship Id="rId397" Type="http://schemas.openxmlformats.org/officeDocument/2006/relationships/hyperlink" Target="https://community.secop.gov.co/Public/Tendering/OpportunityDetail/Index?noticeUID=CO1.NTC.6810357&amp;isFromPublicArea=True&amp;isModal=False" TargetMode="External"/><Relationship Id="rId520" Type="http://schemas.openxmlformats.org/officeDocument/2006/relationships/hyperlink" Target="https://community.secop.gov.co/Public/Tendering/OpportunityDetail/Index?noticeUID=CO1.NTC.6976014&amp;isFromPublicArea=True&amp;isModal=False" TargetMode="External"/><Relationship Id="rId562" Type="http://schemas.openxmlformats.org/officeDocument/2006/relationships/hyperlink" Target="https://community.secop.gov.co/Public/Tendering/OpportunityDetail/Index?noticeUID=CO1.NTC.7026895&amp;isFromPublicArea=True&amp;isModal=False" TargetMode="External"/><Relationship Id="rId618" Type="http://schemas.openxmlformats.org/officeDocument/2006/relationships/hyperlink" Target="https://community.secop.gov.co/Public/Tendering/OpportunityDetail/Index?noticeUID=CO1.NTC.7128249&amp;isFromPublicArea=True&amp;isModal=False" TargetMode="External"/><Relationship Id="rId215" Type="http://schemas.openxmlformats.org/officeDocument/2006/relationships/hyperlink" Target="https://community.secop.gov.co/Public/Tendering/OpportunityDetail/Index?noticeUID=CO1.NTC.6248647&amp;isFromPublicArea=True&amp;isModal=False" TargetMode="External"/><Relationship Id="rId257" Type="http://schemas.openxmlformats.org/officeDocument/2006/relationships/hyperlink" Target="https://community.secop.gov.co/Public/Tendering/OpportunityDetail/Index?noticeUID=CO1.NTC.6311174&amp;isFromPublicArea=True&amp;isModal=False" TargetMode="External"/><Relationship Id="rId422" Type="http://schemas.openxmlformats.org/officeDocument/2006/relationships/hyperlink" Target="https://community.secop.gov.co/Public/Tendering/OpportunityDetail/Index?noticeUID=CO1.NTC.6833904&amp;isFromPublicArea=True&amp;isModal=False" TargetMode="External"/><Relationship Id="rId464" Type="http://schemas.openxmlformats.org/officeDocument/2006/relationships/hyperlink" Target="https://community.secop.gov.co/Public/Tendering/OpportunityDetail/Index?noticeUID=CO1.NTC.6832119&amp;isFromPublicArea=True&amp;isModal=False" TargetMode="External"/><Relationship Id="rId299" Type="http://schemas.openxmlformats.org/officeDocument/2006/relationships/hyperlink" Target="https://community.secop.gov.co/Public/Tendering/OpportunityDetail/Index?noticeUID=CO1.NTC.6610345&amp;isFromPublicArea=True&amp;isModal=False" TargetMode="External"/><Relationship Id="rId727" Type="http://schemas.openxmlformats.org/officeDocument/2006/relationships/hyperlink" Target="https://www.colombiacompra.gov.co/tienda-virtual-del-estado-colombiano/ordenes-compra/140624" TargetMode="External"/><Relationship Id="rId63" Type="http://schemas.openxmlformats.org/officeDocument/2006/relationships/hyperlink" Target="https://community.secop.gov.co/Public/Tendering/OpportunityDetail/Index?noticeUID=CO1.NTC.5840973&amp;isFromPublicArea=True&amp;isModal=False" TargetMode="External"/><Relationship Id="rId159" Type="http://schemas.openxmlformats.org/officeDocument/2006/relationships/hyperlink" Target="https://community.secop.gov.co/Public/Tendering/OpportunityDetail/Index?noticeUID=CO1.NTC.6087694&amp;isFromPublicArea=True&amp;isModal=False" TargetMode="External"/><Relationship Id="rId366" Type="http://schemas.openxmlformats.org/officeDocument/2006/relationships/hyperlink" Target="https://community.secop.gov.co/Public/Tendering/OpportunityDetail/Index?noticeUID=CO1.NTC.6767013&amp;isFromPublicArea=True&amp;isModal=False" TargetMode="External"/><Relationship Id="rId573" Type="http://schemas.openxmlformats.org/officeDocument/2006/relationships/hyperlink" Target="https://community.secop.gov.co/Public/Tendering/OpportunityDetail/Index?noticeUID=CO1.NTC.7051379&amp;isFromPublicArea=True&amp;isModal=False" TargetMode="External"/><Relationship Id="rId226" Type="http://schemas.openxmlformats.org/officeDocument/2006/relationships/hyperlink" Target="https://community.secop.gov.co/Public/Tendering/OpportunityDetail/Index?noticeUID=CO1.NTC.6286081&amp;isFromPublicArea=True&amp;isModal=False" TargetMode="External"/><Relationship Id="rId433" Type="http://schemas.openxmlformats.org/officeDocument/2006/relationships/hyperlink" Target="https://community.secop.gov.co/Public/Tendering/OpportunityDetail/Index?noticeUID=CO1.NTC.6722355&amp;isFromPublicArea=True&amp;isModal=true&amp;asPopupView=true" TargetMode="External"/><Relationship Id="rId640" Type="http://schemas.openxmlformats.org/officeDocument/2006/relationships/hyperlink" Target="https://community.secop.gov.co/Public/Tendering/OpportunityDetail/Index?noticeUID=CO1.NTC.7192273&amp;isFromPublicArea=True&amp;isModal=False" TargetMode="External"/><Relationship Id="rId74" Type="http://schemas.openxmlformats.org/officeDocument/2006/relationships/hyperlink" Target="https://community.secop.gov.co/Public/Tendering/OpportunityDetail/Index?noticeUID=CO1.NTC.5842099&amp;isFromPublicArea=True&amp;isModal=False" TargetMode="External"/><Relationship Id="rId377" Type="http://schemas.openxmlformats.org/officeDocument/2006/relationships/hyperlink" Target="https://community.secop.gov.co/Public/Tendering/OpportunityDetail/Index?noticeUID=CO1.NTC.6782365&amp;isFromPublicArea=True&amp;isModal=False" TargetMode="External"/><Relationship Id="rId500" Type="http://schemas.openxmlformats.org/officeDocument/2006/relationships/hyperlink" Target="https://community.secop.gov.co/Public/Tendering/OpportunityDetail/Index?noticeUID=CO1.NTC.6948561&amp;isFromPublicArea=True&amp;isModal=False" TargetMode="External"/><Relationship Id="rId584" Type="http://schemas.openxmlformats.org/officeDocument/2006/relationships/hyperlink" Target="https://community.secop.gov.co/Public/Tendering/OpportunityDetail/Index?noticeUID=CO1.NTC.6945442&amp;isFromPublicArea=True&amp;isModal=False" TargetMode="External"/><Relationship Id="rId5" Type="http://schemas.openxmlformats.org/officeDocument/2006/relationships/hyperlink" Target="https://community.secop.gov.co/Public/Tendering/OpportunityDetail/Index?noticeUID=CO1.NTC.5701316&amp;isFromPublicArea=True&amp;isModal=False" TargetMode="External"/><Relationship Id="rId237" Type="http://schemas.openxmlformats.org/officeDocument/2006/relationships/hyperlink" Target="https://community.secop.gov.co/Public/Tendering/OpportunityDetail/Index?noticeUID=CO1.NTC.6295338&amp;isFromPublicArea=True&amp;isModal=False" TargetMode="External"/><Relationship Id="rId444" Type="http://schemas.openxmlformats.org/officeDocument/2006/relationships/hyperlink" Target="https://community.secop.gov.co/Public/Tendering/OpportunityDetail/Index?noticeUID=CO1.NTC.6880041&amp;isFromPublicArea=True&amp;isModal=False" TargetMode="External"/><Relationship Id="rId651" Type="http://schemas.openxmlformats.org/officeDocument/2006/relationships/hyperlink" Target="https://community.secop.gov.co/Public/Tendering/OpportunityDetail/Index?noticeUID=CO1.NTC.7228252&amp;isFromPublicArea=True&amp;isModal=False" TargetMode="External"/><Relationship Id="rId290" Type="http://schemas.openxmlformats.org/officeDocument/2006/relationships/hyperlink" Target="https://community.secop.gov.co/Public/Tendering/OpportunityDetail/Index?noticeUID=CO1.NTC.6525848&amp;isFromPublicArea=True&amp;isModal=False" TargetMode="External"/><Relationship Id="rId304" Type="http://schemas.openxmlformats.org/officeDocument/2006/relationships/hyperlink" Target="https://community.secop.gov.co/Public/Tendering/OpportunityDetail/Index?noticeUID=CO1.NTC.6618816&amp;isFromPublicArea=True&amp;isModal=False" TargetMode="External"/><Relationship Id="rId388" Type="http://schemas.openxmlformats.org/officeDocument/2006/relationships/hyperlink" Target="https://community.secop.gov.co/Public/Tendering/OpportunityDetail/Index?noticeUID=CO1.NTC.6801309&amp;isFromPublicArea=True&amp;isModal=False" TargetMode="External"/><Relationship Id="rId511" Type="http://schemas.openxmlformats.org/officeDocument/2006/relationships/hyperlink" Target="https://community.secop.gov.co/Public/Tendering/OpportunityDetail/Index?noticeUID=CO1.NTC.6970188&amp;isFromPublicArea=True&amp;isModal=False" TargetMode="External"/><Relationship Id="rId609" Type="http://schemas.openxmlformats.org/officeDocument/2006/relationships/hyperlink" Target="https://community.secop.gov.co/Public/Tendering/OpportunityDetail/Index?noticeUID=CO1.NTC.7107364&amp;isFromPublicArea=True&amp;isModal=False" TargetMode="External"/><Relationship Id="rId85" Type="http://schemas.openxmlformats.org/officeDocument/2006/relationships/hyperlink" Target="https://community.secop.gov.co/Public/Tendering/OpportunityDetail/Index?noticeUID=CO1.NTC.5843220&amp;isFromPublicArea=True&amp;isModal=False" TargetMode="External"/><Relationship Id="rId150" Type="http://schemas.openxmlformats.org/officeDocument/2006/relationships/hyperlink" Target="https://community.secop.gov.co/Public/Tendering/OpportunityDetail/Index?noticeUID=CO1.NTC.6006791&amp;isFromPublicArea=True&amp;isModal=False" TargetMode="External"/><Relationship Id="rId595" Type="http://schemas.openxmlformats.org/officeDocument/2006/relationships/hyperlink" Target="https://community.secop.gov.co/Public/Tendering/OpportunityDetail/Index?noticeUID=CO1.NTC.7098707&amp;isFromPublicArea=True&amp;isModal=False" TargetMode="External"/><Relationship Id="rId248" Type="http://schemas.openxmlformats.org/officeDocument/2006/relationships/hyperlink" Target="https://community.secop.gov.co/Public/Tendering/OpportunityDetail/Index?noticeUID=CO1.NTC.6298932&amp;isFromPublicArea=True&amp;isModal=False" TargetMode="External"/><Relationship Id="rId455" Type="http://schemas.openxmlformats.org/officeDocument/2006/relationships/hyperlink" Target="https://community.secop.gov.co/Public/Tendering/OpportunityDetail/Index?noticeUID=CO1.NTC.6896376&amp;isFromPublicArea=True&amp;isModal=False" TargetMode="External"/><Relationship Id="rId662" Type="http://schemas.openxmlformats.org/officeDocument/2006/relationships/hyperlink" Target="https://community.secop.gov.co/Public/Tendering/OpportunityDetail/Index?noticeUID=CO1.NTC.7238885&amp;isFromPublicArea=True&amp;isModal=False" TargetMode="External"/><Relationship Id="rId12" Type="http://schemas.openxmlformats.org/officeDocument/2006/relationships/hyperlink" Target="https://community.secop.gov.co/Public/Tendering/OpportunityDetail/Index?noticeUID=CO1.NTC.5751454&amp;isFromPublicArea=True&amp;isModal=False" TargetMode="External"/><Relationship Id="rId108" Type="http://schemas.openxmlformats.org/officeDocument/2006/relationships/hyperlink" Target="https://community.secop.gov.co/Public/Tendering/OpportunityDetail/Index?noticeUID=CO1.NTC.5945273&amp;isFromPublicArea=True&amp;isModal=False" TargetMode="External"/><Relationship Id="rId315" Type="http://schemas.openxmlformats.org/officeDocument/2006/relationships/hyperlink" Target="https://community.secop.gov.co/Public/Tendering/OpportunityDetail/Index?noticeUID=CO1.NTC.6663904&amp;isFromPublicArea=True&amp;isModal=False" TargetMode="External"/><Relationship Id="rId522" Type="http://schemas.openxmlformats.org/officeDocument/2006/relationships/hyperlink" Target="https://community.secop.gov.co/Public/Tendering/OpportunityDetail/Index?noticeUID=CO1.NTC.6976551&amp;isFromPublicArea=True&amp;isModal=False" TargetMode="External"/><Relationship Id="rId96" Type="http://schemas.openxmlformats.org/officeDocument/2006/relationships/hyperlink" Target="https://community.secop.gov.co/Public/Tendering/OpportunityDetail/Index?noticeUID=CO1.NTC.5890012&amp;isFromPublicArea=True&amp;isModal=False" TargetMode="External"/><Relationship Id="rId161" Type="http://schemas.openxmlformats.org/officeDocument/2006/relationships/hyperlink" Target="https://community.secop.gov.co/Public/Tendering/OpportunityDetail/Index?noticeUID=CO1.NTC.6096039&amp;isFromPublicArea=True&amp;isModal=False" TargetMode="External"/><Relationship Id="rId399" Type="http://schemas.openxmlformats.org/officeDocument/2006/relationships/hyperlink" Target="https://community.secop.gov.co/Public/Tendering/OpportunityDetail/Index?noticeUID=CO1.NTC.6817267&amp;isFromPublicArea=True&amp;isModal=False" TargetMode="External"/><Relationship Id="rId259" Type="http://schemas.openxmlformats.org/officeDocument/2006/relationships/hyperlink" Target="https://community.secop.gov.co/Public/Tendering/OpportunityDetail/Index?noticeUID=CO1.NTC.6317568&amp;isFromPublicArea=True&amp;isModal=False" TargetMode="External"/><Relationship Id="rId466" Type="http://schemas.openxmlformats.org/officeDocument/2006/relationships/hyperlink" Target="https://community.secop.gov.co/Public/Tendering/OpportunityDetail/Index?noticeUID=CO1.NTC.6911743&amp;isFromPublicArea=True&amp;isModal=False" TargetMode="External"/><Relationship Id="rId673" Type="http://schemas.openxmlformats.org/officeDocument/2006/relationships/hyperlink" Target="https://community.secop.gov.co/Public/Tendering/OpportunityDetail/Index?noticeUID=CO1.NTC.7232318&amp;isFromPublicArea=True&amp;isModal=False" TargetMode="External"/><Relationship Id="rId23" Type="http://schemas.openxmlformats.org/officeDocument/2006/relationships/hyperlink" Target="https://community.secop.gov.co/Public/Tendering/OpportunityDetail/Index?noticeUID=CO1.NTC.5784819&amp;isFromPublicArea=True&amp;isModal=False" TargetMode="External"/><Relationship Id="rId119" Type="http://schemas.openxmlformats.org/officeDocument/2006/relationships/hyperlink" Target="https://community.secop.gov.co/Public/Tendering/OpportunityDetail/Index?noticeUID=CO1.NTC.5976406&amp;isFromPublicArea=True&amp;isModal=False" TargetMode="External"/><Relationship Id="rId326" Type="http://schemas.openxmlformats.org/officeDocument/2006/relationships/hyperlink" Target="https://community.secop.gov.co/Public/Tendering/OpportunityDetail/Index?noticeUID=CO1.NTC.6700306&amp;isFromPublicArea=True&amp;isModal=False" TargetMode="External"/><Relationship Id="rId533" Type="http://schemas.openxmlformats.org/officeDocument/2006/relationships/hyperlink" Target="https://community.secop.gov.co/Public/Tendering/OpportunityDetail/Index?noticeUID=CO1.NTC.6992401&amp;isFromPublicArea=True&amp;isModal=False" TargetMode="External"/><Relationship Id="rId172" Type="http://schemas.openxmlformats.org/officeDocument/2006/relationships/hyperlink" Target="https://community.secop.gov.co/Public/Tendering/OpportunityDetail/Index?noticeUID=CO1.NTC.6171732&amp;isFromPublicArea=True&amp;isModal=False" TargetMode="External"/><Relationship Id="rId477" Type="http://schemas.openxmlformats.org/officeDocument/2006/relationships/hyperlink" Target="https://community.secop.gov.co/Public/Tendering/OpportunityDetail/Index?noticeUID=CO1.NTC.6913207&amp;isFromPublicArea=True&amp;isModal=False" TargetMode="External"/><Relationship Id="rId600" Type="http://schemas.openxmlformats.org/officeDocument/2006/relationships/hyperlink" Target="https://community.secop.gov.co/Public/Tendering/OpportunityDetail/Index?noticeUID=CO1.NTC.7097741&amp;isFromPublicArea=True&amp;isModal=False" TargetMode="External"/><Relationship Id="rId684" Type="http://schemas.openxmlformats.org/officeDocument/2006/relationships/hyperlink" Target="https://www.colombiacompra.gov.co/tienda-virtual-del-estado-colombiano/ordenes-compra/140272" TargetMode="External"/><Relationship Id="rId337" Type="http://schemas.openxmlformats.org/officeDocument/2006/relationships/hyperlink" Target="https://community.secop.gov.co/Public/Tendering/OpportunityDetail/Index?noticeUID=CO1.NTC.6719113&amp;isFromPublicArea=True&amp;isModal=False" TargetMode="External"/><Relationship Id="rId34" Type="http://schemas.openxmlformats.org/officeDocument/2006/relationships/hyperlink" Target="https://community.secop.gov.co/Public/Tendering/OpportunityDetail/Index?noticeUID=CO1.NTC.5805635&amp;isFromPublicArea=True&amp;isModal=False" TargetMode="External"/><Relationship Id="rId544" Type="http://schemas.openxmlformats.org/officeDocument/2006/relationships/hyperlink" Target="https://community.secop.gov.co/Public/Tendering/OpportunityDetail/Index?noticeUID=CO1.NTC.7018809&amp;isFromPublicArea=True&amp;isModal=False" TargetMode="External"/><Relationship Id="rId183" Type="http://schemas.openxmlformats.org/officeDocument/2006/relationships/hyperlink" Target="https://community.secop.gov.co/Public/Tendering/OpportunityDetail/Index?noticeUID=CO1.NTC.6178086&amp;isFromPublicArea=True&amp;isModal=False" TargetMode="External"/><Relationship Id="rId390" Type="http://schemas.openxmlformats.org/officeDocument/2006/relationships/hyperlink" Target="https://community.secop.gov.co/Public/Tendering/OpportunityDetail/Index?noticeUID=CO1.NTC.6800974&amp;isFromPublicArea=True&amp;isModal=False" TargetMode="External"/><Relationship Id="rId404" Type="http://schemas.openxmlformats.org/officeDocument/2006/relationships/hyperlink" Target="https://community.secop.gov.co/Public/Tendering/OpportunityDetail/Index?noticeUID=CO1.NTC.6823167&amp;isFromPublicArea=True&amp;isModal=False" TargetMode="External"/><Relationship Id="rId611" Type="http://schemas.openxmlformats.org/officeDocument/2006/relationships/hyperlink" Target="https://community.secop.gov.co/Public/Tendering/OpportunityDetail/Index?noticeUID=CO1.NTC.7118114&amp;isFromPublicArea=True&amp;isModal=False" TargetMode="External"/><Relationship Id="rId250" Type="http://schemas.openxmlformats.org/officeDocument/2006/relationships/hyperlink" Target="https://community.secop.gov.co/Public/Tendering/OpportunityDetail/Index?noticeUID=CO1.NTC.6308621&amp;isFromPublicArea=True&amp;isModal=False" TargetMode="External"/><Relationship Id="rId488" Type="http://schemas.openxmlformats.org/officeDocument/2006/relationships/hyperlink" Target="https://community.secop.gov.co/Public/Tendering/OpportunityDetail/Index?noticeUID=CO1.NTC.6932984&amp;isFromPublicArea=True&amp;isModal=False" TargetMode="External"/><Relationship Id="rId695" Type="http://schemas.openxmlformats.org/officeDocument/2006/relationships/hyperlink" Target="https://community.secop.gov.co/Public/Tendering/OpportunityDetail/Index?noticeUID=CO1.NTC.6914198&amp;isFromPublicArea=True&amp;isModal=False" TargetMode="External"/><Relationship Id="rId709" Type="http://schemas.openxmlformats.org/officeDocument/2006/relationships/hyperlink" Target="https://community.secop.gov.co/Public/Tendering/OpportunityDetail/Index?noticeUID=CO1.NTC.7016664&amp;isFromPublicArea=True&amp;isModal=False" TargetMode="External"/><Relationship Id="rId45" Type="http://schemas.openxmlformats.org/officeDocument/2006/relationships/hyperlink" Target="https://community.secop.gov.co/Public/Tendering/OpportunityDetail/Index?noticeUID=CO1.NTC.5831376&amp;isFromPublicArea=True&amp;isModal=False" TargetMode="External"/><Relationship Id="rId110" Type="http://schemas.openxmlformats.org/officeDocument/2006/relationships/hyperlink" Target="https://community.secop.gov.co/Public/Tendering/OpportunityDetail/Index?noticeUID=CO1.NTC.5949527&amp;isFromPublicArea=True&amp;isModal=False" TargetMode="External"/><Relationship Id="rId348" Type="http://schemas.openxmlformats.org/officeDocument/2006/relationships/hyperlink" Target="https://community.secop.gov.co/Public/Tendering/OpportunityDetail/Index?noticeUID=CO1.NTC.6611646&amp;isFromPublicArea=True&amp;isModal=False" TargetMode="External"/><Relationship Id="rId555" Type="http://schemas.openxmlformats.org/officeDocument/2006/relationships/hyperlink" Target="https://community.secop.gov.co/Public/Tendering/OpportunityDetail/Index?noticeUID=CO1.NTC.7026342&amp;isFromPublicArea=True&amp;isModal=False" TargetMode="External"/><Relationship Id="rId194" Type="http://schemas.openxmlformats.org/officeDocument/2006/relationships/hyperlink" Target="https://community.secop.gov.co/Public/Tendering/OpportunityDetail/Index?noticeUID=CO1.NTC.6205718&amp;isFromPublicArea=True&amp;isModal=False" TargetMode="External"/><Relationship Id="rId208" Type="http://schemas.openxmlformats.org/officeDocument/2006/relationships/hyperlink" Target="https://community.secop.gov.co/Public/Tendering/OpportunityDetail/Index?noticeUID=CO1.NTC.6230272&amp;isFromPublicArea=True&amp;isModal=False" TargetMode="External"/><Relationship Id="rId415" Type="http://schemas.openxmlformats.org/officeDocument/2006/relationships/hyperlink" Target="https://community.secop.gov.co/Public/Tendering/OpportunityDetail/Index?noticeUID=CO1.NTC.6833218&amp;isFromPublicArea=True&amp;isModal=False" TargetMode="External"/><Relationship Id="rId622" Type="http://schemas.openxmlformats.org/officeDocument/2006/relationships/hyperlink" Target="https://community.secop.gov.co/Public/Tendering/OpportunityDetail/Index?noticeUID=CO1.NTC.7134060&amp;isFromPublicArea=True&amp;isModal=False" TargetMode="External"/><Relationship Id="rId261" Type="http://schemas.openxmlformats.org/officeDocument/2006/relationships/hyperlink" Target="https://community.secop.gov.co/Public/Tendering/OpportunityDetail/Index?noticeUID=CO1.NTC.6316047&amp;isFromPublicArea=True&amp;isModal=False" TargetMode="External"/><Relationship Id="rId499" Type="http://schemas.openxmlformats.org/officeDocument/2006/relationships/hyperlink" Target="https://community.secop.gov.co/Public/Tendering/OpportunityDetail/Index?noticeUID=CO1.NTC.6945929&amp;isFromPublicArea=True&amp;isModal=False" TargetMode="External"/><Relationship Id="rId56" Type="http://schemas.openxmlformats.org/officeDocument/2006/relationships/hyperlink" Target="https://community.secop.gov.co/Public/Tendering/OpportunityDetail/Index?noticeUID=CO1.NTC.5838919&amp;isFromPublicArea=True&amp;isModal=False" TargetMode="External"/><Relationship Id="rId359" Type="http://schemas.openxmlformats.org/officeDocument/2006/relationships/hyperlink" Target="https://community.secop.gov.co/Public/Tendering/OpportunityDetail/Index?noticeUID=CO1.NTC.6749846&amp;isFromPublicArea=True&amp;isModal=False" TargetMode="External"/><Relationship Id="rId566" Type="http://schemas.openxmlformats.org/officeDocument/2006/relationships/hyperlink" Target="https://community.secop.gov.co/Public/Tendering/OpportunityDetail/Index?noticeUID=CO1.NTC.7040653&amp;isFromPublicArea=True&amp;isModal=False" TargetMode="External"/><Relationship Id="rId121" Type="http://schemas.openxmlformats.org/officeDocument/2006/relationships/hyperlink" Target="https://community.secop.gov.co/Public/Tendering/OpportunityDetail/Index?noticeUID=CO1.NTC.5976813&amp;isFromPublicArea=True&amp;isModal=False" TargetMode="External"/><Relationship Id="rId219" Type="http://schemas.openxmlformats.org/officeDocument/2006/relationships/hyperlink" Target="https://community.secop.gov.co/Public/Tendering/OpportunityDetail/Index?noticeUID=CO1.NTC.6260898&amp;isFromPublicArea=True&amp;isModal=False" TargetMode="External"/><Relationship Id="rId426" Type="http://schemas.openxmlformats.org/officeDocument/2006/relationships/hyperlink" Target="https://community.secop.gov.co/Public/Tendering/OpportunityDetail/Index?noticeUID=CO1.NTC.6854598&amp;isFromPublicArea=True&amp;isModal=False" TargetMode="External"/><Relationship Id="rId633" Type="http://schemas.openxmlformats.org/officeDocument/2006/relationships/hyperlink" Target="https://www.contratos.gov.co/consultas/detalleProceso.do?numConstancia=24-22-100509&amp;g-recaptcha-response=03AFcWeA4Cs2bop7Pr3OJ79NHcjFsuGU6dFIf6pgWDgEiDVk0hzZifpEfYUulQc0Z1l9iqiteVvd_dcl-O6bODaADInGod89w0i74wUIxSvemAX3Wgs2QF6J7OuO6pmywW8JUNN8oCCe542gPce9LSLNyKmVEmSZN65rsYmIu7knBq4M4Bj6uvmWQfyZ1LQn6-9tJfepNW-mee6kcyR-bC6yqmIzg3ThR1pFFlYXdhkfMyJSXABatHmrKCM4xSvhEtIJQZrmPi5KI7u5vQJEnW_iZrArYIMeJaacd4FAXB7sh04srEbpkfuWKUXjD8Tkj7zvfiogRNt5PpSQNmN99tNyhve6ADHLK44a-aQHSDOsou9dA9o-M17VYvIqeNpb-bcSPB7vMlkrv2Fvyf8VdKanyhcSyYc2f2oWf9RWL5Z65Ru1lGUUwNBx1N5EAoCS7e5pYW-2r6bi5CPKzg_jqON2OUFOhloLss34NdESg4OQXUVgh6OHCyPD9RcZuZOZU0k4LN0oWXnpLS8CaqF0hkauM2x7Icq62xbW3lutZjQCf7_h0A1-jSSX3LcG8isB6hk2o5mxJXCgI34IpG2Z3_iqxQyP-lodA2Y5H0PhOQ0R6jMzF1dtBNsM5tXhbKB6lpXSQihXYaMC_9V1BnKHaONj8Kkl_Df7UUqN0F_KdIvp0ynMDkSeornZEI8GSwxO-58LRoipCsjZV_ubF6CcBLnDAM3AaLELDBV09nOvsZxCQKgq078F9_yv5Usshpw78xJVel7AVH30Va_rWtOO05Y8lXkdrZmyIq5TuUPfZoRvSMbHaFtvy67mDVf1mR8CnFwUlvI7JcWc-kVYWNwIvy4Yrsm1bj_OU8vXgrmtTWFvZlVJMMtZvrLWE" TargetMode="External"/><Relationship Id="rId67" Type="http://schemas.openxmlformats.org/officeDocument/2006/relationships/hyperlink" Target="https://community.secop.gov.co/Public/Tendering/OpportunityDetail/Index?noticeUID=CO1.NTC.5839932&amp;isFromPublicArea=True&amp;isModal=False" TargetMode="External"/><Relationship Id="rId272" Type="http://schemas.openxmlformats.org/officeDocument/2006/relationships/hyperlink" Target="https://community.secop.gov.co/Public/Tendering/OpportunityDetail/Index?noticeUID=CO1.NTC.6352636&amp;isFromPublicArea=True&amp;isModal=False" TargetMode="External"/><Relationship Id="rId577" Type="http://schemas.openxmlformats.org/officeDocument/2006/relationships/hyperlink" Target="https://community.secop.gov.co/Public/Tendering/OpportunityDetail/Index?noticeUID=CO1.NTC.7059770&amp;isFromPublicArea=True&amp;isModal=False" TargetMode="External"/><Relationship Id="rId700" Type="http://schemas.openxmlformats.org/officeDocument/2006/relationships/hyperlink" Target="https://community.secop.gov.co/Public/Tendering/OpportunityDetail/Index?noticeUID=CO1.NTC.6958230&amp;isFromPublicArea=True&amp;isModal=False" TargetMode="External"/><Relationship Id="rId132" Type="http://schemas.openxmlformats.org/officeDocument/2006/relationships/hyperlink" Target="https://community.secop.gov.co/Public/Tendering/OpportunityDetail/Index?noticeUID=CO1.NTC.5984424&amp;isFromPublicArea=True&amp;isModal=False" TargetMode="External"/><Relationship Id="rId437" Type="http://schemas.openxmlformats.org/officeDocument/2006/relationships/hyperlink" Target="https://community.secop.gov.co/Public/Tendering/OpportunityDetail/Index?noticeUID=CO1.NTC.6872535&amp;isFromPublicArea=True&amp;isModal=False" TargetMode="External"/><Relationship Id="rId644" Type="http://schemas.openxmlformats.org/officeDocument/2006/relationships/hyperlink" Target="https://community.secop.gov.co/Public/Tendering/OpportunityDetail/Index?noticeUID=CO1.NTC.7206278&amp;isFromPublicArea=True&amp;isModal=False" TargetMode="External"/><Relationship Id="rId283" Type="http://schemas.openxmlformats.org/officeDocument/2006/relationships/hyperlink" Target="https://community.secop.gov.co/Public/Tendering/OpportunityDetail/Index?noticeUID=CO1.NTC.6406347&amp;isFromPublicArea=True&amp;isModal=False" TargetMode="External"/><Relationship Id="rId490" Type="http://schemas.openxmlformats.org/officeDocument/2006/relationships/hyperlink" Target="https://community.secop.gov.co/Public/Tendering/OpportunityDetail/Index?noticeUID=CO1.NTC.6936315&amp;isFromPublicArea=True&amp;isModal=False" TargetMode="External"/><Relationship Id="rId504" Type="http://schemas.openxmlformats.org/officeDocument/2006/relationships/hyperlink" Target="https://community.secop.gov.co/Public/Tendering/OpportunityDetail/Index?noticeUID=CO1.NTC.6960434&amp;isFromPublicArea=True&amp;isModal=False" TargetMode="External"/><Relationship Id="rId711" Type="http://schemas.openxmlformats.org/officeDocument/2006/relationships/hyperlink" Target="https://community.secop.gov.co/Public/Tendering/OpportunityDetail/Index?noticeUID=CO1.NTC.7014443&amp;isFromPublicArea=True&amp;isModal=False" TargetMode="External"/><Relationship Id="rId78" Type="http://schemas.openxmlformats.org/officeDocument/2006/relationships/hyperlink" Target="https://community.secop.gov.co/Public/Tendering/OpportunityDetail/Index?noticeUID=CO1.NTC.5842593&amp;isFromPublicArea=True&amp;isModal=False" TargetMode="External"/><Relationship Id="rId143" Type="http://schemas.openxmlformats.org/officeDocument/2006/relationships/hyperlink" Target="https://community.secop.gov.co/Public/Tendering/OpportunityDetail/Index?noticeUID=CO1.NTC.6004854&amp;isFromPublicArea=True&amp;isModal=False" TargetMode="External"/><Relationship Id="rId350" Type="http://schemas.openxmlformats.org/officeDocument/2006/relationships/hyperlink" Target="https://community.secop.gov.co/Public/Tendering/OpportunityDetail/Index?noticeUID=CO1.NTC.6734980&amp;isFromPublicArea=True&amp;isModal=False" TargetMode="External"/><Relationship Id="rId588" Type="http://schemas.openxmlformats.org/officeDocument/2006/relationships/hyperlink" Target="https://community.secop.gov.co/Public/Tendering/OpportunityDetail/Index?noticeUID=CO1.NTC.7079990&amp;isFromPublicArea=True&amp;isModal=False" TargetMode="External"/><Relationship Id="rId9" Type="http://schemas.openxmlformats.org/officeDocument/2006/relationships/hyperlink" Target="https://community.secop.gov.co/Public/Tendering/OpportunityDetail/Index?noticeUID=CO1.NTC.5714200&amp;isFromPublicArea=True&amp;isModal=False" TargetMode="External"/><Relationship Id="rId210" Type="http://schemas.openxmlformats.org/officeDocument/2006/relationships/hyperlink" Target="https://community.secop.gov.co/Public/Tendering/OpportunityDetail/Index?noticeUID=CO1.NTC.6230357&amp;isFromPublicArea=True&amp;isModal=False" TargetMode="External"/><Relationship Id="rId448" Type="http://schemas.openxmlformats.org/officeDocument/2006/relationships/hyperlink" Target="https://community.secop.gov.co/Public/Tendering/OpportunityDetail/Index?noticeUID=CO1.NTC.6883991&amp;isFromPublicArea=True&amp;isModal=False" TargetMode="External"/><Relationship Id="rId655" Type="http://schemas.openxmlformats.org/officeDocument/2006/relationships/hyperlink" Target="https://community.secop.gov.co/Public/Tendering/OpportunityDetail/Index?noticeUID=CO1.NTC.7231621&amp;isFromPublicArea=True&amp;isModal=False" TargetMode="External"/><Relationship Id="rId294" Type="http://schemas.openxmlformats.org/officeDocument/2006/relationships/hyperlink" Target="https://community.secop.gov.co/Public/Tendering/OpportunityDetail/Index?noticeUID=CO1.NTC.6598070&amp;isFromPublicArea=True&amp;isModal=False" TargetMode="External"/><Relationship Id="rId308" Type="http://schemas.openxmlformats.org/officeDocument/2006/relationships/hyperlink" Target="https://community.secop.gov.co/Public/Tendering/OpportunityDetail/Index?noticeUID=CO1.NTC.6638311&amp;isFromPublicArea=True&amp;isModal=False" TargetMode="External"/><Relationship Id="rId515" Type="http://schemas.openxmlformats.org/officeDocument/2006/relationships/hyperlink" Target="https://community.secop.gov.co/Public/Tendering/OpportunityDetail/Index?noticeUID=CO1.NTC.6970394&amp;isFromPublicArea=True&amp;isModal=False" TargetMode="External"/><Relationship Id="rId722" Type="http://schemas.openxmlformats.org/officeDocument/2006/relationships/hyperlink" Target="https://community.secop.gov.co/Public/Tendering/OpportunityDetail/Index?noticeUID=CO1.NTC.7095715&amp;isFromPublicArea=True&amp;isModal=False" TargetMode="External"/><Relationship Id="rId89" Type="http://schemas.openxmlformats.org/officeDocument/2006/relationships/hyperlink" Target="https://community.secop.gov.co/Public/Tendering/OpportunityDetail/Index?noticeUID=CO1.NTC.5843149&amp;isFromPublicArea=True&amp;isModal=False" TargetMode="External"/><Relationship Id="rId154" Type="http://schemas.openxmlformats.org/officeDocument/2006/relationships/hyperlink" Target="https://community.secop.gov.co/Public/Tendering/OpportunityDetail/Index?noticeUID=CO1.NTC.6008718&amp;isFromPublicArea=True&amp;isModal=False" TargetMode="External"/><Relationship Id="rId361" Type="http://schemas.openxmlformats.org/officeDocument/2006/relationships/hyperlink" Target="https://community.secop.gov.co/Public/Tendering/OpportunityDetail/Index?noticeUID=CO1.NTC.6755169&amp;isFromPublicArea=True&amp;isModal=False" TargetMode="External"/><Relationship Id="rId599" Type="http://schemas.openxmlformats.org/officeDocument/2006/relationships/hyperlink" Target="https://community.secop.gov.co/Public/Tendering/OpportunityDetail/Index?noticeUID=CO1.NTC.7099425&amp;isFromPublicArea=True&amp;isModal=False" TargetMode="External"/><Relationship Id="rId459" Type="http://schemas.openxmlformats.org/officeDocument/2006/relationships/hyperlink" Target="https://community.secop.gov.co/Public/Tendering/OpportunityDetail/Index?noticeUID=CO1.NTC.6901169&amp;isFromPublicArea=True&amp;isModal=False" TargetMode="External"/><Relationship Id="rId666" Type="http://schemas.openxmlformats.org/officeDocument/2006/relationships/hyperlink" Target="https://community.secop.gov.co/Public/Tendering/OpportunityDetail/Index?noticeUID=CO1.NTC.7168526&amp;isFromPublicArea=True&amp;isModal=False" TargetMode="External"/><Relationship Id="rId16" Type="http://schemas.openxmlformats.org/officeDocument/2006/relationships/hyperlink" Target="https://community.secop.gov.co/Public/Tendering/OpportunityDetail/Index?noticeUID=CO1.NTC.5757874&amp;isFromPublicArea=True&amp;isModal=False" TargetMode="External"/><Relationship Id="rId221" Type="http://schemas.openxmlformats.org/officeDocument/2006/relationships/hyperlink" Target="https://community.secop.gov.co/Public/Tendering/OpportunityDetail/Index?noticeUID=CO1.NTC.6275401&amp;isFromPublicArea=True&amp;isModal=False" TargetMode="External"/><Relationship Id="rId319" Type="http://schemas.openxmlformats.org/officeDocument/2006/relationships/hyperlink" Target="https://community.secop.gov.co/Public/Tendering/OpportunityDetail/Index?noticeUID=CO1.NTC.6676133&amp;isFromPublicArea=True&amp;isModal=False" TargetMode="External"/><Relationship Id="rId526" Type="http://schemas.openxmlformats.org/officeDocument/2006/relationships/hyperlink" Target="https://community.secop.gov.co/Public/Tendering/OpportunityDetail/Index?noticeUID=CO1.NTC.6988949&amp;isFromPublicArea=True&amp;isModal=False" TargetMode="External"/><Relationship Id="rId165" Type="http://schemas.openxmlformats.org/officeDocument/2006/relationships/hyperlink" Target="https://community.secop.gov.co/Public/Tendering/OpportunityDetail/Index?noticeUID=CO1.NTC.6120357&amp;isFromPublicArea=True&amp;isModal=False" TargetMode="External"/><Relationship Id="rId372" Type="http://schemas.openxmlformats.org/officeDocument/2006/relationships/hyperlink" Target="https://community.secop.gov.co/Public/Tendering/OpportunityDetail/Index?noticeUID=CO1.NTC.6775583&amp;isFromPublicArea=True&amp;isModal=False" TargetMode="External"/><Relationship Id="rId677" Type="http://schemas.openxmlformats.org/officeDocument/2006/relationships/hyperlink" Target="https://community.secop.gov.co/Public/Tendering/OpportunityDetail/Index?noticeUID=CO1.NTC.7189278&amp;isFromPublicArea=True&amp;isModal=False" TargetMode="External"/><Relationship Id="rId232" Type="http://schemas.openxmlformats.org/officeDocument/2006/relationships/hyperlink" Target="https://community.secop.gov.co/Public/Tendering/OpportunityDetail/Index?noticeUID=CO1.NTC.6290472&amp;isFromPublicArea=True&amp;isModal=False" TargetMode="External"/><Relationship Id="rId27" Type="http://schemas.openxmlformats.org/officeDocument/2006/relationships/hyperlink" Target="https://community.secop.gov.co/Public/Tendering/OpportunityDetail/Index?noticeUID=CO1.NTC.5796750&amp;isFromPublicArea=True&amp;isModal=False" TargetMode="External"/><Relationship Id="rId537" Type="http://schemas.openxmlformats.org/officeDocument/2006/relationships/hyperlink" Target="https://community.secop.gov.co/Public/Tendering/OpportunityDetail/Index?noticeUID=CO1.NTC.7011108&amp;isFromPublicArea=True&amp;isModal=False" TargetMode="External"/><Relationship Id="rId80" Type="http://schemas.openxmlformats.org/officeDocument/2006/relationships/hyperlink" Target="https://community.secop.gov.co/Public/Tendering/OpportunityDetail/Index?noticeUID=CO1.NTC.5842343&amp;isFromPublicArea=True&amp;isModal=False" TargetMode="External"/><Relationship Id="rId176" Type="http://schemas.openxmlformats.org/officeDocument/2006/relationships/hyperlink" Target="https://community.secop.gov.co/Public/Tendering/OpportunityDetail/Index?noticeUID=CO1.NTC.6171904&amp;isFromPublicArea=True&amp;isModal=False" TargetMode="External"/><Relationship Id="rId383" Type="http://schemas.openxmlformats.org/officeDocument/2006/relationships/hyperlink" Target="https://community.secop.gov.co/Public/Tendering/OpportunityDetail/Index?noticeUID=CO1.NTC.6796929&amp;isFromPublicArea=True&amp;isModal=False" TargetMode="External"/><Relationship Id="rId590" Type="http://schemas.openxmlformats.org/officeDocument/2006/relationships/hyperlink" Target="https://community.secop.gov.co/Public/Tendering/OpportunityDetail/Index?noticeUID=CO1.NTC.7090916&amp;isFromPublicArea=True&amp;isModal=False" TargetMode="External"/><Relationship Id="rId604" Type="http://schemas.openxmlformats.org/officeDocument/2006/relationships/hyperlink" Target="https://community.secop.gov.co/Public/Tendering/OpportunityDetail/Index?noticeUID=CO1.NTC.7098760&amp;isFromPublicArea=True&amp;isModal=False" TargetMode="External"/><Relationship Id="rId243" Type="http://schemas.openxmlformats.org/officeDocument/2006/relationships/hyperlink" Target="https://community.secop.gov.co/Public/Tendering/OpportunityDetail/Index?noticeUID=CO1.NTC.6298803&amp;isFromPublicArea=True&amp;isModal=False" TargetMode="External"/><Relationship Id="rId450" Type="http://schemas.openxmlformats.org/officeDocument/2006/relationships/hyperlink" Target="https://www.contratos.gov.co/consultas/detalleProceso.do?numConstancia=24-22-98100" TargetMode="External"/><Relationship Id="rId688" Type="http://schemas.openxmlformats.org/officeDocument/2006/relationships/hyperlink" Target="https://community.secop.gov.co/Public/Tendering/OpportunityDetail/Index?noticeUID=CO1.NTC.6876553&amp;isFromPublicArea=True&amp;isModal=False" TargetMode="External"/><Relationship Id="rId38" Type="http://schemas.openxmlformats.org/officeDocument/2006/relationships/hyperlink" Target="https://community.secop.gov.co/Public/Tendering/OpportunityDetail/Index?noticeUID=CO1.NTC.5819345&amp;isFromPublicArea=True&amp;isModal=False" TargetMode="External"/><Relationship Id="rId103" Type="http://schemas.openxmlformats.org/officeDocument/2006/relationships/hyperlink" Target="https://community.secop.gov.co/Public/Tendering/OpportunityDetail/Index?noticeUID=CO1.NTC.5935319&amp;isFromPublicArea=True&amp;isModal=False" TargetMode="External"/><Relationship Id="rId310" Type="http://schemas.openxmlformats.org/officeDocument/2006/relationships/hyperlink" Target="https://community.secop.gov.co/Public/Tendering/OpportunityDetail/Index?noticeUID=CO1.NTC.6651355&amp;isFromPublicArea=True&amp;isModal=False" TargetMode="External"/><Relationship Id="rId548" Type="http://schemas.openxmlformats.org/officeDocument/2006/relationships/hyperlink" Target="https://community.secop.gov.co/Public/Tendering/OpportunityDetail/Index?noticeUID=CO1.NTC.7016319&amp;isFromPublicArea=True&amp;isModal=False" TargetMode="External"/><Relationship Id="rId91" Type="http://schemas.openxmlformats.org/officeDocument/2006/relationships/hyperlink" Target="https://community.secop.gov.co/Public/Tendering/OpportunityDetail/Index?noticeUID=CO1.NTC.5843143&amp;isFromPublicArea=True&amp;isModal=False" TargetMode="External"/><Relationship Id="rId187" Type="http://schemas.openxmlformats.org/officeDocument/2006/relationships/hyperlink" Target="https://community.secop.gov.co/Public/Tendering/OpportunityDetail/Index?noticeUID=CO1.NTC.6201626&amp;isFromPublicArea=True&amp;isModal=False" TargetMode="External"/><Relationship Id="rId394" Type="http://schemas.openxmlformats.org/officeDocument/2006/relationships/hyperlink" Target="https://community.secop.gov.co/Public/Tendering/OpportunityDetail/Index?noticeUID=CO1.NTC.6809692&amp;isFromPublicArea=True&amp;isModal=False" TargetMode="External"/><Relationship Id="rId408" Type="http://schemas.openxmlformats.org/officeDocument/2006/relationships/hyperlink" Target="https://community.secop.gov.co/Public/Tendering/OpportunityDetail/Index?noticeUID=CO1.NTC.6825532&amp;isFromPublicArea=True&amp;isModal=False" TargetMode="External"/><Relationship Id="rId615" Type="http://schemas.openxmlformats.org/officeDocument/2006/relationships/hyperlink" Target="https://community.secop.gov.co/Public/Tendering/OpportunityDetail/Index?noticeUID=CO1.NTC.7123350&amp;isFromPublicArea=True&amp;isModal=False" TargetMode="External"/><Relationship Id="rId254" Type="http://schemas.openxmlformats.org/officeDocument/2006/relationships/hyperlink" Target="https://community.secop.gov.co/Public/Tendering/OpportunityDetail/Index?noticeUID=CO1.NTC.6311250&amp;isFromPublicArea=True&amp;isModal=False" TargetMode="External"/><Relationship Id="rId699" Type="http://schemas.openxmlformats.org/officeDocument/2006/relationships/hyperlink" Target="https://community.secop.gov.co/Public/Tendering/OpportunityDetail/Index?noticeUID=CO1.NTC.6963234&amp;isFromPublicArea=True&amp;isModal=False" TargetMode="External"/><Relationship Id="rId49" Type="http://schemas.openxmlformats.org/officeDocument/2006/relationships/hyperlink" Target="https://community.secop.gov.co/Public/Tendering/OpportunityDetail/Index?noticeUID=CO1.NTC.5834579&amp;isFromPublicArea=True&amp;isModal=False" TargetMode="External"/><Relationship Id="rId114" Type="http://schemas.openxmlformats.org/officeDocument/2006/relationships/hyperlink" Target="https://community.secop.gov.co/Public/Tendering/OpportunityDetail/Index?noticeUID=CO1.NTC.5956355&amp;isFromPublicArea=True&amp;isModal=False" TargetMode="External"/><Relationship Id="rId461" Type="http://schemas.openxmlformats.org/officeDocument/2006/relationships/hyperlink" Target="https://community.secop.gov.co/Public/Tendering/OpportunityDetail/Index?noticeUID=CO1.NTC.6899688&amp;isFromPublicArea=True&amp;isModal=False" TargetMode="External"/><Relationship Id="rId559" Type="http://schemas.openxmlformats.org/officeDocument/2006/relationships/hyperlink" Target="https://community.secop.gov.co/Public/Tendering/OpportunityDetail/Index?noticeUID=CO1.NTC.7026580&amp;isFromPublicArea=True&amp;isModal=False" TargetMode="External"/><Relationship Id="rId198" Type="http://schemas.openxmlformats.org/officeDocument/2006/relationships/hyperlink" Target="https://community.secop.gov.co/Public/Tendering/OpportunityDetail/Index?noticeUID=CO1.NTC.6207233&amp;isFromPublicArea=True&amp;isModal=False" TargetMode="External"/><Relationship Id="rId321" Type="http://schemas.openxmlformats.org/officeDocument/2006/relationships/hyperlink" Target="https://community.secop.gov.co/Public/Tendering/OpportunityDetail/Index?noticeUID=CO1.NTC.6681671&amp;isFromPublicArea=True&amp;isModal=False" TargetMode="External"/><Relationship Id="rId419" Type="http://schemas.openxmlformats.org/officeDocument/2006/relationships/hyperlink" Target="https://community.secop.gov.co/Public/Tendering/OpportunityDetail/Index?noticeUID=CO1.NTC.6833597&amp;isFromPublicArea=True&amp;isModal=False" TargetMode="External"/><Relationship Id="rId626" Type="http://schemas.openxmlformats.org/officeDocument/2006/relationships/hyperlink" Target="https://community.secop.gov.co/Public/Tendering/OpportunityDetail/Index?noticeUID=CO1.NTC.7152464&amp;isFromPublicArea=True&amp;isModal=False" TargetMode="External"/><Relationship Id="rId265" Type="http://schemas.openxmlformats.org/officeDocument/2006/relationships/hyperlink" Target="https://community.secop.gov.co/Public/Tendering/OpportunityDetail/Index?noticeUID=CO1.NTC.6324710&amp;isFromPublicArea=True&amp;isModal=False" TargetMode="External"/><Relationship Id="rId472" Type="http://schemas.openxmlformats.org/officeDocument/2006/relationships/hyperlink" Target="https://community.secop.gov.co/Public/Tendering/OpportunityDetail/Index?noticeUID=CO1.NTC.6916748&amp;isFromPublicArea=True&amp;isModal=False" TargetMode="External"/><Relationship Id="rId125" Type="http://schemas.openxmlformats.org/officeDocument/2006/relationships/hyperlink" Target="https://community.secop.gov.co/Public/Tendering/OpportunityDetail/Index?noticeUID=CO1.NTC.5972994&amp;isFromPublicArea=True&amp;isModal=False" TargetMode="External"/><Relationship Id="rId332" Type="http://schemas.openxmlformats.org/officeDocument/2006/relationships/hyperlink" Target="https://community.secop.gov.co/Public/Tendering/OpportunityDetail/Index?noticeUID=CO1.NTC.6715934&amp;isFromPublicArea=True&amp;isModal=False" TargetMode="External"/><Relationship Id="rId637" Type="http://schemas.openxmlformats.org/officeDocument/2006/relationships/hyperlink" Target="https://community.secop.gov.co/Public/Tendering/OpportunityDetail/Index?noticeUID=CO1.NTC.7183631&amp;isFromPublicArea=True&amp;isModal=False" TargetMode="External"/><Relationship Id="rId276" Type="http://schemas.openxmlformats.org/officeDocument/2006/relationships/hyperlink" Target="https://community.secop.gov.co/Public/Tendering/OpportunityDetail/Index?noticeUID=CO1.NTC.6379741&amp;isFromPublicArea=True&amp;isModal=False" TargetMode="External"/><Relationship Id="rId483" Type="http://schemas.openxmlformats.org/officeDocument/2006/relationships/hyperlink" Target="https://community.secop.gov.co/Public/Tendering/OpportunityDetail/Index?noticeUID=CO1.NTC.6925932&amp;isFromPublicArea=True&amp;isModal=False" TargetMode="External"/><Relationship Id="rId690" Type="http://schemas.openxmlformats.org/officeDocument/2006/relationships/hyperlink" Target="https://community.secop.gov.co/Public/Tendering/OpportunityDetail/Index?noticeUID=CO1.NTC.6882612&amp;isFromPublicArea=True&amp;isModal=False" TargetMode="External"/><Relationship Id="rId704" Type="http://schemas.openxmlformats.org/officeDocument/2006/relationships/hyperlink" Target="https://community.secop.gov.co/Public/Tendering/OpportunityDetail/Index?noticeUID=CO1.NTC.6975907&amp;isFromPublicArea=True&amp;isModal=False" TargetMode="External"/><Relationship Id="rId40" Type="http://schemas.openxmlformats.org/officeDocument/2006/relationships/hyperlink" Target="https://community.secop.gov.co/Public/Tendering/OpportunityDetail/Index?noticeUID=CO1.NTC.5814493&amp;isFromPublicArea=True&amp;isModal=False" TargetMode="External"/><Relationship Id="rId136" Type="http://schemas.openxmlformats.org/officeDocument/2006/relationships/hyperlink" Target="https://community.secop.gov.co/Public/Tendering/OpportunityDetail/Index?noticeUID=CO1.NTC.5996487&amp;isFromPublicArea=True&amp;isModal=False" TargetMode="External"/><Relationship Id="rId343" Type="http://schemas.openxmlformats.org/officeDocument/2006/relationships/hyperlink" Target="https://community.secop.gov.co/Public/Tendering/OpportunityDetail/Index?noticeUID=CO1.NTC.6723070&amp;isFromPublicArea=True&amp;isModal=False" TargetMode="External"/><Relationship Id="rId550" Type="http://schemas.openxmlformats.org/officeDocument/2006/relationships/hyperlink" Target="https://community.secop.gov.co/Public/Tendering/OpportunityDetail/Index?noticeUID=CO1.NTC.7019907&amp;isFromPublicArea=True&amp;isModal=False" TargetMode="External"/><Relationship Id="rId203" Type="http://schemas.openxmlformats.org/officeDocument/2006/relationships/hyperlink" Target="https://community.secop.gov.co/Public/Tendering/OpportunityDetail/Index?noticeUID=CO1.NTC.6229215&amp;isFromPublicArea=True&amp;isModal=False" TargetMode="External"/><Relationship Id="rId648" Type="http://schemas.openxmlformats.org/officeDocument/2006/relationships/hyperlink" Target="https://community.secop.gov.co/Public/Tendering/OpportunityDetail/Index?noticeUID=CO1.NTC.7218172&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C80E-9E7F-3948-A98B-C9DD865E00F2}">
  <sheetPr>
    <tabColor rgb="FF00B050"/>
  </sheetPr>
  <dimension ref="B3:L34"/>
  <sheetViews>
    <sheetView showGridLines="0" topLeftCell="B6" workbookViewId="0">
      <selection activeCell="B34" sqref="B34"/>
    </sheetView>
  </sheetViews>
  <sheetFormatPr baseColWidth="10" defaultColWidth="11.44140625" defaultRowHeight="13.2"/>
  <cols>
    <col min="1" max="1" width="7.33203125" customWidth="1"/>
    <col min="2" max="2" width="11.88671875" bestFit="1" customWidth="1"/>
    <col min="3" max="3" width="105.6640625" bestFit="1" customWidth="1"/>
    <col min="4" max="4" width="22.88671875" bestFit="1" customWidth="1"/>
    <col min="6" max="6" width="20.109375" bestFit="1" customWidth="1"/>
    <col min="8" max="8" width="65.109375" bestFit="1" customWidth="1"/>
    <col min="10" max="10" width="63.6640625" bestFit="1" customWidth="1"/>
    <col min="12" max="12" width="34.44140625" bestFit="1" customWidth="1"/>
  </cols>
  <sheetData>
    <row r="3" spans="2:12" ht="52.8">
      <c r="B3" s="8" t="s">
        <v>1210</v>
      </c>
      <c r="C3" s="8" t="s">
        <v>1211</v>
      </c>
      <c r="D3" s="8" t="s">
        <v>1212</v>
      </c>
      <c r="F3" s="23" t="s">
        <v>1213</v>
      </c>
      <c r="H3" s="23" t="s">
        <v>1214</v>
      </c>
      <c r="J3" s="23" t="s">
        <v>1215</v>
      </c>
      <c r="L3" s="23" t="s">
        <v>1216</v>
      </c>
    </row>
    <row r="4" spans="2:12">
      <c r="B4">
        <v>1636</v>
      </c>
      <c r="C4" t="s">
        <v>1217</v>
      </c>
      <c r="D4" t="s">
        <v>1218</v>
      </c>
      <c r="F4" s="6" t="s">
        <v>1219</v>
      </c>
      <c r="H4" t="s">
        <v>1220</v>
      </c>
      <c r="J4" s="22" t="s">
        <v>1221</v>
      </c>
      <c r="L4" s="6" t="s">
        <v>1222</v>
      </c>
    </row>
    <row r="5" spans="2:12">
      <c r="B5">
        <v>1639</v>
      </c>
      <c r="C5" t="s">
        <v>1223</v>
      </c>
      <c r="D5" t="s">
        <v>1224</v>
      </c>
      <c r="F5" t="s">
        <v>1225</v>
      </c>
      <c r="H5" t="s">
        <v>1226</v>
      </c>
      <c r="J5" s="22" t="s">
        <v>1227</v>
      </c>
      <c r="L5" t="s">
        <v>1228</v>
      </c>
    </row>
    <row r="6" spans="2:12">
      <c r="B6">
        <v>1640</v>
      </c>
      <c r="C6" t="s">
        <v>1229</v>
      </c>
      <c r="D6" t="s">
        <v>1230</v>
      </c>
      <c r="F6" s="6" t="s">
        <v>1231</v>
      </c>
      <c r="H6" t="s">
        <v>1232</v>
      </c>
      <c r="J6" s="22" t="s">
        <v>1233</v>
      </c>
      <c r="L6" t="s">
        <v>3</v>
      </c>
    </row>
    <row r="7" spans="2:12">
      <c r="B7">
        <v>1642</v>
      </c>
      <c r="C7" t="s">
        <v>1234</v>
      </c>
      <c r="D7" t="s">
        <v>1235</v>
      </c>
      <c r="F7" s="6" t="s">
        <v>1236</v>
      </c>
      <c r="H7" t="s">
        <v>1237</v>
      </c>
      <c r="J7" s="22" t="s">
        <v>3</v>
      </c>
      <c r="L7" t="s">
        <v>1238</v>
      </c>
    </row>
    <row r="8" spans="2:12">
      <c r="B8">
        <v>1646</v>
      </c>
      <c r="C8" t="s">
        <v>1239</v>
      </c>
      <c r="D8" t="s">
        <v>1240</v>
      </c>
      <c r="F8" s="6" t="s">
        <v>1241</v>
      </c>
      <c r="H8" t="s">
        <v>1242</v>
      </c>
      <c r="J8" s="22" t="s">
        <v>1243</v>
      </c>
      <c r="L8" t="s">
        <v>1244</v>
      </c>
    </row>
    <row r="9" spans="2:12">
      <c r="B9">
        <v>1647</v>
      </c>
      <c r="C9" t="s">
        <v>1245</v>
      </c>
      <c r="D9" t="s">
        <v>1246</v>
      </c>
      <c r="F9" s="6" t="s">
        <v>1247</v>
      </c>
      <c r="H9" t="s">
        <v>1248</v>
      </c>
      <c r="J9" s="22" t="s">
        <v>1249</v>
      </c>
      <c r="L9" t="s">
        <v>1250</v>
      </c>
    </row>
    <row r="10" spans="2:12">
      <c r="B10">
        <v>1649</v>
      </c>
      <c r="C10" t="s">
        <v>1251</v>
      </c>
      <c r="D10" t="s">
        <v>1252</v>
      </c>
      <c r="H10" t="s">
        <v>1253</v>
      </c>
      <c r="J10" s="22" t="s">
        <v>1254</v>
      </c>
      <c r="L10" s="6" t="s">
        <v>1255</v>
      </c>
    </row>
    <row r="11" spans="2:12">
      <c r="B11">
        <v>1650</v>
      </c>
      <c r="C11" t="s">
        <v>1256</v>
      </c>
      <c r="D11" t="s">
        <v>1257</v>
      </c>
      <c r="H11" t="s">
        <v>1258</v>
      </c>
      <c r="J11" s="22" t="s">
        <v>1259</v>
      </c>
      <c r="L11" s="6" t="s">
        <v>1260</v>
      </c>
    </row>
    <row r="12" spans="2:12">
      <c r="B12">
        <v>1653</v>
      </c>
      <c r="C12" t="s">
        <v>1261</v>
      </c>
      <c r="D12" t="s">
        <v>1262</v>
      </c>
      <c r="H12" t="s">
        <v>1263</v>
      </c>
      <c r="J12" s="22" t="s">
        <v>1264</v>
      </c>
      <c r="L12" s="6" t="s">
        <v>1265</v>
      </c>
    </row>
    <row r="13" spans="2:12">
      <c r="B13">
        <v>1656</v>
      </c>
      <c r="C13" t="s">
        <v>1266</v>
      </c>
      <c r="D13" t="s">
        <v>1267</v>
      </c>
      <c r="H13" t="s">
        <v>1268</v>
      </c>
      <c r="J13" s="24" t="s">
        <v>22</v>
      </c>
    </row>
    <row r="14" spans="2:12">
      <c r="B14">
        <v>1657</v>
      </c>
      <c r="C14" t="s">
        <v>1269</v>
      </c>
      <c r="D14" t="s">
        <v>1270</v>
      </c>
      <c r="F14" s="35" t="s">
        <v>1271</v>
      </c>
      <c r="H14" t="s">
        <v>1272</v>
      </c>
      <c r="J14" s="22" t="s">
        <v>12</v>
      </c>
    </row>
    <row r="15" spans="2:12">
      <c r="B15">
        <v>1658</v>
      </c>
      <c r="C15" t="s">
        <v>1273</v>
      </c>
      <c r="D15" t="s">
        <v>1274</v>
      </c>
      <c r="F15" s="15" t="s">
        <v>1275</v>
      </c>
      <c r="H15" t="s">
        <v>1276</v>
      </c>
      <c r="J15" t="s">
        <v>1277</v>
      </c>
    </row>
    <row r="16" spans="2:12">
      <c r="B16">
        <v>1659</v>
      </c>
      <c r="C16" t="s">
        <v>1278</v>
      </c>
      <c r="D16" t="s">
        <v>1279</v>
      </c>
      <c r="F16" s="15" t="s">
        <v>1280</v>
      </c>
      <c r="H16" t="s">
        <v>1281</v>
      </c>
      <c r="J16" t="s">
        <v>1282</v>
      </c>
    </row>
    <row r="17" spans="2:10">
      <c r="B17">
        <v>1660</v>
      </c>
      <c r="C17" t="s">
        <v>1283</v>
      </c>
      <c r="D17" t="s">
        <v>1284</v>
      </c>
      <c r="H17" t="s">
        <v>1285</v>
      </c>
      <c r="J17" t="s">
        <v>1286</v>
      </c>
    </row>
    <row r="18" spans="2:10">
      <c r="B18">
        <v>1661</v>
      </c>
      <c r="C18" t="s">
        <v>1287</v>
      </c>
      <c r="D18" t="s">
        <v>1288</v>
      </c>
      <c r="H18" t="s">
        <v>1289</v>
      </c>
      <c r="J18" t="s">
        <v>487</v>
      </c>
    </row>
    <row r="19" spans="2:10">
      <c r="B19">
        <v>1665</v>
      </c>
      <c r="C19" t="s">
        <v>1290</v>
      </c>
      <c r="D19" t="s">
        <v>1291</v>
      </c>
      <c r="H19" t="s">
        <v>1292</v>
      </c>
    </row>
    <row r="20" spans="2:10">
      <c r="B20">
        <v>1667</v>
      </c>
      <c r="C20" t="s">
        <v>1293</v>
      </c>
      <c r="D20" t="s">
        <v>1294</v>
      </c>
      <c r="H20" t="s">
        <v>1295</v>
      </c>
    </row>
    <row r="21" spans="2:10">
      <c r="B21">
        <v>1670</v>
      </c>
      <c r="C21" t="s">
        <v>1296</v>
      </c>
      <c r="D21" t="s">
        <v>1297</v>
      </c>
      <c r="H21" t="s">
        <v>1298</v>
      </c>
    </row>
    <row r="22" spans="2:10">
      <c r="B22">
        <v>1673</v>
      </c>
      <c r="C22" t="s">
        <v>1299</v>
      </c>
      <c r="D22" t="s">
        <v>1300</v>
      </c>
      <c r="H22" t="s">
        <v>1301</v>
      </c>
    </row>
    <row r="23" spans="2:10">
      <c r="B23">
        <v>1675</v>
      </c>
      <c r="C23" t="s">
        <v>1302</v>
      </c>
      <c r="D23" t="s">
        <v>1303</v>
      </c>
      <c r="H23" t="s">
        <v>1304</v>
      </c>
    </row>
    <row r="24" spans="2:10">
      <c r="B24">
        <v>1678</v>
      </c>
      <c r="C24" t="s">
        <v>1305</v>
      </c>
      <c r="D24" t="s">
        <v>1306</v>
      </c>
    </row>
    <row r="25" spans="2:10">
      <c r="B25">
        <v>1679</v>
      </c>
      <c r="C25" t="s">
        <v>1307</v>
      </c>
      <c r="D25" t="s">
        <v>1308</v>
      </c>
    </row>
    <row r="26" spans="2:10">
      <c r="B26">
        <v>1680</v>
      </c>
      <c r="C26" t="s">
        <v>1309</v>
      </c>
      <c r="D26" t="s">
        <v>1310</v>
      </c>
    </row>
    <row r="27" spans="2:10">
      <c r="B27">
        <v>1681</v>
      </c>
      <c r="C27" t="s">
        <v>1311</v>
      </c>
      <c r="D27" t="s">
        <v>1312</v>
      </c>
    </row>
    <row r="28" spans="2:10">
      <c r="B28">
        <v>1682</v>
      </c>
      <c r="C28" t="s">
        <v>1313</v>
      </c>
      <c r="D28" t="s">
        <v>1314</v>
      </c>
    </row>
    <row r="29" spans="2:10">
      <c r="B29">
        <v>1684</v>
      </c>
      <c r="C29" t="s">
        <v>1315</v>
      </c>
      <c r="D29" t="s">
        <v>1316</v>
      </c>
    </row>
    <row r="30" spans="2:10">
      <c r="B30">
        <v>1685</v>
      </c>
      <c r="C30" t="s">
        <v>1317</v>
      </c>
      <c r="D30" t="s">
        <v>1318</v>
      </c>
    </row>
    <row r="31" spans="2:10">
      <c r="B31">
        <v>1689</v>
      </c>
      <c r="C31" t="s">
        <v>1319</v>
      </c>
      <c r="D31" t="s">
        <v>1320</v>
      </c>
    </row>
    <row r="32" spans="2:10">
      <c r="B32">
        <v>1697</v>
      </c>
      <c r="C32" t="s">
        <v>1321</v>
      </c>
      <c r="D32" t="s">
        <v>1322</v>
      </c>
    </row>
    <row r="33" spans="2:4">
      <c r="B33">
        <v>1698</v>
      </c>
      <c r="C33" t="s">
        <v>1323</v>
      </c>
      <c r="D33" t="s">
        <v>1324</v>
      </c>
    </row>
    <row r="34" spans="2:4">
      <c r="B34">
        <v>2213</v>
      </c>
      <c r="C34" t="s">
        <v>1325</v>
      </c>
      <c r="D34" t="s">
        <v>1326</v>
      </c>
    </row>
  </sheetData>
  <sortState xmlns:xlrd2="http://schemas.microsoft.com/office/spreadsheetml/2017/richdata2" ref="L4:L24">
    <sortCondition ref="L4:L24"/>
  </sortState>
  <dataValidations count="1">
    <dataValidation type="list" allowBlank="1" showInputMessage="1" showErrorMessage="1" sqref="F15:F16" xr:uid="{DDA63B3E-8D78-D346-AE0C-F13533A52381}">
      <formula1>$AG$1048572:$AG$1048576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EA66-9A78-4A93-8C9C-8502C1E348FB}">
  <sheetPr>
    <tabColor rgb="FF0070C0"/>
  </sheetPr>
  <dimension ref="A1:CZ749"/>
  <sheetViews>
    <sheetView showGridLines="0" tabSelected="1" workbookViewId="0">
      <pane xSplit="1" topLeftCell="K1" activePane="topRight" state="frozen"/>
      <selection pane="topRight" activeCell="G1" sqref="G1:G1048576"/>
    </sheetView>
  </sheetViews>
  <sheetFormatPr baseColWidth="10" defaultColWidth="21.109375" defaultRowHeight="51" customHeight="1"/>
  <cols>
    <col min="1" max="1" width="5" style="3" bestFit="1" customWidth="1"/>
    <col min="2" max="2" width="21.109375" style="3"/>
    <col min="3" max="3" width="10.5546875" style="3" customWidth="1"/>
    <col min="4" max="4" width="26.44140625" style="3" customWidth="1"/>
    <col min="5" max="5" width="17.88671875" style="3" customWidth="1"/>
    <col min="6" max="6" width="21.109375" style="3" customWidth="1"/>
    <col min="7" max="7" width="31.33203125" style="2" customWidth="1"/>
    <col min="8" max="8" width="23.109375" style="3" customWidth="1"/>
    <col min="9" max="9" width="44.44140625" style="3" customWidth="1"/>
    <col min="10" max="10" width="10.109375" style="3" customWidth="1"/>
    <col min="11" max="11" width="18" style="3" customWidth="1"/>
    <col min="12" max="16" width="21.109375" style="3" customWidth="1"/>
    <col min="17" max="17" width="12.44140625" style="3" customWidth="1"/>
    <col min="18" max="18" width="16.6640625" style="3" customWidth="1"/>
    <col min="19" max="19" width="16.109375" style="3" customWidth="1"/>
    <col min="20" max="20" width="73" style="3" customWidth="1"/>
    <col min="21" max="21" width="17" style="3" customWidth="1"/>
    <col min="22" max="22" width="13.6640625" style="2" customWidth="1"/>
    <col min="23" max="23" width="16" style="3" customWidth="1"/>
    <col min="24" max="24" width="13.33203125" style="3" customWidth="1"/>
    <col min="25" max="25" width="14" style="3" customWidth="1"/>
    <col min="26" max="26" width="14.88671875" style="34" customWidth="1"/>
    <col min="27" max="27" width="21.109375" style="34" customWidth="1"/>
    <col min="28" max="28" width="15.44140625" style="3" customWidth="1"/>
    <col min="29" max="29" width="21.109375" style="3" customWidth="1"/>
    <col min="30" max="30" width="30.88671875" style="3" customWidth="1"/>
    <col min="31" max="31" width="13.109375" style="3" customWidth="1"/>
    <col min="32" max="32" width="14.44140625" style="3" customWidth="1"/>
    <col min="33" max="33" width="13.33203125" style="3" customWidth="1"/>
    <col min="34" max="34" width="13.88671875" style="3" customWidth="1"/>
    <col min="35" max="35" width="13.109375" style="3" customWidth="1"/>
    <col min="36" max="36" width="17.88671875" style="3" customWidth="1"/>
    <col min="37" max="37" width="14.5546875" style="3" customWidth="1"/>
    <col min="38" max="38" width="16.5546875" style="3" customWidth="1"/>
    <col min="39" max="39" width="17" style="3" customWidth="1"/>
    <col min="40" max="42" width="21.109375" style="3" customWidth="1"/>
    <col min="43" max="16384" width="21.109375" style="3"/>
  </cols>
  <sheetData>
    <row r="1" spans="1:42" ht="20.25" customHeight="1">
      <c r="A1" s="38"/>
      <c r="B1" s="39" t="s">
        <v>1327</v>
      </c>
      <c r="C1" s="38"/>
      <c r="D1" s="38"/>
      <c r="E1" s="7"/>
      <c r="F1" s="38"/>
      <c r="G1" s="40"/>
      <c r="H1" s="5"/>
      <c r="I1" s="7"/>
      <c r="J1" s="7"/>
      <c r="K1" s="41"/>
      <c r="L1" s="4"/>
      <c r="M1" s="4"/>
      <c r="N1" s="4"/>
      <c r="O1" s="4"/>
      <c r="P1" s="4"/>
      <c r="Q1" s="7"/>
      <c r="R1" s="7"/>
      <c r="S1" s="7"/>
      <c r="T1" s="4"/>
      <c r="U1" s="42"/>
      <c r="V1" s="43"/>
      <c r="W1" s="42"/>
      <c r="X1" s="5"/>
      <c r="Y1" s="5"/>
      <c r="Z1" s="44"/>
      <c r="AA1" s="44"/>
      <c r="AB1" s="5"/>
      <c r="AC1" s="5"/>
      <c r="AD1" s="5"/>
      <c r="AE1" s="7"/>
      <c r="AF1" s="5"/>
      <c r="AG1" s="7"/>
      <c r="AH1" s="5"/>
      <c r="AI1" s="7"/>
      <c r="AJ1" s="45"/>
      <c r="AK1" s="7"/>
      <c r="AL1" s="5"/>
      <c r="AM1" s="7"/>
      <c r="AN1" s="46"/>
      <c r="AO1" s="5"/>
      <c r="AP1" s="45"/>
    </row>
    <row r="2" spans="1:42" ht="18.75" customHeight="1">
      <c r="A2" s="38"/>
      <c r="B2" s="39" t="s">
        <v>1328</v>
      </c>
      <c r="C2" s="38"/>
      <c r="D2" s="38"/>
      <c r="E2" s="47"/>
      <c r="F2" s="48"/>
      <c r="G2" s="40"/>
      <c r="H2" s="49"/>
      <c r="I2" s="7"/>
      <c r="J2" s="7"/>
      <c r="K2" s="50"/>
      <c r="L2" s="4"/>
      <c r="M2" s="5"/>
      <c r="N2" s="5"/>
      <c r="O2" s="5"/>
      <c r="P2" s="4"/>
      <c r="Q2" s="7"/>
      <c r="R2" s="7"/>
      <c r="S2" s="7"/>
      <c r="T2" s="51" t="s">
        <v>1329</v>
      </c>
      <c r="U2" s="42"/>
      <c r="V2" s="43"/>
      <c r="W2" s="42"/>
      <c r="X2" s="5"/>
      <c r="Y2" s="5"/>
      <c r="Z2" s="44"/>
      <c r="AA2" s="44"/>
      <c r="AB2" s="5"/>
      <c r="AC2" s="5"/>
      <c r="AD2" s="5"/>
      <c r="AE2" s="7"/>
      <c r="AF2" s="5"/>
      <c r="AG2" s="7"/>
      <c r="AH2" s="5"/>
      <c r="AI2" s="7"/>
      <c r="AJ2" s="45"/>
      <c r="AK2" s="7"/>
      <c r="AL2" s="5"/>
      <c r="AM2" s="7"/>
      <c r="AN2" s="7"/>
      <c r="AO2" s="5"/>
      <c r="AP2" s="45"/>
    </row>
    <row r="3" spans="1:42" ht="11.25" customHeight="1">
      <c r="A3" s="53"/>
      <c r="B3" s="52"/>
      <c r="C3" s="51" t="s">
        <v>1329</v>
      </c>
      <c r="D3" s="51" t="s">
        <v>1329</v>
      </c>
      <c r="E3" s="52"/>
      <c r="F3" s="51" t="s">
        <v>1329</v>
      </c>
      <c r="G3" s="52"/>
      <c r="H3" s="53"/>
      <c r="I3" s="51" t="s">
        <v>1329</v>
      </c>
      <c r="J3" s="51" t="s">
        <v>1329</v>
      </c>
      <c r="K3" s="51" t="s">
        <v>1329</v>
      </c>
      <c r="L3" s="220" t="s">
        <v>1330</v>
      </c>
      <c r="M3" s="221"/>
      <c r="N3" s="221"/>
      <c r="O3" s="221"/>
      <c r="P3" s="222" t="s">
        <v>1331</v>
      </c>
      <c r="Q3" s="223"/>
      <c r="R3" s="223"/>
      <c r="S3" s="223"/>
      <c r="U3" s="54"/>
      <c r="V3" s="51" t="s">
        <v>1329</v>
      </c>
      <c r="W3" s="51" t="s">
        <v>1329</v>
      </c>
      <c r="X3" s="51" t="s">
        <v>1329</v>
      </c>
      <c r="Y3" s="52"/>
      <c r="Z3" s="55" t="s">
        <v>1329</v>
      </c>
      <c r="AA3" s="56"/>
      <c r="AB3" s="52"/>
      <c r="AC3" s="57"/>
      <c r="AD3" s="52"/>
      <c r="AE3" s="224"/>
      <c r="AF3" s="224"/>
      <c r="AG3" s="224"/>
      <c r="AH3" s="224"/>
      <c r="AI3" s="224"/>
      <c r="AJ3" s="224"/>
      <c r="AK3" s="225" t="s">
        <v>1332</v>
      </c>
      <c r="AL3" s="225"/>
      <c r="AM3" s="225"/>
      <c r="AN3" s="53"/>
      <c r="AO3" s="58"/>
      <c r="AP3" s="59"/>
    </row>
    <row r="4" spans="1:42" ht="41.25" customHeight="1">
      <c r="A4" s="60" t="s">
        <v>1333</v>
      </c>
      <c r="B4" s="61" t="s">
        <v>1</v>
      </c>
      <c r="C4" s="61" t="s">
        <v>1334</v>
      </c>
      <c r="D4" s="62" t="s">
        <v>1335</v>
      </c>
      <c r="E4" s="63" t="s">
        <v>1336</v>
      </c>
      <c r="F4" s="61" t="s">
        <v>1337</v>
      </c>
      <c r="G4" s="61" t="s">
        <v>0</v>
      </c>
      <c r="H4" s="61" t="s">
        <v>1338</v>
      </c>
      <c r="I4" s="65" t="s">
        <v>1339</v>
      </c>
      <c r="J4" s="61" t="s">
        <v>1340</v>
      </c>
      <c r="K4" s="66" t="s">
        <v>1341</v>
      </c>
      <c r="L4" s="67" t="s">
        <v>1342</v>
      </c>
      <c r="M4" s="67" t="s">
        <v>1343</v>
      </c>
      <c r="N4" s="67" t="s">
        <v>1344</v>
      </c>
      <c r="O4" s="67" t="s">
        <v>1345</v>
      </c>
      <c r="P4" s="68" t="s">
        <v>1346</v>
      </c>
      <c r="Q4" s="68" t="s">
        <v>1347</v>
      </c>
      <c r="R4" s="68" t="s">
        <v>1348</v>
      </c>
      <c r="S4" s="68" t="s">
        <v>1349</v>
      </c>
      <c r="T4" s="61" t="s">
        <v>1350</v>
      </c>
      <c r="U4" s="64" t="s">
        <v>1351</v>
      </c>
      <c r="V4" s="64" t="s">
        <v>1352</v>
      </c>
      <c r="W4" s="64" t="s">
        <v>1353</v>
      </c>
      <c r="X4" s="61" t="s">
        <v>1354</v>
      </c>
      <c r="Y4" s="61" t="s">
        <v>1355</v>
      </c>
      <c r="Z4" s="69" t="s">
        <v>1356</v>
      </c>
      <c r="AA4" s="69" t="s">
        <v>1357</v>
      </c>
      <c r="AB4" s="61" t="s">
        <v>1210</v>
      </c>
      <c r="AC4" s="61" t="s">
        <v>1211</v>
      </c>
      <c r="AD4" s="61" t="s">
        <v>1212</v>
      </c>
      <c r="AE4" s="71" t="s">
        <v>1358</v>
      </c>
      <c r="AF4" s="71" t="s">
        <v>1359</v>
      </c>
      <c r="AG4" s="71" t="s">
        <v>1360</v>
      </c>
      <c r="AH4" s="71" t="s">
        <v>1361</v>
      </c>
      <c r="AI4" s="71" t="s">
        <v>1362</v>
      </c>
      <c r="AJ4" s="72" t="s">
        <v>1363</v>
      </c>
      <c r="AK4" s="67" t="s">
        <v>1364</v>
      </c>
      <c r="AL4" s="67" t="s">
        <v>1365</v>
      </c>
      <c r="AM4" s="67" t="s">
        <v>1366</v>
      </c>
      <c r="AN4" s="61" t="s">
        <v>1367</v>
      </c>
      <c r="AO4" s="61" t="s">
        <v>1368</v>
      </c>
      <c r="AP4" s="70" t="s">
        <v>1369</v>
      </c>
    </row>
    <row r="5" spans="1:42" s="11" customFormat="1" ht="51" customHeight="1">
      <c r="A5" s="73"/>
      <c r="B5" s="74" t="s">
        <v>4</v>
      </c>
      <c r="C5" s="13">
        <v>1</v>
      </c>
      <c r="D5" s="14" t="s">
        <v>2</v>
      </c>
      <c r="E5" s="13"/>
      <c r="F5" s="76" t="s">
        <v>1370</v>
      </c>
      <c r="G5" s="77" t="s">
        <v>1249</v>
      </c>
      <c r="H5" s="13" t="s">
        <v>1371</v>
      </c>
      <c r="I5" s="13" t="s">
        <v>1372</v>
      </c>
      <c r="J5" s="13" t="s">
        <v>1373</v>
      </c>
      <c r="K5" s="78">
        <v>93238085</v>
      </c>
      <c r="L5" s="13"/>
      <c r="M5" s="13"/>
      <c r="N5" s="13"/>
      <c r="O5" s="13"/>
      <c r="P5" s="13"/>
      <c r="Q5" s="13"/>
      <c r="R5" s="13"/>
      <c r="S5" s="13"/>
      <c r="T5" s="13" t="s">
        <v>1374</v>
      </c>
      <c r="U5" s="75">
        <v>45343</v>
      </c>
      <c r="V5" s="75">
        <v>45345</v>
      </c>
      <c r="W5" s="75">
        <v>45526</v>
      </c>
      <c r="X5" s="13">
        <v>120</v>
      </c>
      <c r="Y5" s="79">
        <v>4</v>
      </c>
      <c r="Z5" s="80">
        <v>20400000</v>
      </c>
      <c r="AA5" s="81">
        <f t="shared" ref="AA5:AA36" si="0">IF(Z5=0,0,((Z5/Y5)))</f>
        <v>5100000</v>
      </c>
      <c r="AB5" s="13">
        <v>1697</v>
      </c>
      <c r="AC5" s="13" t="str">
        <f>IFERROR((VLOOKUP($AB5,T_Datos!$B$3:$D$34,2,FALSE)),"Por favor diligenciar")</f>
        <v xml:space="preserve">Gestion publica transparente y que mide cuentas  la ciudadania en rafael uribe uribe </v>
      </c>
      <c r="AD5" s="13" t="str">
        <f>IFERROR((VLOOKUP($AB5,T_Datos!$B$3:$D$34,3,FALSE)),"Por favor diligenciar")</f>
        <v>O23011605570000001697</v>
      </c>
      <c r="AE5" s="13">
        <v>1</v>
      </c>
      <c r="AF5" s="75">
        <v>45464</v>
      </c>
      <c r="AG5" s="13">
        <v>1080</v>
      </c>
      <c r="AH5" s="75">
        <v>45463</v>
      </c>
      <c r="AI5" s="13">
        <v>1028</v>
      </c>
      <c r="AJ5" s="82">
        <v>10200000</v>
      </c>
      <c r="AK5" s="13">
        <v>1</v>
      </c>
      <c r="AL5" s="75">
        <v>45464</v>
      </c>
      <c r="AM5" s="13">
        <v>60</v>
      </c>
      <c r="AN5" s="79">
        <f t="shared" ref="AN5:AN36" si="1">ROUND(AO5/30,0)</f>
        <v>6</v>
      </c>
      <c r="AO5" s="79">
        <f>IF(X5+AM5=0,0,AM5+X5)</f>
        <v>180</v>
      </c>
      <c r="AP5" s="83">
        <f>IF(Z5+AJ5=0,0,Z5+AJ5)</f>
        <v>30600000</v>
      </c>
    </row>
    <row r="6" spans="1:42" ht="51" customHeight="1">
      <c r="B6" s="74" t="s">
        <v>6</v>
      </c>
      <c r="C6" s="12">
        <v>2</v>
      </c>
      <c r="D6" s="14" t="s">
        <v>5</v>
      </c>
      <c r="E6" s="12"/>
      <c r="F6" s="87" t="s">
        <v>1375</v>
      </c>
      <c r="G6" s="77" t="s">
        <v>22</v>
      </c>
      <c r="H6" s="12" t="s">
        <v>1376</v>
      </c>
      <c r="I6" s="12" t="s">
        <v>1378</v>
      </c>
      <c r="J6" s="12" t="s">
        <v>1379</v>
      </c>
      <c r="K6" s="88">
        <v>860524654</v>
      </c>
      <c r="L6" s="12"/>
      <c r="M6" s="12"/>
      <c r="N6" s="12"/>
      <c r="O6" s="12"/>
      <c r="P6" s="12"/>
      <c r="Q6" s="12"/>
      <c r="R6" s="12"/>
      <c r="S6" s="12"/>
      <c r="T6" s="12" t="s">
        <v>1380</v>
      </c>
      <c r="U6" s="75">
        <v>45344</v>
      </c>
      <c r="V6" s="75">
        <v>45345</v>
      </c>
      <c r="W6" s="75">
        <v>45711</v>
      </c>
      <c r="X6" s="12">
        <v>365</v>
      </c>
      <c r="Y6" s="79">
        <f t="shared" ref="Y6:Y17" si="2">ROUND((X6/30),0)</f>
        <v>12</v>
      </c>
      <c r="Z6" s="89">
        <v>9054900</v>
      </c>
      <c r="AA6" s="81">
        <f t="shared" si="0"/>
        <v>754575</v>
      </c>
      <c r="AB6" s="12">
        <v>1347</v>
      </c>
      <c r="AC6" s="16" t="s">
        <v>1381</v>
      </c>
      <c r="AD6" s="17" t="s">
        <v>1382</v>
      </c>
      <c r="AE6" s="12"/>
      <c r="AF6" s="86"/>
      <c r="AG6" s="12"/>
      <c r="AH6" s="86"/>
      <c r="AI6" s="13"/>
      <c r="AJ6" s="15"/>
      <c r="AK6" s="12"/>
      <c r="AL6" s="86"/>
      <c r="AM6" s="12"/>
      <c r="AN6" s="79">
        <f t="shared" si="1"/>
        <v>12</v>
      </c>
      <c r="AO6" s="79">
        <f>IF(X6+AM6=0,0,AM6+X6)</f>
        <v>365</v>
      </c>
      <c r="AP6" s="83">
        <f>IF(Z6+AJ6=0,0,Z6+AJ6)</f>
        <v>9054900</v>
      </c>
    </row>
    <row r="7" spans="1:42" ht="51" customHeight="1">
      <c r="B7" s="74" t="s">
        <v>17</v>
      </c>
      <c r="C7" s="12">
        <v>3</v>
      </c>
      <c r="D7" s="14" t="s">
        <v>16</v>
      </c>
      <c r="E7" s="12"/>
      <c r="F7" s="90" t="s">
        <v>1383</v>
      </c>
      <c r="G7" s="77" t="s">
        <v>1249</v>
      </c>
      <c r="H7" s="12" t="s">
        <v>1384</v>
      </c>
      <c r="I7" s="12" t="s">
        <v>1385</v>
      </c>
      <c r="J7" s="12" t="s">
        <v>1373</v>
      </c>
      <c r="K7" s="88">
        <v>79594955</v>
      </c>
      <c r="L7" s="12"/>
      <c r="M7" s="12"/>
      <c r="N7" s="12"/>
      <c r="O7" s="12"/>
      <c r="P7" s="12" t="s">
        <v>1386</v>
      </c>
      <c r="Q7" s="12" t="s">
        <v>1373</v>
      </c>
      <c r="R7" s="88">
        <v>1121873789</v>
      </c>
      <c r="S7" s="86">
        <v>45365</v>
      </c>
      <c r="T7" s="12" t="s">
        <v>1387</v>
      </c>
      <c r="U7" s="75">
        <v>45343</v>
      </c>
      <c r="V7" s="75">
        <v>45345</v>
      </c>
      <c r="W7" s="75">
        <v>45465</v>
      </c>
      <c r="X7" s="12">
        <v>120</v>
      </c>
      <c r="Y7" s="79">
        <f t="shared" si="2"/>
        <v>4</v>
      </c>
      <c r="Z7" s="89">
        <v>25960000</v>
      </c>
      <c r="AA7" s="81">
        <f t="shared" si="0"/>
        <v>6490000</v>
      </c>
      <c r="AB7" s="12">
        <v>1697</v>
      </c>
      <c r="AC7" s="12" t="str">
        <f>IFERROR((VLOOKUP($AB7,T_Datos!$B$3:$D$34,2,FALSE)),"Por favor diligenciar")</f>
        <v xml:space="preserve">Gestion publica transparente y que mide cuentas  la ciudadania en rafael uribe uribe </v>
      </c>
      <c r="AD7" s="12" t="str">
        <f>IFERROR((VLOOKUP($AB7,T_Datos!$B$3:$D$34,3,FALSE)),"Por favor diligenciar")</f>
        <v>O23011605570000001697</v>
      </c>
      <c r="AE7" s="12"/>
      <c r="AF7" s="86"/>
      <c r="AG7" s="12"/>
      <c r="AH7" s="86"/>
      <c r="AI7" s="13"/>
      <c r="AJ7" s="15"/>
      <c r="AK7" s="12"/>
      <c r="AL7" s="86"/>
      <c r="AM7" s="12"/>
      <c r="AN7" s="79">
        <f t="shared" si="1"/>
        <v>4</v>
      </c>
      <c r="AO7" s="79">
        <f>IF(X7+AM7=0,0,AM7+X7)</f>
        <v>120</v>
      </c>
      <c r="AP7" s="83">
        <f>IF(Z7+AJ7=0,0,Z7+AJ7)</f>
        <v>25960000</v>
      </c>
    </row>
    <row r="8" spans="1:42" ht="51" customHeight="1">
      <c r="B8" s="74" t="s">
        <v>29</v>
      </c>
      <c r="C8" s="12">
        <v>4</v>
      </c>
      <c r="D8" s="14" t="s">
        <v>28</v>
      </c>
      <c r="E8" s="12"/>
      <c r="F8" s="90" t="s">
        <v>1388</v>
      </c>
      <c r="G8" s="77" t="s">
        <v>1249</v>
      </c>
      <c r="H8" s="12" t="s">
        <v>1389</v>
      </c>
      <c r="I8" s="12" t="s">
        <v>1390</v>
      </c>
      <c r="J8" s="12" t="s">
        <v>1373</v>
      </c>
      <c r="K8" s="88">
        <v>1033726747</v>
      </c>
      <c r="L8" s="12"/>
      <c r="M8" s="12"/>
      <c r="N8" s="12"/>
      <c r="O8" s="12"/>
      <c r="P8" s="12"/>
      <c r="Q8" s="12"/>
      <c r="R8" s="12"/>
      <c r="S8" s="12"/>
      <c r="T8" s="12" t="s">
        <v>1387</v>
      </c>
      <c r="U8" s="75">
        <v>45343</v>
      </c>
      <c r="V8" s="75">
        <v>45345</v>
      </c>
      <c r="W8" s="75">
        <v>45526</v>
      </c>
      <c r="X8" s="12">
        <v>120</v>
      </c>
      <c r="Y8" s="79">
        <f t="shared" si="2"/>
        <v>4</v>
      </c>
      <c r="Z8" s="89">
        <v>25960000</v>
      </c>
      <c r="AA8" s="81">
        <f t="shared" si="0"/>
        <v>6490000</v>
      </c>
      <c r="AB8" s="12">
        <v>1697</v>
      </c>
      <c r="AC8" s="12" t="str">
        <f>IFERROR((VLOOKUP($AB8,T_Datos!$B$3:$D$34,2,FALSE)),"Por favor diligenciar")</f>
        <v xml:space="preserve">Gestion publica transparente y que mide cuentas  la ciudadania en rafael uribe uribe </v>
      </c>
      <c r="AD8" s="12" t="str">
        <f>IFERROR((VLOOKUP($AB8,T_Datos!$B$3:$D$34,3,FALSE)),"Por favor diligenciar")</f>
        <v>O23011605570000001697</v>
      </c>
      <c r="AE8" s="12">
        <v>1</v>
      </c>
      <c r="AF8" s="86">
        <v>45464</v>
      </c>
      <c r="AG8" s="12">
        <v>1081</v>
      </c>
      <c r="AH8" s="86">
        <v>45463</v>
      </c>
      <c r="AI8" s="13"/>
      <c r="AJ8" s="15">
        <v>12980000</v>
      </c>
      <c r="AK8" s="12">
        <v>1</v>
      </c>
      <c r="AL8" s="86">
        <v>45464</v>
      </c>
      <c r="AM8" s="12">
        <v>60</v>
      </c>
      <c r="AN8" s="79">
        <f t="shared" si="1"/>
        <v>6</v>
      </c>
      <c r="AO8" s="79">
        <f>IF(X8+AM8=0,0,AM8+X8)</f>
        <v>180</v>
      </c>
      <c r="AP8" s="83">
        <f>IF(Z8+AJ8=0,0,Z8+AJ8)</f>
        <v>38940000</v>
      </c>
    </row>
    <row r="9" spans="1:42" ht="51" customHeight="1">
      <c r="B9" s="74" t="s">
        <v>41</v>
      </c>
      <c r="C9" s="12">
        <v>5</v>
      </c>
      <c r="D9" s="14" t="s">
        <v>40</v>
      </c>
      <c r="E9" s="12"/>
      <c r="F9" s="90" t="s">
        <v>1391</v>
      </c>
      <c r="G9" s="77" t="s">
        <v>1249</v>
      </c>
      <c r="H9" s="12" t="s">
        <v>1392</v>
      </c>
      <c r="I9" s="12" t="s">
        <v>1393</v>
      </c>
      <c r="J9" s="12" t="s">
        <v>1373</v>
      </c>
      <c r="K9" s="88">
        <v>52729285</v>
      </c>
      <c r="L9" s="12"/>
      <c r="M9" s="12"/>
      <c r="N9" s="12"/>
      <c r="O9" s="12"/>
      <c r="P9" s="12"/>
      <c r="Q9" s="12"/>
      <c r="R9" s="12"/>
      <c r="S9" s="12"/>
      <c r="T9" s="12" t="s">
        <v>1394</v>
      </c>
      <c r="U9" s="75">
        <v>45343</v>
      </c>
      <c r="V9" s="75">
        <v>45345</v>
      </c>
      <c r="W9" s="75">
        <v>45526</v>
      </c>
      <c r="X9" s="12">
        <v>120</v>
      </c>
      <c r="Y9" s="79">
        <f t="shared" si="2"/>
        <v>4</v>
      </c>
      <c r="Z9" s="89">
        <v>7920000</v>
      </c>
      <c r="AA9" s="81">
        <f t="shared" si="0"/>
        <v>1980000</v>
      </c>
      <c r="AB9" s="12">
        <v>1665</v>
      </c>
      <c r="AC9" s="12" t="str">
        <f>IFERROR((VLOOKUP($AB9,T_Datos!$B$3:$D$34,2,FALSE)),"Por favor diligenciar")</f>
        <v>Reducción de riesgos por emergencias y desastres en Rafael Uribe Uribe</v>
      </c>
      <c r="AD9" s="12" t="str">
        <f>IFERROR((VLOOKUP($AB9,T_Datos!$B$3:$D$34,3,FALSE)),"Por favor diligenciar")</f>
        <v>O23011602300000001665</v>
      </c>
      <c r="AE9" s="12">
        <v>1</v>
      </c>
      <c r="AF9" s="86">
        <v>45464</v>
      </c>
      <c r="AG9" s="12">
        <v>1084</v>
      </c>
      <c r="AH9" s="86">
        <v>45463</v>
      </c>
      <c r="AI9" s="13"/>
      <c r="AJ9" s="15">
        <v>3960000</v>
      </c>
      <c r="AK9" s="12">
        <v>1</v>
      </c>
      <c r="AL9" s="86">
        <v>45464</v>
      </c>
      <c r="AM9" s="12">
        <v>60</v>
      </c>
      <c r="AN9" s="79">
        <f t="shared" si="1"/>
        <v>6</v>
      </c>
      <c r="AO9" s="79">
        <f>IF(X9+AM9=0,0,AM9+X9)</f>
        <v>180</v>
      </c>
      <c r="AP9" s="83">
        <f>IF(Z9+AJ9=0,0,Z9+AJ9)</f>
        <v>11880000</v>
      </c>
    </row>
    <row r="10" spans="1:42" ht="51" customHeight="1">
      <c r="B10" s="74" t="s">
        <v>50</v>
      </c>
      <c r="C10" s="12">
        <v>6</v>
      </c>
      <c r="D10" s="14" t="s">
        <v>49</v>
      </c>
      <c r="E10" s="12"/>
      <c r="F10" s="90" t="s">
        <v>1395</v>
      </c>
      <c r="G10" s="77" t="s">
        <v>1249</v>
      </c>
      <c r="H10" s="12" t="s">
        <v>1396</v>
      </c>
      <c r="I10" s="12" t="s">
        <v>1397</v>
      </c>
      <c r="J10" s="12" t="s">
        <v>1373</v>
      </c>
      <c r="K10" s="88">
        <v>79815488</v>
      </c>
      <c r="L10" s="12"/>
      <c r="M10" s="12"/>
      <c r="N10" s="12"/>
      <c r="O10" s="12"/>
      <c r="P10" s="12"/>
      <c r="Q10" s="12"/>
      <c r="R10" s="12"/>
      <c r="S10" s="12"/>
      <c r="T10" s="12" t="s">
        <v>1398</v>
      </c>
      <c r="U10" s="86">
        <v>45343</v>
      </c>
      <c r="V10" s="75">
        <v>45350</v>
      </c>
      <c r="W10" s="75">
        <v>45531</v>
      </c>
      <c r="X10" s="12">
        <v>120</v>
      </c>
      <c r="Y10" s="79">
        <f t="shared" si="2"/>
        <v>4</v>
      </c>
      <c r="Z10" s="89">
        <v>7920000</v>
      </c>
      <c r="AA10" s="81">
        <f t="shared" si="0"/>
        <v>1980000</v>
      </c>
      <c r="AB10" s="12">
        <v>1665</v>
      </c>
      <c r="AC10" s="12" t="str">
        <f>IFERROR((VLOOKUP($AB10,T_Datos!$B$3:$D$34,2,FALSE)),"Por favor diligenciar")</f>
        <v>Reducción de riesgos por emergencias y desastres en Rafael Uribe Uribe</v>
      </c>
      <c r="AD10" s="12" t="str">
        <f>IFERROR((VLOOKUP($AB10,T_Datos!$B$3:$D$34,3,FALSE)),"Por favor diligenciar")</f>
        <v>O23011602300000001665</v>
      </c>
      <c r="AE10" s="12">
        <v>1</v>
      </c>
      <c r="AF10" s="86">
        <v>45470</v>
      </c>
      <c r="AG10" s="12">
        <v>1085</v>
      </c>
      <c r="AH10" s="86">
        <v>45463</v>
      </c>
      <c r="AI10" s="13"/>
      <c r="AJ10" s="15">
        <v>3960000</v>
      </c>
      <c r="AK10" s="12">
        <v>1</v>
      </c>
      <c r="AL10" s="86">
        <v>45470</v>
      </c>
      <c r="AM10" s="12">
        <v>60</v>
      </c>
      <c r="AN10" s="79">
        <f t="shared" si="1"/>
        <v>6</v>
      </c>
      <c r="AO10" s="79">
        <f>IF(X10+AM10=0,0,AM10+X10)</f>
        <v>180</v>
      </c>
      <c r="AP10" s="83">
        <f>IF(Z10+AJ10=0,0,Z10+AJ10)</f>
        <v>11880000</v>
      </c>
    </row>
    <row r="11" spans="1:42" ht="51" customHeight="1">
      <c r="B11" s="74" t="s">
        <v>60</v>
      </c>
      <c r="C11" s="12">
        <v>7</v>
      </c>
      <c r="D11" s="14" t="s">
        <v>59</v>
      </c>
      <c r="E11" s="12"/>
      <c r="F11" s="154" t="s">
        <v>1399</v>
      </c>
      <c r="G11" s="77" t="s">
        <v>1249</v>
      </c>
      <c r="H11" s="12" t="s">
        <v>1400</v>
      </c>
      <c r="I11" s="12" t="s">
        <v>1401</v>
      </c>
      <c r="J11" s="12" t="s">
        <v>1373</v>
      </c>
      <c r="K11" s="88">
        <v>17173287</v>
      </c>
      <c r="L11" s="12"/>
      <c r="M11" s="12"/>
      <c r="N11" s="12"/>
      <c r="O11" s="12"/>
      <c r="P11" s="12"/>
      <c r="Q11" s="12"/>
      <c r="R11" s="12"/>
      <c r="S11" s="12"/>
      <c r="T11" s="12" t="s">
        <v>1398</v>
      </c>
      <c r="U11" s="86">
        <v>45343</v>
      </c>
      <c r="V11" s="75">
        <v>45345</v>
      </c>
      <c r="W11" s="75">
        <v>45526</v>
      </c>
      <c r="X11" s="12">
        <v>120</v>
      </c>
      <c r="Y11" s="79">
        <f t="shared" si="2"/>
        <v>4</v>
      </c>
      <c r="Z11" s="89">
        <v>7920000</v>
      </c>
      <c r="AA11" s="81">
        <f t="shared" si="0"/>
        <v>1980000</v>
      </c>
      <c r="AB11" s="12">
        <v>1665</v>
      </c>
      <c r="AC11" s="12" t="str">
        <f>IFERROR((VLOOKUP($AB11,T_Datos!$B$3:$D$34,2,FALSE)),"Por favor diligenciar")</f>
        <v>Reducción de riesgos por emergencias y desastres en Rafael Uribe Uribe</v>
      </c>
      <c r="AD11" s="12" t="str">
        <f>IFERROR((VLOOKUP($AB11,T_Datos!$B$3:$D$34,3,FALSE)),"Por favor diligenciar")</f>
        <v>O23011602300000001665</v>
      </c>
      <c r="AE11" s="12">
        <v>1</v>
      </c>
      <c r="AF11" s="86">
        <v>45464</v>
      </c>
      <c r="AG11" s="12">
        <v>1086</v>
      </c>
      <c r="AH11" s="86">
        <v>45463</v>
      </c>
      <c r="AI11" s="13"/>
      <c r="AJ11" s="15">
        <v>3960000</v>
      </c>
      <c r="AK11" s="12">
        <v>1</v>
      </c>
      <c r="AL11" s="86">
        <v>45464</v>
      </c>
      <c r="AM11" s="12">
        <v>60</v>
      </c>
      <c r="AN11" s="79">
        <f t="shared" si="1"/>
        <v>6</v>
      </c>
      <c r="AO11" s="79">
        <f>IF(X11+AM11=0,0,AM11+X11)</f>
        <v>180</v>
      </c>
      <c r="AP11" s="83">
        <f>IF(Z11+AJ11=0,0,Z11+AJ11)</f>
        <v>11880000</v>
      </c>
    </row>
    <row r="12" spans="1:42" ht="51" customHeight="1">
      <c r="B12" s="74" t="s">
        <v>65</v>
      </c>
      <c r="C12" s="12">
        <v>8</v>
      </c>
      <c r="D12" s="12" t="s">
        <v>64</v>
      </c>
      <c r="E12" s="12"/>
      <c r="F12" s="90" t="s">
        <v>1402</v>
      </c>
      <c r="G12" s="77" t="s">
        <v>1249</v>
      </c>
      <c r="H12" s="12" t="s">
        <v>1403</v>
      </c>
      <c r="I12" s="12" t="s">
        <v>1404</v>
      </c>
      <c r="J12" s="12" t="s">
        <v>1373</v>
      </c>
      <c r="K12" s="88">
        <v>1023955863</v>
      </c>
      <c r="L12" s="12"/>
      <c r="M12" s="12"/>
      <c r="N12" s="12"/>
      <c r="O12" s="12"/>
      <c r="P12" s="12"/>
      <c r="Q12" s="12"/>
      <c r="R12" s="12"/>
      <c r="S12" s="12"/>
      <c r="T12" s="12" t="s">
        <v>1405</v>
      </c>
      <c r="U12" s="86">
        <v>45344</v>
      </c>
      <c r="V12" s="75">
        <v>45352</v>
      </c>
      <c r="W12" s="75">
        <v>45473</v>
      </c>
      <c r="X12" s="12">
        <v>120</v>
      </c>
      <c r="Y12" s="79">
        <f t="shared" si="2"/>
        <v>4</v>
      </c>
      <c r="Z12" s="89">
        <v>7920000</v>
      </c>
      <c r="AA12" s="81">
        <f t="shared" si="0"/>
        <v>1980000</v>
      </c>
      <c r="AB12" s="12">
        <v>1698</v>
      </c>
      <c r="AC12" s="12" t="str">
        <f>IFERROR((VLOOKUP($AB12,T_Datos!$B$3:$D$34,2,FALSE)),"Por favor diligenciar")</f>
        <v>Inspección, vigilancia y control en Rafael Uribe Uribe
Rafael Uribe Uribe</v>
      </c>
      <c r="AD12" s="12" t="str">
        <f>IFERROR((VLOOKUP($AB12,T_Datos!$B$3:$D$34,3,FALSE)),"Por favor diligenciar")</f>
        <v>O23011605570000001698</v>
      </c>
      <c r="AE12" s="12"/>
      <c r="AF12" s="86"/>
      <c r="AG12" s="12"/>
      <c r="AH12" s="86"/>
      <c r="AI12" s="13"/>
      <c r="AJ12" s="15"/>
      <c r="AK12" s="12"/>
      <c r="AL12" s="86"/>
      <c r="AM12" s="12"/>
      <c r="AN12" s="79">
        <f t="shared" si="1"/>
        <v>4</v>
      </c>
      <c r="AO12" s="79">
        <f>IF(X12+AM12=0,0,AM12+X12)</f>
        <v>120</v>
      </c>
      <c r="AP12" s="83">
        <f>IF(Z12+AJ12=0,0,Z12+AJ12)</f>
        <v>7920000</v>
      </c>
    </row>
    <row r="13" spans="1:42" ht="51" customHeight="1">
      <c r="B13" s="91" t="s">
        <v>71</v>
      </c>
      <c r="C13" s="12">
        <v>9</v>
      </c>
      <c r="D13" s="12" t="s">
        <v>70</v>
      </c>
      <c r="E13" s="12"/>
      <c r="F13" s="90" t="s">
        <v>1406</v>
      </c>
      <c r="G13" s="77" t="s">
        <v>1249</v>
      </c>
      <c r="H13" s="12" t="s">
        <v>1407</v>
      </c>
      <c r="I13" s="12" t="s">
        <v>1408</v>
      </c>
      <c r="J13" s="12" t="s">
        <v>1373</v>
      </c>
      <c r="K13" s="88">
        <v>80071371</v>
      </c>
      <c r="L13" s="12"/>
      <c r="M13" s="12"/>
      <c r="N13" s="12"/>
      <c r="O13" s="12"/>
      <c r="P13" s="12"/>
      <c r="Q13" s="12"/>
      <c r="R13" s="12"/>
      <c r="S13" s="12"/>
      <c r="T13" s="12" t="s">
        <v>1409</v>
      </c>
      <c r="U13" s="86">
        <v>45343</v>
      </c>
      <c r="V13" s="92">
        <v>45344</v>
      </c>
      <c r="W13" s="92">
        <v>45525</v>
      </c>
      <c r="X13" s="12">
        <v>120</v>
      </c>
      <c r="Y13" s="79">
        <f t="shared" si="2"/>
        <v>4</v>
      </c>
      <c r="Z13" s="89">
        <v>14960000</v>
      </c>
      <c r="AA13" s="81">
        <f t="shared" si="0"/>
        <v>3740000</v>
      </c>
      <c r="AB13" s="12">
        <v>1667</v>
      </c>
      <c r="AC13" s="12" t="str">
        <f>IFERROR((VLOOKUP($AB13,T_Datos!$B$3:$D$34,2,FALSE)),"Por favor diligenciar")</f>
        <v>Autocuidado y bienestar de la comunidad en Rafael Uribe Uribe</v>
      </c>
      <c r="AD13" s="12" t="str">
        <f>IFERROR((VLOOKUP($AB13,T_Datos!$B$3:$D$34,3,FALSE)),"Por favor diligenciar")</f>
        <v>O23011602330000001667</v>
      </c>
      <c r="AE13" s="12">
        <v>1</v>
      </c>
      <c r="AF13" s="86">
        <v>45464</v>
      </c>
      <c r="AG13" s="12">
        <v>1082</v>
      </c>
      <c r="AH13" s="86">
        <v>45463</v>
      </c>
      <c r="AI13" s="13"/>
      <c r="AJ13" s="15">
        <v>7480000</v>
      </c>
      <c r="AK13" s="12">
        <v>1</v>
      </c>
      <c r="AL13" s="86">
        <v>45464</v>
      </c>
      <c r="AM13" s="12">
        <v>60</v>
      </c>
      <c r="AN13" s="79">
        <f t="shared" si="1"/>
        <v>6</v>
      </c>
      <c r="AO13" s="79">
        <f>IF(X13+AM13=0,0,AM13+X13)</f>
        <v>180</v>
      </c>
      <c r="AP13" s="83">
        <f>IF(Z13+AJ13=0,0,Z13+AJ13)</f>
        <v>22440000</v>
      </c>
    </row>
    <row r="14" spans="1:42" ht="51" customHeight="1">
      <c r="A14" s="93"/>
      <c r="B14" s="91" t="s">
        <v>77</v>
      </c>
      <c r="C14" s="12">
        <v>10</v>
      </c>
      <c r="D14" s="12" t="s">
        <v>76</v>
      </c>
      <c r="E14" s="12"/>
      <c r="F14" s="90" t="s">
        <v>1410</v>
      </c>
      <c r="G14" s="77" t="s">
        <v>1249</v>
      </c>
      <c r="H14" s="12" t="s">
        <v>1411</v>
      </c>
      <c r="I14" s="12" t="s">
        <v>1412</v>
      </c>
      <c r="J14" s="12" t="s">
        <v>1373</v>
      </c>
      <c r="K14" s="88">
        <v>1033808967</v>
      </c>
      <c r="L14" s="12"/>
      <c r="M14" s="12"/>
      <c r="N14" s="12"/>
      <c r="O14" s="12"/>
      <c r="P14" s="12"/>
      <c r="Q14" s="12"/>
      <c r="R14" s="12"/>
      <c r="S14" s="12"/>
      <c r="T14" s="12" t="s">
        <v>1405</v>
      </c>
      <c r="U14" s="86">
        <v>45350</v>
      </c>
      <c r="V14" s="75">
        <v>45365</v>
      </c>
      <c r="W14" s="75">
        <v>45486</v>
      </c>
      <c r="X14" s="12">
        <v>120</v>
      </c>
      <c r="Y14" s="79">
        <f t="shared" si="2"/>
        <v>4</v>
      </c>
      <c r="Z14" s="89">
        <v>7920000</v>
      </c>
      <c r="AA14" s="81">
        <f t="shared" si="0"/>
        <v>1980000</v>
      </c>
      <c r="AB14" s="12">
        <v>1698</v>
      </c>
      <c r="AC14" s="12" t="str">
        <f>IFERROR((VLOOKUP($AB14,T_Datos!$B$3:$D$34,2,FALSE)),"Por favor diligenciar")</f>
        <v>Inspección, vigilancia y control en Rafael Uribe Uribe
Rafael Uribe Uribe</v>
      </c>
      <c r="AD14" s="12" t="str">
        <f>IFERROR((VLOOKUP($AB14,T_Datos!$B$3:$D$34,3,FALSE)),"Por favor diligenciar")</f>
        <v>O23011605570000001698</v>
      </c>
      <c r="AE14" s="12"/>
      <c r="AF14" s="86"/>
      <c r="AG14" s="12"/>
      <c r="AH14" s="86"/>
      <c r="AI14" s="13"/>
      <c r="AJ14" s="15"/>
      <c r="AK14" s="12"/>
      <c r="AL14" s="86"/>
      <c r="AM14" s="12"/>
      <c r="AN14" s="79">
        <f t="shared" si="1"/>
        <v>4</v>
      </c>
      <c r="AO14" s="79">
        <f>IF(X14+AM14=0,0,AM14+X14)</f>
        <v>120</v>
      </c>
      <c r="AP14" s="83">
        <f>IF(Z14+AJ14=0,0,Z14+AJ14)</f>
        <v>7920000</v>
      </c>
    </row>
    <row r="15" spans="1:42" ht="51" customHeight="1">
      <c r="B15" s="91" t="s">
        <v>81</v>
      </c>
      <c r="C15" s="12">
        <v>11</v>
      </c>
      <c r="D15" s="12" t="s">
        <v>80</v>
      </c>
      <c r="E15" s="12"/>
      <c r="F15" s="90" t="s">
        <v>1413</v>
      </c>
      <c r="G15" s="77" t="s">
        <v>1249</v>
      </c>
      <c r="H15" s="94" t="s">
        <v>1414</v>
      </c>
      <c r="I15" s="12" t="s">
        <v>1415</v>
      </c>
      <c r="J15" s="12" t="s">
        <v>1373</v>
      </c>
      <c r="K15" s="88">
        <v>1072446289</v>
      </c>
      <c r="L15" s="12"/>
      <c r="M15" s="12"/>
      <c r="N15" s="12"/>
      <c r="O15" s="12"/>
      <c r="P15" s="12"/>
      <c r="Q15" s="12"/>
      <c r="R15" s="12"/>
      <c r="S15" s="12"/>
      <c r="T15" s="12" t="s">
        <v>1416</v>
      </c>
      <c r="U15" s="86">
        <v>45345</v>
      </c>
      <c r="V15" s="75">
        <v>45348</v>
      </c>
      <c r="W15" s="75">
        <v>45529</v>
      </c>
      <c r="X15" s="12">
        <v>120</v>
      </c>
      <c r="Y15" s="79">
        <f t="shared" si="2"/>
        <v>4</v>
      </c>
      <c r="Z15" s="89">
        <v>11200000</v>
      </c>
      <c r="AA15" s="81">
        <f t="shared" si="0"/>
        <v>2800000</v>
      </c>
      <c r="AB15" s="12">
        <v>1667</v>
      </c>
      <c r="AC15" s="12" t="str">
        <f>IFERROR((VLOOKUP($AB15,T_Datos!$B$3:$D$34,2,FALSE)),"Por favor diligenciar")</f>
        <v>Autocuidado y bienestar de la comunidad en Rafael Uribe Uribe</v>
      </c>
      <c r="AD15" s="12" t="str">
        <f>IFERROR((VLOOKUP($AB15,T_Datos!$B$3:$D$34,3,FALSE)),"Por favor diligenciar")</f>
        <v>O23011602330000001667</v>
      </c>
      <c r="AE15" s="12">
        <v>1</v>
      </c>
      <c r="AF15" s="86">
        <v>45464</v>
      </c>
      <c r="AG15" s="12">
        <v>1083</v>
      </c>
      <c r="AH15" s="86">
        <v>45463</v>
      </c>
      <c r="AI15" s="13"/>
      <c r="AJ15" s="82">
        <v>5600000</v>
      </c>
      <c r="AK15" s="12">
        <v>1</v>
      </c>
      <c r="AL15" s="86">
        <v>45464</v>
      </c>
      <c r="AM15" s="12">
        <v>60</v>
      </c>
      <c r="AN15" s="79">
        <f t="shared" si="1"/>
        <v>6</v>
      </c>
      <c r="AO15" s="79">
        <f>IF(X15+AM15=0,0,AM15+X15)</f>
        <v>180</v>
      </c>
      <c r="AP15" s="83">
        <f>IF(Z15+AJ15=0,0,Z15+AJ15)</f>
        <v>16800000</v>
      </c>
    </row>
    <row r="16" spans="1:42" ht="51" customHeight="1">
      <c r="B16" s="91" t="s">
        <v>83</v>
      </c>
      <c r="C16" s="12">
        <v>12</v>
      </c>
      <c r="D16" s="12" t="s">
        <v>82</v>
      </c>
      <c r="E16" s="14"/>
      <c r="F16" s="87" t="s">
        <v>1417</v>
      </c>
      <c r="G16" s="77" t="s">
        <v>1249</v>
      </c>
      <c r="H16" s="12" t="s">
        <v>1418</v>
      </c>
      <c r="I16" s="12" t="s">
        <v>1419</v>
      </c>
      <c r="J16" s="12" t="s">
        <v>1373</v>
      </c>
      <c r="K16" s="88">
        <v>1033791970</v>
      </c>
      <c r="L16" s="12"/>
      <c r="M16" s="12"/>
      <c r="N16" s="12"/>
      <c r="O16" s="12"/>
      <c r="P16" s="12" t="s">
        <v>1420</v>
      </c>
      <c r="Q16" s="12" t="s">
        <v>1373</v>
      </c>
      <c r="R16" s="88">
        <v>53028763</v>
      </c>
      <c r="S16" s="86">
        <v>45406</v>
      </c>
      <c r="T16" s="12" t="s">
        <v>1405</v>
      </c>
      <c r="U16" s="86">
        <v>45350</v>
      </c>
      <c r="V16" s="75">
        <v>45359</v>
      </c>
      <c r="W16" s="75">
        <v>45542</v>
      </c>
      <c r="X16" s="12">
        <v>120</v>
      </c>
      <c r="Y16" s="79">
        <f t="shared" si="2"/>
        <v>4</v>
      </c>
      <c r="Z16" s="89">
        <v>7920000</v>
      </c>
      <c r="AA16" s="81">
        <f t="shared" si="0"/>
        <v>1980000</v>
      </c>
      <c r="AB16" s="12">
        <v>1698</v>
      </c>
      <c r="AC16" s="12" t="str">
        <f>IFERROR((VLOOKUP($AB16,T_Datos!$B$3:$D$34,2,FALSE)),"Por favor diligenciar")</f>
        <v>Inspección, vigilancia y control en Rafael Uribe Uribe
Rafael Uribe Uribe</v>
      </c>
      <c r="AD16" s="12" t="str">
        <f>IFERROR((VLOOKUP($AB16,T_Datos!$B$3:$D$34,3,FALSE)),"Por favor diligenciar")</f>
        <v>O23011605570000001698</v>
      </c>
      <c r="AE16" s="12">
        <v>1</v>
      </c>
      <c r="AF16" s="86">
        <v>45476</v>
      </c>
      <c r="AG16" s="12">
        <v>1120</v>
      </c>
      <c r="AH16" s="86">
        <v>45471</v>
      </c>
      <c r="AI16" s="13"/>
      <c r="AJ16" s="15">
        <v>3960000</v>
      </c>
      <c r="AK16" s="12">
        <v>1</v>
      </c>
      <c r="AL16" s="86">
        <v>45476</v>
      </c>
      <c r="AM16" s="12">
        <v>60</v>
      </c>
      <c r="AN16" s="79">
        <f t="shared" si="1"/>
        <v>6</v>
      </c>
      <c r="AO16" s="79">
        <f>IF(X16+AM16=0,0,AM16+X16)</f>
        <v>180</v>
      </c>
      <c r="AP16" s="83">
        <f>IF(Z16+AJ16=0,0,Z16+AJ16)</f>
        <v>11880000</v>
      </c>
    </row>
    <row r="17" spans="1:43" ht="51" customHeight="1">
      <c r="B17" s="91" t="s">
        <v>85</v>
      </c>
      <c r="C17" s="12">
        <v>13</v>
      </c>
      <c r="D17" s="12" t="s">
        <v>84</v>
      </c>
      <c r="E17" s="12"/>
      <c r="F17" s="90" t="s">
        <v>1421</v>
      </c>
      <c r="G17" s="77" t="s">
        <v>1249</v>
      </c>
      <c r="H17" s="12" t="s">
        <v>1422</v>
      </c>
      <c r="I17" s="12" t="s">
        <v>1423</v>
      </c>
      <c r="J17" s="12" t="s">
        <v>1373</v>
      </c>
      <c r="K17" s="88">
        <v>79742899</v>
      </c>
      <c r="L17" s="12"/>
      <c r="M17" s="12"/>
      <c r="N17" s="12"/>
      <c r="O17" s="12"/>
      <c r="P17" s="12"/>
      <c r="Q17" s="12"/>
      <c r="R17" s="12"/>
      <c r="S17" s="12"/>
      <c r="T17" s="12" t="s">
        <v>1424</v>
      </c>
      <c r="U17" s="86">
        <v>45350</v>
      </c>
      <c r="V17" s="75">
        <v>45355</v>
      </c>
      <c r="W17" s="75">
        <v>45538</v>
      </c>
      <c r="X17" s="12">
        <v>120</v>
      </c>
      <c r="Y17" s="79">
        <f t="shared" si="2"/>
        <v>4</v>
      </c>
      <c r="Z17" s="89">
        <v>23760000</v>
      </c>
      <c r="AA17" s="81">
        <f t="shared" si="0"/>
        <v>5940000</v>
      </c>
      <c r="AB17" s="12">
        <v>1697</v>
      </c>
      <c r="AC17" s="12" t="str">
        <f>IFERROR((VLOOKUP($AB17,T_Datos!$B$3:$D$34,2,FALSE)),"Por favor diligenciar")</f>
        <v xml:space="preserve">Gestion publica transparente y que mide cuentas  la ciudadania en rafael uribe uribe </v>
      </c>
      <c r="AD17" s="12" t="str">
        <f>IFERROR((VLOOKUP($AB17,T_Datos!$B$3:$D$34,3,FALSE)),"Por favor diligenciar")</f>
        <v>O23011605570000001697</v>
      </c>
      <c r="AE17" s="12">
        <v>1</v>
      </c>
      <c r="AF17" s="86">
        <v>45476</v>
      </c>
      <c r="AG17" s="12">
        <v>1122</v>
      </c>
      <c r="AH17" s="86">
        <v>45476</v>
      </c>
      <c r="AI17" s="13"/>
      <c r="AJ17" s="15">
        <v>11880000</v>
      </c>
      <c r="AK17" s="12">
        <v>1</v>
      </c>
      <c r="AL17" s="86">
        <v>45476</v>
      </c>
      <c r="AM17" s="12">
        <v>60</v>
      </c>
      <c r="AN17" s="79">
        <f t="shared" si="1"/>
        <v>6</v>
      </c>
      <c r="AO17" s="79">
        <f>IF(X17+AM17=0,0,AM17+X17)</f>
        <v>180</v>
      </c>
      <c r="AP17" s="83">
        <f>IF(Z17+AJ17=0,0,Z17+AJ17)</f>
        <v>35640000</v>
      </c>
    </row>
    <row r="18" spans="1:43" ht="51" customHeight="1">
      <c r="B18" s="91" t="s">
        <v>87</v>
      </c>
      <c r="C18" s="12">
        <v>14</v>
      </c>
      <c r="D18" s="12" t="s">
        <v>86</v>
      </c>
      <c r="E18" s="12"/>
      <c r="F18" s="90" t="s">
        <v>1426</v>
      </c>
      <c r="G18" s="77" t="s">
        <v>1249</v>
      </c>
      <c r="H18" s="12" t="s">
        <v>1427</v>
      </c>
      <c r="I18" s="12" t="s">
        <v>1428</v>
      </c>
      <c r="J18" s="12" t="s">
        <v>1373</v>
      </c>
      <c r="K18" s="88">
        <v>1026283917</v>
      </c>
      <c r="L18" s="12"/>
      <c r="M18" s="12"/>
      <c r="N18" s="12"/>
      <c r="O18" s="12"/>
      <c r="P18" s="12"/>
      <c r="Q18" s="12"/>
      <c r="R18" s="12"/>
      <c r="S18" s="12"/>
      <c r="T18" s="12" t="s">
        <v>1429</v>
      </c>
      <c r="U18" s="86">
        <v>45350</v>
      </c>
      <c r="V18" s="75">
        <v>45363</v>
      </c>
      <c r="W18" s="75">
        <v>45546</v>
      </c>
      <c r="X18" s="12">
        <v>120</v>
      </c>
      <c r="Y18" s="79">
        <v>4</v>
      </c>
      <c r="Z18" s="89">
        <v>23760000</v>
      </c>
      <c r="AA18" s="81">
        <f t="shared" si="0"/>
        <v>5940000</v>
      </c>
      <c r="AB18" s="12">
        <v>1697</v>
      </c>
      <c r="AC18" s="12" t="str">
        <f>IFERROR((VLOOKUP($AB18,T_Datos!$B$3:$D$34,2,FALSE)),"Por favor diligenciar")</f>
        <v xml:space="preserve">Gestion publica transparente y que mide cuentas  la ciudadania en rafael uribe uribe </v>
      </c>
      <c r="AD18" s="12" t="str">
        <f>IFERROR((VLOOKUP($AB18,T_Datos!$B$3:$D$34,3,FALSE)),"Por favor diligenciar")</f>
        <v>O23011605570000001697</v>
      </c>
      <c r="AE18" s="12">
        <v>1</v>
      </c>
      <c r="AF18" s="86">
        <v>45484</v>
      </c>
      <c r="AG18" s="2">
        <v>1142</v>
      </c>
      <c r="AH18" s="86">
        <v>45484</v>
      </c>
      <c r="AI18" s="13">
        <v>1121</v>
      </c>
      <c r="AJ18" s="15">
        <v>11880000</v>
      </c>
      <c r="AK18" s="12">
        <v>1</v>
      </c>
      <c r="AL18" s="86">
        <v>45484</v>
      </c>
      <c r="AM18" s="12">
        <v>60</v>
      </c>
      <c r="AN18" s="79">
        <f t="shared" si="1"/>
        <v>6</v>
      </c>
      <c r="AO18" s="79">
        <f>IF(X18+AM18=0,0,AM18+X18)</f>
        <v>180</v>
      </c>
      <c r="AP18" s="83">
        <f>IF(Z18+AJ18=0,0,Z18+AJ18)</f>
        <v>35640000</v>
      </c>
      <c r="AQ18" s="95"/>
    </row>
    <row r="19" spans="1:43" ht="51" customHeight="1">
      <c r="B19" s="91" t="s">
        <v>89</v>
      </c>
      <c r="C19" s="12">
        <v>15</v>
      </c>
      <c r="D19" s="12" t="s">
        <v>88</v>
      </c>
      <c r="E19" s="12"/>
      <c r="F19" s="90" t="s">
        <v>1431</v>
      </c>
      <c r="G19" s="77" t="s">
        <v>1249</v>
      </c>
      <c r="H19" s="12" t="s">
        <v>1432</v>
      </c>
      <c r="I19" s="12" t="s">
        <v>1433</v>
      </c>
      <c r="J19" s="12" t="s">
        <v>1373</v>
      </c>
      <c r="K19" s="88">
        <v>1018475446</v>
      </c>
      <c r="L19" s="12"/>
      <c r="M19" s="12"/>
      <c r="N19" s="12"/>
      <c r="O19" s="12"/>
      <c r="P19" s="12"/>
      <c r="Q19" s="12"/>
      <c r="R19" s="12"/>
      <c r="S19" s="12"/>
      <c r="T19" s="12" t="s">
        <v>1434</v>
      </c>
      <c r="U19" s="86">
        <v>45352</v>
      </c>
      <c r="V19" s="75">
        <v>45356</v>
      </c>
      <c r="W19" s="75">
        <v>45539</v>
      </c>
      <c r="X19" s="12">
        <v>120</v>
      </c>
      <c r="Y19" s="79">
        <f t="shared" ref="Y19:Y56" si="3">ROUND((X19/30),0)</f>
        <v>4</v>
      </c>
      <c r="Z19" s="89">
        <v>23760000</v>
      </c>
      <c r="AA19" s="81">
        <f t="shared" si="0"/>
        <v>5940000</v>
      </c>
      <c r="AB19" s="12">
        <v>1697</v>
      </c>
      <c r="AC19" s="12" t="str">
        <f>IFERROR((VLOOKUP($AB19,T_Datos!$B$3:$D$34,2,FALSE)),"Por favor diligenciar")</f>
        <v xml:space="preserve">Gestion publica transparente y que mide cuentas  la ciudadania en rafael uribe uribe </v>
      </c>
      <c r="AD19" s="12" t="str">
        <f>IFERROR((VLOOKUP($AB19,T_Datos!$B$3:$D$34,3,FALSE)),"Por favor diligenciar")</f>
        <v>O23011605570000001697</v>
      </c>
      <c r="AE19" s="12">
        <v>1</v>
      </c>
      <c r="AF19" s="86">
        <v>45477</v>
      </c>
      <c r="AG19" s="12">
        <v>1119</v>
      </c>
      <c r="AH19" s="86">
        <v>45471</v>
      </c>
      <c r="AI19" s="13"/>
      <c r="AJ19" s="15">
        <v>11880000</v>
      </c>
      <c r="AK19" s="12">
        <v>1</v>
      </c>
      <c r="AL19" s="86">
        <v>45477</v>
      </c>
      <c r="AM19" s="12">
        <v>60</v>
      </c>
      <c r="AN19" s="79">
        <f t="shared" si="1"/>
        <v>6</v>
      </c>
      <c r="AO19" s="79">
        <f>IF(X19+AM19=0,0,AM19+X19)</f>
        <v>180</v>
      </c>
      <c r="AP19" s="83">
        <f>IF(Z19+AJ19=0,0,Z19+AJ19)</f>
        <v>35640000</v>
      </c>
      <c r="AQ19" s="95"/>
    </row>
    <row r="20" spans="1:43" ht="51" customHeight="1">
      <c r="B20" s="91" t="s">
        <v>91</v>
      </c>
      <c r="C20" s="12">
        <v>16</v>
      </c>
      <c r="D20" s="12" t="s">
        <v>90</v>
      </c>
      <c r="E20" s="12"/>
      <c r="F20" s="90" t="s">
        <v>1435</v>
      </c>
      <c r="G20" s="77" t="s">
        <v>1249</v>
      </c>
      <c r="H20" s="12" t="s">
        <v>1436</v>
      </c>
      <c r="I20" s="12" t="s">
        <v>1437</v>
      </c>
      <c r="J20" s="12" t="s">
        <v>1373</v>
      </c>
      <c r="K20" s="88">
        <v>71624800</v>
      </c>
      <c r="L20" s="12"/>
      <c r="M20" s="12"/>
      <c r="N20" s="12"/>
      <c r="O20" s="12"/>
      <c r="P20" s="12"/>
      <c r="Q20" s="12"/>
      <c r="R20" s="12"/>
      <c r="S20" s="12"/>
      <c r="T20" s="12" t="s">
        <v>1438</v>
      </c>
      <c r="U20" s="86">
        <v>45355</v>
      </c>
      <c r="V20" s="75">
        <v>45357</v>
      </c>
      <c r="W20" s="75">
        <v>45496</v>
      </c>
      <c r="X20" s="12">
        <v>120</v>
      </c>
      <c r="Y20" s="79">
        <f t="shared" si="3"/>
        <v>4</v>
      </c>
      <c r="Z20" s="89">
        <v>23760000</v>
      </c>
      <c r="AA20" s="81">
        <f t="shared" si="0"/>
        <v>5940000</v>
      </c>
      <c r="AB20" s="12">
        <v>1698</v>
      </c>
      <c r="AC20" s="12" t="str">
        <f>IFERROR((VLOOKUP($AB20,T_Datos!$B$3:$D$34,2,FALSE)),"Por favor diligenciar")</f>
        <v>Inspección, vigilancia y control en Rafael Uribe Uribe
Rafael Uribe Uribe</v>
      </c>
      <c r="AD20" s="12" t="str">
        <f>IFERROR((VLOOKUP($AB20,T_Datos!$B$3:$D$34,3,FALSE)),"Por favor diligenciar")</f>
        <v>O23011605570000001698</v>
      </c>
      <c r="AE20" s="12"/>
      <c r="AF20" s="86"/>
      <c r="AG20" s="12"/>
      <c r="AH20" s="86"/>
      <c r="AI20" s="13"/>
      <c r="AJ20" s="15"/>
      <c r="AK20" s="12"/>
      <c r="AL20" s="86"/>
      <c r="AM20" s="12"/>
      <c r="AN20" s="79">
        <f t="shared" si="1"/>
        <v>4</v>
      </c>
      <c r="AO20" s="79">
        <f>IF(X20+AM20=0,0,AM20+X20)</f>
        <v>120</v>
      </c>
      <c r="AP20" s="83">
        <f>IF(Z20+AJ20=0,0,Z20+AJ20)</f>
        <v>23760000</v>
      </c>
    </row>
    <row r="21" spans="1:43" ht="51" customHeight="1">
      <c r="A21" s="93"/>
      <c r="B21" s="91" t="s">
        <v>93</v>
      </c>
      <c r="C21" s="12">
        <v>17</v>
      </c>
      <c r="D21" s="12" t="s">
        <v>92</v>
      </c>
      <c r="E21" s="12"/>
      <c r="F21" s="90" t="s">
        <v>1439</v>
      </c>
      <c r="G21" s="77" t="s">
        <v>1249</v>
      </c>
      <c r="H21" s="12" t="s">
        <v>1440</v>
      </c>
      <c r="I21" s="12" t="s">
        <v>1441</v>
      </c>
      <c r="J21" s="12" t="s">
        <v>1373</v>
      </c>
      <c r="K21" s="88">
        <v>1000125659</v>
      </c>
      <c r="L21" s="12"/>
      <c r="M21" s="12"/>
      <c r="N21" s="12"/>
      <c r="O21" s="12"/>
      <c r="P21" s="12"/>
      <c r="Q21" s="12"/>
      <c r="R21" s="12"/>
      <c r="S21" s="12"/>
      <c r="T21" s="12" t="s">
        <v>1442</v>
      </c>
      <c r="U21" s="86">
        <v>45352</v>
      </c>
      <c r="V21" s="75">
        <v>45362</v>
      </c>
      <c r="W21" s="75">
        <v>45545</v>
      </c>
      <c r="X21" s="12">
        <v>120</v>
      </c>
      <c r="Y21" s="79">
        <f t="shared" si="3"/>
        <v>4</v>
      </c>
      <c r="Z21" s="89">
        <v>7920000</v>
      </c>
      <c r="AA21" s="81">
        <f t="shared" si="0"/>
        <v>1980000</v>
      </c>
      <c r="AB21" s="12">
        <v>1665</v>
      </c>
      <c r="AC21" s="12" t="str">
        <f>IFERROR((VLOOKUP($AB21,T_Datos!$B$3:$D$34,2,FALSE)),"Por favor diligenciar")</f>
        <v>Reducción de riesgos por emergencias y desastres en Rafael Uribe Uribe</v>
      </c>
      <c r="AD21" s="12" t="str">
        <f>IFERROR((VLOOKUP($AB21,T_Datos!$B$3:$D$34,3,FALSE)),"Por favor diligenciar")</f>
        <v>O23011602300000001665</v>
      </c>
      <c r="AE21" s="12">
        <v>112315</v>
      </c>
      <c r="AF21" s="86">
        <v>45478</v>
      </c>
      <c r="AG21" s="12">
        <v>1118</v>
      </c>
      <c r="AH21" s="86">
        <v>45471</v>
      </c>
      <c r="AI21" s="13">
        <v>1120</v>
      </c>
      <c r="AJ21" s="15">
        <v>3960000</v>
      </c>
      <c r="AK21" s="12">
        <v>1</v>
      </c>
      <c r="AL21" s="86">
        <v>45478</v>
      </c>
      <c r="AM21" s="12">
        <v>60</v>
      </c>
      <c r="AN21" s="79">
        <f t="shared" si="1"/>
        <v>6</v>
      </c>
      <c r="AO21" s="79">
        <f>IF(X21+AM21=0,0,AM21+X21)</f>
        <v>180</v>
      </c>
      <c r="AP21" s="83">
        <f>IF(Z21+AJ21=0,0,Z21+AJ21)</f>
        <v>11880000</v>
      </c>
    </row>
    <row r="22" spans="1:43" ht="51" customHeight="1">
      <c r="A22" s="93"/>
      <c r="B22" s="91" t="s">
        <v>95</v>
      </c>
      <c r="C22" s="12">
        <v>18</v>
      </c>
      <c r="D22" s="12" t="s">
        <v>94</v>
      </c>
      <c r="E22" s="12"/>
      <c r="F22" s="90" t="s">
        <v>1443</v>
      </c>
      <c r="G22" s="77" t="s">
        <v>1249</v>
      </c>
      <c r="H22" s="12" t="s">
        <v>1444</v>
      </c>
      <c r="I22" s="12" t="s">
        <v>1445</v>
      </c>
      <c r="J22" s="12" t="s">
        <v>1373</v>
      </c>
      <c r="K22" s="88">
        <v>87947977</v>
      </c>
      <c r="L22" s="12"/>
      <c r="M22" s="12"/>
      <c r="N22" s="12"/>
      <c r="O22" s="12"/>
      <c r="P22" s="12"/>
      <c r="Q22" s="12"/>
      <c r="R22" s="12"/>
      <c r="S22" s="12"/>
      <c r="T22" s="12" t="s">
        <v>1442</v>
      </c>
      <c r="U22" s="86">
        <v>45355</v>
      </c>
      <c r="V22" s="75">
        <v>45359</v>
      </c>
      <c r="W22" s="75">
        <v>45542</v>
      </c>
      <c r="X22" s="12">
        <v>120</v>
      </c>
      <c r="Y22" s="79">
        <f t="shared" si="3"/>
        <v>4</v>
      </c>
      <c r="Z22" s="89">
        <v>7920000</v>
      </c>
      <c r="AA22" s="81">
        <f t="shared" si="0"/>
        <v>1980000</v>
      </c>
      <c r="AB22" s="12">
        <v>1665</v>
      </c>
      <c r="AC22" s="12" t="str">
        <f>IFERROR((VLOOKUP($AB22,T_Datos!$B$3:$D$34,2,FALSE)),"Por favor diligenciar")</f>
        <v>Reducción de riesgos por emergencias y desastres en Rafael Uribe Uribe</v>
      </c>
      <c r="AD22" s="12" t="str">
        <f>IFERROR((VLOOKUP($AB22,T_Datos!$B$3:$D$34,3,FALSE)),"Por favor diligenciar")</f>
        <v>O23011602300000001665</v>
      </c>
      <c r="AE22" s="12">
        <v>1</v>
      </c>
      <c r="AF22" s="86">
        <v>45476</v>
      </c>
      <c r="AG22" s="12">
        <v>1117</v>
      </c>
      <c r="AH22" s="86">
        <v>45471</v>
      </c>
      <c r="AI22" s="13"/>
      <c r="AJ22" s="15">
        <v>3960000</v>
      </c>
      <c r="AK22" s="12">
        <v>1</v>
      </c>
      <c r="AL22" s="86">
        <v>45476</v>
      </c>
      <c r="AM22" s="12">
        <v>60</v>
      </c>
      <c r="AN22" s="79">
        <f t="shared" si="1"/>
        <v>6</v>
      </c>
      <c r="AO22" s="79">
        <f>IF(X22+AM22=0,0,AM22+X22)</f>
        <v>180</v>
      </c>
      <c r="AP22" s="83">
        <f>IF(Z22+AJ22=0,0,Z22+AJ22)</f>
        <v>11880000</v>
      </c>
    </row>
    <row r="23" spans="1:43" ht="51" customHeight="1">
      <c r="B23" s="91" t="s">
        <v>97</v>
      </c>
      <c r="C23" s="12">
        <v>19</v>
      </c>
      <c r="D23" s="12" t="s">
        <v>96</v>
      </c>
      <c r="E23" s="12"/>
      <c r="F23" s="90" t="s">
        <v>1446</v>
      </c>
      <c r="G23" s="77" t="s">
        <v>1249</v>
      </c>
      <c r="H23" s="12" t="s">
        <v>1447</v>
      </c>
      <c r="I23" s="12" t="s">
        <v>1448</v>
      </c>
      <c r="J23" s="12" t="s">
        <v>1373</v>
      </c>
      <c r="K23" s="88">
        <v>1010118014</v>
      </c>
      <c r="L23" s="12"/>
      <c r="M23" s="12"/>
      <c r="N23" s="12"/>
      <c r="O23" s="12"/>
      <c r="P23" s="12"/>
      <c r="Q23" s="12"/>
      <c r="R23" s="12"/>
      <c r="S23" s="12"/>
      <c r="T23" s="12" t="s">
        <v>1449</v>
      </c>
      <c r="U23" s="86">
        <v>45355</v>
      </c>
      <c r="V23" s="75">
        <v>45359</v>
      </c>
      <c r="W23" s="75">
        <v>45432</v>
      </c>
      <c r="X23" s="12">
        <v>120</v>
      </c>
      <c r="Y23" s="79">
        <f t="shared" si="3"/>
        <v>4</v>
      </c>
      <c r="Z23" s="89">
        <v>23760000</v>
      </c>
      <c r="AA23" s="81">
        <f t="shared" si="0"/>
        <v>5940000</v>
      </c>
      <c r="AB23" s="12">
        <v>1698</v>
      </c>
      <c r="AC23" s="12" t="str">
        <f>IFERROR((VLOOKUP($AB23,T_Datos!$B$3:$D$34,2,FALSE)),"Por favor diligenciar")</f>
        <v>Inspección, vigilancia y control en Rafael Uribe Uribe
Rafael Uribe Uribe</v>
      </c>
      <c r="AD23" s="12" t="str">
        <f>IFERROR((VLOOKUP($AB23,T_Datos!$B$3:$D$34,3,FALSE)),"Por favor diligenciar")</f>
        <v>O23011605570000001698</v>
      </c>
      <c r="AE23" s="12"/>
      <c r="AF23" s="86"/>
      <c r="AG23" s="12"/>
      <c r="AH23" s="86"/>
      <c r="AI23" s="13"/>
      <c r="AJ23" s="15"/>
      <c r="AK23" s="12"/>
      <c r="AL23" s="86"/>
      <c r="AM23" s="12"/>
      <c r="AN23" s="79">
        <f t="shared" si="1"/>
        <v>4</v>
      </c>
      <c r="AO23" s="79">
        <f>IF(X23+AM23=0,0,AM23+X23)</f>
        <v>120</v>
      </c>
      <c r="AP23" s="83">
        <f>IF(Z23+AJ23=0,0,Z23+AJ23)</f>
        <v>23760000</v>
      </c>
      <c r="AQ23" s="96" t="s">
        <v>1450</v>
      </c>
    </row>
    <row r="24" spans="1:43" ht="51" customHeight="1">
      <c r="B24" s="91" t="s">
        <v>101</v>
      </c>
      <c r="C24" s="12">
        <v>20</v>
      </c>
      <c r="D24" s="12" t="s">
        <v>100</v>
      </c>
      <c r="E24" s="12"/>
      <c r="F24" s="90" t="s">
        <v>1451</v>
      </c>
      <c r="G24" s="77" t="s">
        <v>1249</v>
      </c>
      <c r="H24" s="12" t="s">
        <v>1452</v>
      </c>
      <c r="I24" s="12" t="s">
        <v>1453</v>
      </c>
      <c r="J24" s="12" t="s">
        <v>1373</v>
      </c>
      <c r="K24" s="88">
        <v>79963899</v>
      </c>
      <c r="L24" s="12"/>
      <c r="M24" s="12"/>
      <c r="N24" s="12"/>
      <c r="O24" s="12"/>
      <c r="P24" s="12"/>
      <c r="Q24" s="12"/>
      <c r="R24" s="12"/>
      <c r="S24" s="12"/>
      <c r="T24" s="12" t="s">
        <v>1449</v>
      </c>
      <c r="U24" s="86">
        <v>45355</v>
      </c>
      <c r="V24" s="75">
        <v>45359</v>
      </c>
      <c r="W24" s="75">
        <v>45542</v>
      </c>
      <c r="X24" s="12">
        <v>120</v>
      </c>
      <c r="Y24" s="79">
        <f t="shared" si="3"/>
        <v>4</v>
      </c>
      <c r="Z24" s="89">
        <v>23760000</v>
      </c>
      <c r="AA24" s="81">
        <f t="shared" si="0"/>
        <v>5940000</v>
      </c>
      <c r="AB24" s="12">
        <v>1698</v>
      </c>
      <c r="AC24" s="12" t="str">
        <f>IFERROR((VLOOKUP($AB24,T_Datos!$B$3:$D$34,2,FALSE)),"Por favor diligenciar")</f>
        <v>Inspección, vigilancia y control en Rafael Uribe Uribe
Rafael Uribe Uribe</v>
      </c>
      <c r="AD24" s="12" t="str">
        <f>IFERROR((VLOOKUP($AB24,T_Datos!$B$3:$D$34,3,FALSE)),"Por favor diligenciar")</f>
        <v>O23011605570000001698</v>
      </c>
      <c r="AE24" s="12">
        <v>1</v>
      </c>
      <c r="AF24" s="86">
        <v>45479</v>
      </c>
      <c r="AG24" s="12">
        <v>1124</v>
      </c>
      <c r="AH24" s="86">
        <v>45478</v>
      </c>
      <c r="AI24" s="13">
        <v>1123</v>
      </c>
      <c r="AJ24" s="15">
        <v>11880000</v>
      </c>
      <c r="AK24" s="12">
        <v>1</v>
      </c>
      <c r="AL24" s="86">
        <v>45479</v>
      </c>
      <c r="AM24" s="12">
        <v>60</v>
      </c>
      <c r="AN24" s="79">
        <f t="shared" si="1"/>
        <v>6</v>
      </c>
      <c r="AO24" s="79">
        <f>IF(X24+AM24=0,0,AM24+X24)</f>
        <v>180</v>
      </c>
      <c r="AP24" s="83">
        <f>IF(Z24+AJ24=0,0,Z24+AJ24)</f>
        <v>35640000</v>
      </c>
    </row>
    <row r="25" spans="1:43" ht="51" customHeight="1">
      <c r="A25" s="93"/>
      <c r="B25" s="91" t="s">
        <v>103</v>
      </c>
      <c r="C25" s="12">
        <v>21</v>
      </c>
      <c r="D25" s="12" t="s">
        <v>102</v>
      </c>
      <c r="E25" s="12"/>
      <c r="F25" s="90" t="s">
        <v>1454</v>
      </c>
      <c r="G25" s="77" t="s">
        <v>1249</v>
      </c>
      <c r="H25" s="12" t="s">
        <v>1455</v>
      </c>
      <c r="I25" s="12" t="s">
        <v>1456</v>
      </c>
      <c r="J25" s="12" t="s">
        <v>1373</v>
      </c>
      <c r="K25" s="88">
        <v>52484426</v>
      </c>
      <c r="L25" s="12"/>
      <c r="M25" s="12"/>
      <c r="N25" s="12"/>
      <c r="O25" s="12"/>
      <c r="P25" s="12"/>
      <c r="Q25" s="12"/>
      <c r="R25" s="12"/>
      <c r="S25" s="12"/>
      <c r="T25" s="12" t="s">
        <v>1457</v>
      </c>
      <c r="U25" s="75">
        <v>45356</v>
      </c>
      <c r="V25" s="75">
        <v>45359</v>
      </c>
      <c r="W25" s="75">
        <v>45542</v>
      </c>
      <c r="X25" s="12">
        <v>120</v>
      </c>
      <c r="Y25" s="79">
        <f t="shared" si="3"/>
        <v>4</v>
      </c>
      <c r="Z25" s="89">
        <v>23760000</v>
      </c>
      <c r="AA25" s="81">
        <f t="shared" si="0"/>
        <v>5940000</v>
      </c>
      <c r="AB25" s="12">
        <v>1698</v>
      </c>
      <c r="AC25" s="12" t="str">
        <f>IFERROR((VLOOKUP($AB25,T_Datos!$B$3:$D$34,2,FALSE)),"Por favor diligenciar")</f>
        <v>Inspección, vigilancia y control en Rafael Uribe Uribe
Rafael Uribe Uribe</v>
      </c>
      <c r="AD25" s="12" t="str">
        <f>IFERROR((VLOOKUP($AB25,T_Datos!$B$3:$D$34,3,FALSE)),"Por favor diligenciar")</f>
        <v>O23011605570000001698</v>
      </c>
      <c r="AE25" s="12">
        <v>1</v>
      </c>
      <c r="AF25" s="86">
        <v>45476</v>
      </c>
      <c r="AG25" s="12">
        <v>1116</v>
      </c>
      <c r="AH25" s="86">
        <v>45471</v>
      </c>
      <c r="AI25" s="13"/>
      <c r="AJ25" s="15">
        <v>11880000</v>
      </c>
      <c r="AK25" s="12">
        <v>1</v>
      </c>
      <c r="AL25" s="86">
        <v>45476</v>
      </c>
      <c r="AM25" s="12">
        <v>60</v>
      </c>
      <c r="AN25" s="79">
        <f t="shared" si="1"/>
        <v>6</v>
      </c>
      <c r="AO25" s="79">
        <f>IF(X25+AM25=0,0,AM25+X25)</f>
        <v>180</v>
      </c>
      <c r="AP25" s="83">
        <f>IF(Z25+AJ25=0,0,Z25+AJ25)</f>
        <v>35640000</v>
      </c>
    </row>
    <row r="26" spans="1:43" ht="51" customHeight="1">
      <c r="B26" s="91" t="s">
        <v>105</v>
      </c>
      <c r="C26" s="12">
        <v>22</v>
      </c>
      <c r="D26" s="12" t="s">
        <v>104</v>
      </c>
      <c r="E26" s="12"/>
      <c r="F26" s="90" t="s">
        <v>1458</v>
      </c>
      <c r="G26" s="77" t="s">
        <v>1249</v>
      </c>
      <c r="H26" s="12" t="s">
        <v>1459</v>
      </c>
      <c r="I26" s="12" t="s">
        <v>1460</v>
      </c>
      <c r="J26" s="12" t="s">
        <v>1373</v>
      </c>
      <c r="K26" s="88">
        <v>29705959</v>
      </c>
      <c r="L26" s="12"/>
      <c r="M26" s="12"/>
      <c r="N26" s="12"/>
      <c r="O26" s="12"/>
      <c r="P26" s="12"/>
      <c r="Q26" s="12"/>
      <c r="R26" s="12"/>
      <c r="S26" s="12"/>
      <c r="T26" s="12" t="s">
        <v>1461</v>
      </c>
      <c r="U26" s="75">
        <v>45357</v>
      </c>
      <c r="V26" s="75">
        <v>45359</v>
      </c>
      <c r="W26" s="75">
        <v>45542</v>
      </c>
      <c r="X26" s="12">
        <v>120</v>
      </c>
      <c r="Y26" s="79">
        <f t="shared" si="3"/>
        <v>4</v>
      </c>
      <c r="Z26" s="89">
        <v>23760000</v>
      </c>
      <c r="AA26" s="81">
        <f t="shared" si="0"/>
        <v>5940000</v>
      </c>
      <c r="AB26" s="12">
        <v>1636</v>
      </c>
      <c r="AC26" s="12" t="str">
        <f>IFERROR((VLOOKUP($AB26,T_Datos!$B$3:$D$34,2,FALSE)),"Por favor diligenciar")</f>
        <v>Mejoramiento de la calidad dde vida del adulto mayor en rafael uribe uribe</v>
      </c>
      <c r="AD26" s="12" t="str">
        <f>IFERROR((VLOOKUP($AB26,T_Datos!$B$3:$D$34,3,FALSE)),"Por favor diligenciar")</f>
        <v>O23011601010000001636</v>
      </c>
      <c r="AE26" s="12">
        <v>1</v>
      </c>
      <c r="AF26" s="86">
        <v>45478</v>
      </c>
      <c r="AG26" s="12">
        <v>1127</v>
      </c>
      <c r="AH26" s="86">
        <v>45478</v>
      </c>
      <c r="AI26" s="13">
        <v>1119</v>
      </c>
      <c r="AJ26" s="15">
        <v>11880000</v>
      </c>
      <c r="AK26" s="12">
        <v>1</v>
      </c>
      <c r="AL26" s="86">
        <v>45478</v>
      </c>
      <c r="AM26" s="12">
        <v>60</v>
      </c>
      <c r="AN26" s="79">
        <f t="shared" si="1"/>
        <v>6</v>
      </c>
      <c r="AO26" s="79">
        <f>IF(X26+AM26=0,0,AM26+X26)</f>
        <v>180</v>
      </c>
      <c r="AP26" s="83">
        <f>IF(Z26+AJ26=0,0,Z26+AJ26)</f>
        <v>35640000</v>
      </c>
    </row>
    <row r="27" spans="1:43" ht="51" customHeight="1">
      <c r="B27" s="91" t="s">
        <v>107</v>
      </c>
      <c r="C27" s="12">
        <v>23</v>
      </c>
      <c r="D27" s="12" t="s">
        <v>106</v>
      </c>
      <c r="E27" s="12"/>
      <c r="F27" s="90" t="s">
        <v>1462</v>
      </c>
      <c r="G27" s="77" t="s">
        <v>1249</v>
      </c>
      <c r="H27" s="12" t="s">
        <v>1463</v>
      </c>
      <c r="I27" s="12" t="s">
        <v>1464</v>
      </c>
      <c r="J27" s="12" t="s">
        <v>1373</v>
      </c>
      <c r="K27" s="88">
        <v>1014197762</v>
      </c>
      <c r="L27" s="12"/>
      <c r="M27" s="12"/>
      <c r="N27" s="12"/>
      <c r="O27" s="12"/>
      <c r="P27" s="12"/>
      <c r="Q27" s="12"/>
      <c r="R27" s="12"/>
      <c r="S27" s="12"/>
      <c r="T27" s="12" t="s">
        <v>1461</v>
      </c>
      <c r="U27" s="86">
        <v>45357</v>
      </c>
      <c r="V27" s="75">
        <v>45359</v>
      </c>
      <c r="W27" s="75">
        <v>45542</v>
      </c>
      <c r="X27" s="12">
        <v>120</v>
      </c>
      <c r="Y27" s="79">
        <f t="shared" si="3"/>
        <v>4</v>
      </c>
      <c r="Z27" s="89">
        <v>23760000</v>
      </c>
      <c r="AA27" s="81">
        <f t="shared" si="0"/>
        <v>5940000</v>
      </c>
      <c r="AB27" s="12">
        <v>1636</v>
      </c>
      <c r="AC27" s="12" t="str">
        <f>IFERROR((VLOOKUP($AB27,T_Datos!$B$3:$D$34,2,FALSE)),"Por favor diligenciar")</f>
        <v>Mejoramiento de la calidad dde vida del adulto mayor en rafael uribe uribe</v>
      </c>
      <c r="AD27" s="12" t="str">
        <f>IFERROR((VLOOKUP($AB27,T_Datos!$B$3:$D$34,3,FALSE)),"Por favor diligenciar")</f>
        <v>O23011601010000001636</v>
      </c>
      <c r="AE27" s="12">
        <v>1</v>
      </c>
      <c r="AF27" s="86">
        <v>45478</v>
      </c>
      <c r="AG27" s="12">
        <v>1128</v>
      </c>
      <c r="AH27" s="86">
        <v>45478</v>
      </c>
      <c r="AI27" s="13">
        <v>1122</v>
      </c>
      <c r="AJ27" s="15">
        <v>11880000</v>
      </c>
      <c r="AK27" s="12">
        <v>1</v>
      </c>
      <c r="AL27" s="86">
        <v>45478</v>
      </c>
      <c r="AM27" s="12">
        <v>60</v>
      </c>
      <c r="AN27" s="79">
        <f t="shared" si="1"/>
        <v>6</v>
      </c>
      <c r="AO27" s="79">
        <f>IF(X27+AM27=0,0,AM27+X27)</f>
        <v>180</v>
      </c>
      <c r="AP27" s="83">
        <f>IF(Z27+AJ27=0,0,Z27+AJ27)</f>
        <v>35640000</v>
      </c>
    </row>
    <row r="28" spans="1:43" ht="51" customHeight="1">
      <c r="B28" s="91" t="s">
        <v>109</v>
      </c>
      <c r="C28" s="12">
        <v>24</v>
      </c>
      <c r="D28" s="12" t="s">
        <v>108</v>
      </c>
      <c r="E28" s="12"/>
      <c r="F28" s="90" t="s">
        <v>1465</v>
      </c>
      <c r="G28" s="77" t="s">
        <v>1249</v>
      </c>
      <c r="H28" s="12" t="s">
        <v>1466</v>
      </c>
      <c r="I28" s="12" t="s">
        <v>1467</v>
      </c>
      <c r="J28" s="12" t="s">
        <v>1373</v>
      </c>
      <c r="K28" s="88">
        <v>52909059</v>
      </c>
      <c r="L28" s="12"/>
      <c r="M28" s="12"/>
      <c r="N28" s="12"/>
      <c r="O28" s="12"/>
      <c r="P28" s="12"/>
      <c r="Q28" s="12"/>
      <c r="R28" s="12"/>
      <c r="S28" s="12"/>
      <c r="T28" s="12" t="s">
        <v>1461</v>
      </c>
      <c r="U28" s="86">
        <v>45357</v>
      </c>
      <c r="V28" s="75">
        <v>45359</v>
      </c>
      <c r="W28" s="75">
        <v>45480</v>
      </c>
      <c r="X28" s="12">
        <v>120</v>
      </c>
      <c r="Y28" s="79">
        <f t="shared" si="3"/>
        <v>4</v>
      </c>
      <c r="Z28" s="89">
        <v>23760000</v>
      </c>
      <c r="AA28" s="81">
        <f t="shared" si="0"/>
        <v>5940000</v>
      </c>
      <c r="AB28" s="12">
        <v>1636</v>
      </c>
      <c r="AC28" s="12" t="str">
        <f>IFERROR((VLOOKUP($AB28,T_Datos!$B$3:$D$34,2,FALSE)),"Por favor diligenciar")</f>
        <v>Mejoramiento de la calidad dde vida del adulto mayor en rafael uribe uribe</v>
      </c>
      <c r="AD28" s="12" t="str">
        <f>IFERROR((VLOOKUP($AB28,T_Datos!$B$3:$D$34,3,FALSE)),"Por favor diligenciar")</f>
        <v>O23011601010000001636</v>
      </c>
      <c r="AE28" s="12"/>
      <c r="AF28" s="86"/>
      <c r="AG28" s="12"/>
      <c r="AH28" s="86"/>
      <c r="AI28" s="13"/>
      <c r="AJ28" s="15"/>
      <c r="AK28" s="12"/>
      <c r="AL28" s="86"/>
      <c r="AM28" s="12"/>
      <c r="AN28" s="79">
        <f t="shared" si="1"/>
        <v>4</v>
      </c>
      <c r="AO28" s="79">
        <f>IF(X28+AM28=0,0,AM28+X28)</f>
        <v>120</v>
      </c>
      <c r="AP28" s="83">
        <f>IF(Z28+AJ28=0,0,Z28+AJ28)</f>
        <v>23760000</v>
      </c>
    </row>
    <row r="29" spans="1:43" ht="51" customHeight="1">
      <c r="A29" s="93"/>
      <c r="B29" s="91" t="s">
        <v>111</v>
      </c>
      <c r="C29" s="12">
        <v>25</v>
      </c>
      <c r="D29" s="12" t="s">
        <v>110</v>
      </c>
      <c r="E29" s="12"/>
      <c r="F29" s="90" t="s">
        <v>1468</v>
      </c>
      <c r="G29" s="77" t="s">
        <v>1249</v>
      </c>
      <c r="H29" s="12" t="s">
        <v>1469</v>
      </c>
      <c r="I29" s="12" t="s">
        <v>1470</v>
      </c>
      <c r="J29" s="12" t="s">
        <v>1373</v>
      </c>
      <c r="K29" s="88">
        <v>1031141111</v>
      </c>
      <c r="L29" s="12"/>
      <c r="M29" s="12"/>
      <c r="N29" s="12"/>
      <c r="O29" s="12"/>
      <c r="P29" s="12"/>
      <c r="Q29" s="12"/>
      <c r="R29" s="12"/>
      <c r="S29" s="12"/>
      <c r="T29" s="12" t="s">
        <v>1471</v>
      </c>
      <c r="U29" s="86">
        <v>45357</v>
      </c>
      <c r="V29" s="75">
        <v>45364</v>
      </c>
      <c r="W29" s="75">
        <v>45485</v>
      </c>
      <c r="X29" s="12">
        <v>120</v>
      </c>
      <c r="Y29" s="79">
        <f t="shared" si="3"/>
        <v>4</v>
      </c>
      <c r="Z29" s="89">
        <v>23760000</v>
      </c>
      <c r="AA29" s="81">
        <f t="shared" si="0"/>
        <v>5940000</v>
      </c>
      <c r="AB29" s="12">
        <v>1636</v>
      </c>
      <c r="AC29" s="12" t="str">
        <f>IFERROR((VLOOKUP($AB29,T_Datos!$B$3:$D$34,2,FALSE)),"Por favor diligenciar")</f>
        <v>Mejoramiento de la calidad dde vida del adulto mayor en rafael uribe uribe</v>
      </c>
      <c r="AD29" s="12" t="str">
        <f>IFERROR((VLOOKUP($AB29,T_Datos!$B$3:$D$34,3,FALSE)),"Por favor diligenciar")</f>
        <v>O23011601010000001636</v>
      </c>
      <c r="AE29" s="12"/>
      <c r="AF29" s="86"/>
      <c r="AG29" s="12"/>
      <c r="AH29" s="86"/>
      <c r="AI29" s="13"/>
      <c r="AJ29" s="15"/>
      <c r="AK29" s="12"/>
      <c r="AL29" s="86"/>
      <c r="AM29" s="12"/>
      <c r="AN29" s="79">
        <f t="shared" si="1"/>
        <v>4</v>
      </c>
      <c r="AO29" s="79">
        <f>IF(X29+AM29=0,0,AM29+X29)</f>
        <v>120</v>
      </c>
      <c r="AP29" s="83">
        <f>IF(Z29+AJ29=0,0,Z29+AJ29)</f>
        <v>23760000</v>
      </c>
    </row>
    <row r="30" spans="1:43" ht="51" customHeight="1">
      <c r="B30" s="91" t="s">
        <v>113</v>
      </c>
      <c r="C30" s="12">
        <v>26</v>
      </c>
      <c r="D30" s="12" t="s">
        <v>112</v>
      </c>
      <c r="E30" s="12"/>
      <c r="F30" s="90" t="s">
        <v>1472</v>
      </c>
      <c r="G30" s="77" t="s">
        <v>1249</v>
      </c>
      <c r="H30" s="12" t="s">
        <v>1473</v>
      </c>
      <c r="I30" s="12" t="s">
        <v>1474</v>
      </c>
      <c r="J30" s="12" t="s">
        <v>1373</v>
      </c>
      <c r="K30" s="88">
        <v>80729376</v>
      </c>
      <c r="L30" s="12"/>
      <c r="M30" s="12"/>
      <c r="N30" s="12"/>
      <c r="O30" s="12"/>
      <c r="P30" s="12" t="s">
        <v>1475</v>
      </c>
      <c r="Q30" s="12" t="s">
        <v>1373</v>
      </c>
      <c r="R30" s="88">
        <v>1018418431</v>
      </c>
      <c r="S30" s="86">
        <v>45429</v>
      </c>
      <c r="T30" s="12" t="s">
        <v>1449</v>
      </c>
      <c r="U30" s="75">
        <v>45356</v>
      </c>
      <c r="V30" s="75">
        <v>45359</v>
      </c>
      <c r="W30" s="75">
        <v>45480</v>
      </c>
      <c r="X30" s="12">
        <v>120</v>
      </c>
      <c r="Y30" s="79">
        <f t="shared" si="3"/>
        <v>4</v>
      </c>
      <c r="Z30" s="89">
        <v>23760000</v>
      </c>
      <c r="AA30" s="81">
        <f t="shared" si="0"/>
        <v>5940000</v>
      </c>
      <c r="AB30" s="12">
        <v>1698</v>
      </c>
      <c r="AC30" s="12" t="str">
        <f>IFERROR((VLOOKUP($AB30,T_Datos!$B$3:$D$34,2,FALSE)),"Por favor diligenciar")</f>
        <v>Inspección, vigilancia y control en Rafael Uribe Uribe
Rafael Uribe Uribe</v>
      </c>
      <c r="AD30" s="12" t="str">
        <f>IFERROR((VLOOKUP($AB30,T_Datos!$B$3:$D$34,3,FALSE)),"Por favor diligenciar")</f>
        <v>O23011605570000001698</v>
      </c>
      <c r="AE30" s="12"/>
      <c r="AF30" s="86"/>
      <c r="AG30" s="12"/>
      <c r="AH30" s="86"/>
      <c r="AI30" s="13"/>
      <c r="AJ30" s="15"/>
      <c r="AK30" s="12"/>
      <c r="AL30" s="86"/>
      <c r="AM30" s="12"/>
      <c r="AN30" s="79">
        <f t="shared" si="1"/>
        <v>4</v>
      </c>
      <c r="AO30" s="79">
        <f>IF(X30+AM30=0,0,AM30+X30)</f>
        <v>120</v>
      </c>
      <c r="AP30" s="83">
        <f>IF(Z30+AJ30=0,0,Z30+AJ30)</f>
        <v>23760000</v>
      </c>
    </row>
    <row r="31" spans="1:43" ht="51" customHeight="1">
      <c r="A31" s="93"/>
      <c r="B31" s="91" t="s">
        <v>115</v>
      </c>
      <c r="C31" s="12">
        <v>27</v>
      </c>
      <c r="D31" s="12" t="s">
        <v>114</v>
      </c>
      <c r="E31" s="12"/>
      <c r="F31" s="90" t="s">
        <v>1476</v>
      </c>
      <c r="G31" s="77" t="s">
        <v>1249</v>
      </c>
      <c r="H31" s="12" t="s">
        <v>1477</v>
      </c>
      <c r="I31" s="12" t="s">
        <v>1478</v>
      </c>
      <c r="J31" s="12" t="s">
        <v>1373</v>
      </c>
      <c r="K31" s="88">
        <v>1073680041</v>
      </c>
      <c r="L31" s="12"/>
      <c r="M31" s="12"/>
      <c r="N31" s="12"/>
      <c r="O31" s="12"/>
      <c r="P31" s="12" t="s">
        <v>1479</v>
      </c>
      <c r="Q31" s="12" t="s">
        <v>1373</v>
      </c>
      <c r="R31" s="88">
        <v>1110475839</v>
      </c>
      <c r="S31" s="86">
        <v>45435</v>
      </c>
      <c r="T31" s="12" t="s">
        <v>1457</v>
      </c>
      <c r="U31" s="86">
        <v>45358</v>
      </c>
      <c r="V31" s="75">
        <v>45387</v>
      </c>
      <c r="W31" s="75">
        <v>45508</v>
      </c>
      <c r="X31" s="12">
        <v>120</v>
      </c>
      <c r="Y31" s="79">
        <f t="shared" si="3"/>
        <v>4</v>
      </c>
      <c r="Z31" s="89">
        <v>23760000</v>
      </c>
      <c r="AA31" s="81">
        <f t="shared" si="0"/>
        <v>5940000</v>
      </c>
      <c r="AB31" s="12">
        <v>1698</v>
      </c>
      <c r="AC31" s="12" t="str">
        <f>IFERROR((VLOOKUP($AB31,T_Datos!$B$3:$D$34,2,FALSE)),"Por favor diligenciar")</f>
        <v>Inspección, vigilancia y control en Rafael Uribe Uribe
Rafael Uribe Uribe</v>
      </c>
      <c r="AD31" s="12" t="str">
        <f>IFERROR((VLOOKUP($AB31,T_Datos!$B$3:$D$34,3,FALSE)),"Por favor diligenciar")</f>
        <v>O23011605570000001698</v>
      </c>
      <c r="AE31" s="12"/>
      <c r="AF31" s="86"/>
      <c r="AG31" s="12"/>
      <c r="AH31" s="86"/>
      <c r="AI31" s="13"/>
      <c r="AJ31" s="15"/>
      <c r="AK31" s="12"/>
      <c r="AL31" s="86"/>
      <c r="AM31" s="12"/>
      <c r="AN31" s="79">
        <f t="shared" si="1"/>
        <v>4</v>
      </c>
      <c r="AO31" s="79">
        <f>IF(X31+AM31=0,0,AM31+X31)</f>
        <v>120</v>
      </c>
      <c r="AP31" s="83">
        <f>IF(Z31+AJ31=0,0,Z31+AJ31)</f>
        <v>23760000</v>
      </c>
    </row>
    <row r="32" spans="1:43" ht="51" customHeight="1">
      <c r="A32" s="93"/>
      <c r="B32" s="91" t="s">
        <v>117</v>
      </c>
      <c r="C32" s="12">
        <v>28</v>
      </c>
      <c r="D32" s="12" t="s">
        <v>116</v>
      </c>
      <c r="E32" s="12"/>
      <c r="F32" s="90" t="s">
        <v>1480</v>
      </c>
      <c r="G32" s="77" t="s">
        <v>1249</v>
      </c>
      <c r="H32" s="12" t="s">
        <v>1481</v>
      </c>
      <c r="I32" s="12" t="s">
        <v>1482</v>
      </c>
      <c r="J32" s="12" t="s">
        <v>1373</v>
      </c>
      <c r="K32" s="88">
        <v>1020755560</v>
      </c>
      <c r="L32" s="12"/>
      <c r="M32" s="12"/>
      <c r="N32" s="12"/>
      <c r="O32" s="12"/>
      <c r="P32" s="12"/>
      <c r="Q32" s="12"/>
      <c r="R32" s="12"/>
      <c r="S32" s="12"/>
      <c r="T32" s="12" t="s">
        <v>1387</v>
      </c>
      <c r="U32" s="75">
        <v>45359</v>
      </c>
      <c r="V32" s="75">
        <v>45384</v>
      </c>
      <c r="W32" s="75">
        <v>45505</v>
      </c>
      <c r="X32" s="12">
        <v>120</v>
      </c>
      <c r="Y32" s="79">
        <f t="shared" si="3"/>
        <v>4</v>
      </c>
      <c r="Z32" s="89">
        <v>25960000</v>
      </c>
      <c r="AA32" s="81">
        <f t="shared" si="0"/>
        <v>6490000</v>
      </c>
      <c r="AB32" s="12">
        <v>1697</v>
      </c>
      <c r="AC32" s="12" t="str">
        <f>IFERROR((VLOOKUP($AB32,T_Datos!$B$3:$D$34,2,FALSE)),"Por favor diligenciar")</f>
        <v xml:space="preserve">Gestion publica transparente y que mide cuentas  la ciudadania en rafael uribe uribe </v>
      </c>
      <c r="AD32" s="12" t="str">
        <f>IFERROR((VLOOKUP($AB32,T_Datos!$B$3:$D$34,3,FALSE)),"Por favor diligenciar")</f>
        <v>O23011605570000001697</v>
      </c>
      <c r="AE32" s="12"/>
      <c r="AF32" s="86"/>
      <c r="AG32" s="12"/>
      <c r="AH32" s="86"/>
      <c r="AI32" s="13"/>
      <c r="AJ32" s="15"/>
      <c r="AK32" s="12"/>
      <c r="AL32" s="86"/>
      <c r="AM32" s="12"/>
      <c r="AN32" s="79">
        <f t="shared" si="1"/>
        <v>4</v>
      </c>
      <c r="AO32" s="79">
        <f>IF(X32+AM32=0,0,AM32+X32)</f>
        <v>120</v>
      </c>
      <c r="AP32" s="83">
        <f>IF(Z32+AJ32=0,0,Z32+AJ32)</f>
        <v>25960000</v>
      </c>
    </row>
    <row r="33" spans="1:43" ht="51" customHeight="1">
      <c r="A33" s="93"/>
      <c r="B33" s="91" t="s">
        <v>119</v>
      </c>
      <c r="C33" s="12">
        <v>29</v>
      </c>
      <c r="D33" s="12" t="s">
        <v>118</v>
      </c>
      <c r="E33" s="12"/>
      <c r="F33" s="87" t="s">
        <v>1483</v>
      </c>
      <c r="G33" s="77" t="s">
        <v>1249</v>
      </c>
      <c r="H33" s="12" t="s">
        <v>1484</v>
      </c>
      <c r="I33" s="12" t="s">
        <v>1485</v>
      </c>
      <c r="J33" s="12" t="s">
        <v>1373</v>
      </c>
      <c r="K33" s="88">
        <v>1013616944</v>
      </c>
      <c r="L33" s="12"/>
      <c r="M33" s="12"/>
      <c r="N33" s="12"/>
      <c r="O33" s="12"/>
      <c r="P33" s="12"/>
      <c r="Q33" s="12"/>
      <c r="R33" s="12"/>
      <c r="S33" s="12"/>
      <c r="T33" s="12" t="s">
        <v>1471</v>
      </c>
      <c r="U33" s="86">
        <v>45362</v>
      </c>
      <c r="V33" s="75">
        <v>45384</v>
      </c>
      <c r="W33" s="75">
        <v>45505</v>
      </c>
      <c r="X33" s="12">
        <v>120</v>
      </c>
      <c r="Y33" s="79">
        <f t="shared" si="3"/>
        <v>4</v>
      </c>
      <c r="Z33" s="89">
        <v>23760000</v>
      </c>
      <c r="AA33" s="81">
        <f t="shared" si="0"/>
        <v>5940000</v>
      </c>
      <c r="AB33" s="12">
        <v>1636</v>
      </c>
      <c r="AC33" s="12" t="str">
        <f>IFERROR((VLOOKUP($AB33,T_Datos!$B$3:$D$34,2,FALSE)),"Por favor diligenciar")</f>
        <v>Mejoramiento de la calidad dde vida del adulto mayor en rafael uribe uribe</v>
      </c>
      <c r="AD33" s="12" t="str">
        <f>IFERROR((VLOOKUP($AB33,T_Datos!$B$3:$D$34,3,FALSE)),"Por favor diligenciar")</f>
        <v>O23011601010000001636</v>
      </c>
      <c r="AE33" s="12"/>
      <c r="AF33" s="86"/>
      <c r="AG33" s="12"/>
      <c r="AH33" s="86"/>
      <c r="AI33" s="13"/>
      <c r="AJ33" s="15"/>
      <c r="AK33" s="12"/>
      <c r="AL33" s="86"/>
      <c r="AM33" s="12"/>
      <c r="AN33" s="79">
        <f t="shared" si="1"/>
        <v>4</v>
      </c>
      <c r="AO33" s="79">
        <f>IF(X33+AM33=0,0,AM33+X33)</f>
        <v>120</v>
      </c>
      <c r="AP33" s="83">
        <f>IF(Z33+AJ33=0,0,Z33+AJ33)</f>
        <v>23760000</v>
      </c>
    </row>
    <row r="34" spans="1:43" ht="51" customHeight="1">
      <c r="B34" s="91" t="s">
        <v>121</v>
      </c>
      <c r="C34" s="12">
        <v>30</v>
      </c>
      <c r="D34" s="12" t="s">
        <v>120</v>
      </c>
      <c r="E34" s="12"/>
      <c r="F34" s="90" t="s">
        <v>1486</v>
      </c>
      <c r="G34" s="77" t="s">
        <v>1249</v>
      </c>
      <c r="H34" s="12" t="s">
        <v>1487</v>
      </c>
      <c r="I34" s="12" t="s">
        <v>1488</v>
      </c>
      <c r="J34" s="12" t="s">
        <v>1373</v>
      </c>
      <c r="K34" s="88">
        <v>1095800182</v>
      </c>
      <c r="L34" s="12"/>
      <c r="M34" s="12"/>
      <c r="N34" s="12"/>
      <c r="O34" s="12"/>
      <c r="P34" s="12"/>
      <c r="Q34" s="12"/>
      <c r="R34" s="12"/>
      <c r="S34" s="12"/>
      <c r="T34" s="12" t="s">
        <v>1489</v>
      </c>
      <c r="U34" s="86">
        <v>45358</v>
      </c>
      <c r="V34" s="75">
        <v>45359</v>
      </c>
      <c r="W34" s="75">
        <v>45542</v>
      </c>
      <c r="X34" s="12">
        <v>120</v>
      </c>
      <c r="Y34" s="79">
        <f t="shared" si="3"/>
        <v>4</v>
      </c>
      <c r="Z34" s="89">
        <v>28160000</v>
      </c>
      <c r="AA34" s="81">
        <f t="shared" si="0"/>
        <v>7040000</v>
      </c>
      <c r="AB34" s="12">
        <v>1698</v>
      </c>
      <c r="AC34" s="12" t="str">
        <f>IFERROR((VLOOKUP($AB34,T_Datos!$B$3:$D$34,2,FALSE)),"Por favor diligenciar")</f>
        <v>Inspección, vigilancia y control en Rafael Uribe Uribe
Rafael Uribe Uribe</v>
      </c>
      <c r="AD34" s="12" t="str">
        <f>IFERROR((VLOOKUP($AB34,T_Datos!$B$3:$D$34,3,FALSE)),"Por favor diligenciar")</f>
        <v>O23011605570000001698</v>
      </c>
      <c r="AE34" s="12">
        <v>1</v>
      </c>
      <c r="AF34" s="86">
        <v>45479</v>
      </c>
      <c r="AG34" s="12">
        <v>1125</v>
      </c>
      <c r="AH34" s="86">
        <v>45478</v>
      </c>
      <c r="AI34" s="13"/>
      <c r="AJ34" s="15">
        <v>14080000</v>
      </c>
      <c r="AK34" s="12">
        <v>1</v>
      </c>
      <c r="AL34" s="86">
        <v>45479</v>
      </c>
      <c r="AM34" s="12">
        <v>60</v>
      </c>
      <c r="AN34" s="79">
        <f t="shared" si="1"/>
        <v>6</v>
      </c>
      <c r="AO34" s="79">
        <f>IF(X34+AM34=0,0,AM34+X34)</f>
        <v>180</v>
      </c>
      <c r="AP34" s="83">
        <f>IF(Z34+AJ34=0,0,Z34+AJ34)</f>
        <v>42240000</v>
      </c>
      <c r="AQ34" s="96" t="s">
        <v>1490</v>
      </c>
    </row>
    <row r="35" spans="1:43" ht="51" customHeight="1">
      <c r="A35" s="93"/>
      <c r="B35" s="91" t="s">
        <v>123</v>
      </c>
      <c r="C35" s="12">
        <v>31</v>
      </c>
      <c r="D35" s="12" t="s">
        <v>122</v>
      </c>
      <c r="E35" s="12"/>
      <c r="F35" s="90" t="s">
        <v>1491</v>
      </c>
      <c r="G35" s="77" t="s">
        <v>1249</v>
      </c>
      <c r="H35" s="12" t="s">
        <v>1492</v>
      </c>
      <c r="I35" s="12" t="s">
        <v>1493</v>
      </c>
      <c r="J35" s="12" t="s">
        <v>1373</v>
      </c>
      <c r="K35" s="88">
        <v>52381414</v>
      </c>
      <c r="L35" s="12"/>
      <c r="M35" s="12"/>
      <c r="N35" s="12"/>
      <c r="O35" s="12"/>
      <c r="P35" s="12"/>
      <c r="Q35" s="12"/>
      <c r="R35" s="12"/>
      <c r="S35" s="12"/>
      <c r="T35" s="12" t="s">
        <v>1387</v>
      </c>
      <c r="U35" s="86">
        <v>45358</v>
      </c>
      <c r="V35" s="75">
        <v>45363</v>
      </c>
      <c r="W35" s="75">
        <v>45484</v>
      </c>
      <c r="X35" s="12">
        <v>120</v>
      </c>
      <c r="Y35" s="79">
        <f t="shared" si="3"/>
        <v>4</v>
      </c>
      <c r="Z35" s="89">
        <v>25960000</v>
      </c>
      <c r="AA35" s="81">
        <f t="shared" si="0"/>
        <v>6490000</v>
      </c>
      <c r="AB35" s="12">
        <v>1697</v>
      </c>
      <c r="AC35" s="12" t="str">
        <f>IFERROR((VLOOKUP($AB35,T_Datos!$B$3:$D$34,2,FALSE)),"Por favor diligenciar")</f>
        <v xml:space="preserve">Gestion publica transparente y que mide cuentas  la ciudadania en rafael uribe uribe </v>
      </c>
      <c r="AD35" s="12" t="str">
        <f>IFERROR((VLOOKUP($AB35,T_Datos!$B$3:$D$34,3,FALSE)),"Por favor diligenciar")</f>
        <v>O23011605570000001697</v>
      </c>
      <c r="AE35" s="12"/>
      <c r="AF35" s="86"/>
      <c r="AG35" s="12"/>
      <c r="AH35" s="86"/>
      <c r="AI35" s="13"/>
      <c r="AJ35" s="15"/>
      <c r="AK35" s="12"/>
      <c r="AL35" s="86"/>
      <c r="AM35" s="12"/>
      <c r="AN35" s="79">
        <f t="shared" si="1"/>
        <v>4</v>
      </c>
      <c r="AO35" s="79">
        <f>IF(X35+AM35=0,0,AM35+X35)</f>
        <v>120</v>
      </c>
      <c r="AP35" s="83">
        <f>IF(Z35+AJ35=0,0,Z35+AJ35)</f>
        <v>25960000</v>
      </c>
    </row>
    <row r="36" spans="1:43" ht="51" customHeight="1">
      <c r="A36" s="93"/>
      <c r="B36" s="91" t="s">
        <v>125</v>
      </c>
      <c r="C36" s="12">
        <v>32</v>
      </c>
      <c r="D36" s="12" t="s">
        <v>124</v>
      </c>
      <c r="E36" s="12"/>
      <c r="F36" s="90" t="s">
        <v>1494</v>
      </c>
      <c r="G36" s="77" t="s">
        <v>1249</v>
      </c>
      <c r="H36" s="12" t="s">
        <v>1495</v>
      </c>
      <c r="I36" s="12" t="s">
        <v>1496</v>
      </c>
      <c r="J36" s="12" t="s">
        <v>1373</v>
      </c>
      <c r="K36" s="88">
        <v>53011633</v>
      </c>
      <c r="L36" s="12"/>
      <c r="M36" s="12"/>
      <c r="N36" s="12"/>
      <c r="O36" s="12"/>
      <c r="P36" s="12"/>
      <c r="Q36" s="12"/>
      <c r="R36" s="12"/>
      <c r="S36" s="12"/>
      <c r="T36" s="12" t="s">
        <v>1471</v>
      </c>
      <c r="U36" s="86">
        <v>45358</v>
      </c>
      <c r="V36" s="75">
        <v>45363</v>
      </c>
      <c r="W36" s="75">
        <v>45484</v>
      </c>
      <c r="X36" s="12">
        <v>120</v>
      </c>
      <c r="Y36" s="79">
        <f t="shared" si="3"/>
        <v>4</v>
      </c>
      <c r="Z36" s="89">
        <v>23760000</v>
      </c>
      <c r="AA36" s="81">
        <f t="shared" si="0"/>
        <v>5940000</v>
      </c>
      <c r="AB36" s="12">
        <v>1636</v>
      </c>
      <c r="AC36" s="12" t="str">
        <f>IFERROR((VLOOKUP($AB36,T_Datos!$B$3:$D$34,2,FALSE)),"Por favor diligenciar")</f>
        <v>Mejoramiento de la calidad dde vida del adulto mayor en rafael uribe uribe</v>
      </c>
      <c r="AD36" s="12" t="str">
        <f>IFERROR((VLOOKUP($AB36,T_Datos!$B$3:$D$34,3,FALSE)),"Por favor diligenciar")</f>
        <v>O23011601010000001636</v>
      </c>
      <c r="AE36" s="12"/>
      <c r="AF36" s="86"/>
      <c r="AG36" s="12"/>
      <c r="AH36" s="86"/>
      <c r="AI36" s="13"/>
      <c r="AJ36" s="15"/>
      <c r="AK36" s="12"/>
      <c r="AL36" s="86"/>
      <c r="AM36" s="12"/>
      <c r="AN36" s="79">
        <f t="shared" si="1"/>
        <v>4</v>
      </c>
      <c r="AO36" s="79">
        <f>IF(X36+AM36=0,0,AM36+X36)</f>
        <v>120</v>
      </c>
      <c r="AP36" s="83">
        <f>IF(Z36+AJ36=0,0,Z36+AJ36)</f>
        <v>23760000</v>
      </c>
    </row>
    <row r="37" spans="1:43" ht="51" customHeight="1">
      <c r="A37" s="93"/>
      <c r="B37" s="91" t="s">
        <v>127</v>
      </c>
      <c r="C37" s="12">
        <v>33</v>
      </c>
      <c r="D37" s="12" t="s">
        <v>126</v>
      </c>
      <c r="E37" s="12"/>
      <c r="F37" s="87" t="s">
        <v>1497</v>
      </c>
      <c r="G37" s="77" t="s">
        <v>1249</v>
      </c>
      <c r="H37" s="12" t="s">
        <v>1498</v>
      </c>
      <c r="I37" s="12" t="s">
        <v>1499</v>
      </c>
      <c r="J37" s="12" t="s">
        <v>1373</v>
      </c>
      <c r="K37" s="88">
        <v>52228440</v>
      </c>
      <c r="L37" s="12"/>
      <c r="M37" s="12"/>
      <c r="N37" s="12"/>
      <c r="O37" s="12"/>
      <c r="P37" s="12" t="s">
        <v>1500</v>
      </c>
      <c r="Q37" s="12" t="s">
        <v>1373</v>
      </c>
      <c r="R37" s="88">
        <v>52991877</v>
      </c>
      <c r="S37" s="86">
        <v>45401</v>
      </c>
      <c r="T37" s="12" t="s">
        <v>1449</v>
      </c>
      <c r="U37" s="86">
        <v>45362</v>
      </c>
      <c r="V37" s="75">
        <v>45383</v>
      </c>
      <c r="W37" s="75">
        <v>45504</v>
      </c>
      <c r="X37" s="12">
        <v>120</v>
      </c>
      <c r="Y37" s="79">
        <f t="shared" si="3"/>
        <v>4</v>
      </c>
      <c r="Z37" s="89">
        <v>23760000</v>
      </c>
      <c r="AA37" s="81">
        <f t="shared" ref="AA37:AA56" si="4">IF(Z37=0,0,((Z37/Y37)))</f>
        <v>5940000</v>
      </c>
      <c r="AB37" s="12">
        <v>1698</v>
      </c>
      <c r="AC37" s="12" t="str">
        <f>IFERROR((VLOOKUP($AB37,T_Datos!$B$3:$D$34,2,FALSE)),"Por favor diligenciar")</f>
        <v>Inspección, vigilancia y control en Rafael Uribe Uribe
Rafael Uribe Uribe</v>
      </c>
      <c r="AD37" s="12" t="str">
        <f>IFERROR((VLOOKUP($AB37,T_Datos!$B$3:$D$34,3,FALSE)),"Por favor diligenciar")</f>
        <v>O23011605570000001698</v>
      </c>
      <c r="AE37" s="12"/>
      <c r="AF37" s="86"/>
      <c r="AG37" s="12"/>
      <c r="AH37" s="86"/>
      <c r="AI37" s="13"/>
      <c r="AJ37" s="15"/>
      <c r="AK37" s="12"/>
      <c r="AL37" s="86"/>
      <c r="AM37" s="12"/>
      <c r="AN37" s="79">
        <f t="shared" ref="AN37:AN68" si="5">ROUND(AO37/30,0)</f>
        <v>4</v>
      </c>
      <c r="AO37" s="79">
        <f>IF(X37+AM37=0,0,AM37+X37)</f>
        <v>120</v>
      </c>
      <c r="AP37" s="83">
        <f>IF(Z37+AJ37=0,0,Z37+AJ37)</f>
        <v>23760000</v>
      </c>
    </row>
    <row r="38" spans="1:43" ht="51" customHeight="1">
      <c r="A38" s="93"/>
      <c r="B38" s="91" t="s">
        <v>129</v>
      </c>
      <c r="C38" s="12">
        <v>34</v>
      </c>
      <c r="D38" s="12" t="s">
        <v>128</v>
      </c>
      <c r="E38" s="12"/>
      <c r="F38" s="90" t="s">
        <v>1501</v>
      </c>
      <c r="G38" s="77" t="s">
        <v>1249</v>
      </c>
      <c r="H38" s="12" t="s">
        <v>1502</v>
      </c>
      <c r="I38" s="12" t="s">
        <v>1503</v>
      </c>
      <c r="J38" s="12" t="s">
        <v>1373</v>
      </c>
      <c r="K38" s="88">
        <v>1031170465</v>
      </c>
      <c r="L38" s="12"/>
      <c r="M38" s="12"/>
      <c r="N38" s="12"/>
      <c r="O38" s="12"/>
      <c r="P38" s="12"/>
      <c r="Q38" s="12"/>
      <c r="R38" s="12"/>
      <c r="S38" s="12"/>
      <c r="T38" s="12" t="s">
        <v>1504</v>
      </c>
      <c r="U38" s="75">
        <v>45362</v>
      </c>
      <c r="V38" s="75">
        <v>45364</v>
      </c>
      <c r="W38" s="75">
        <v>45547</v>
      </c>
      <c r="X38" s="12">
        <v>120</v>
      </c>
      <c r="Y38" s="79">
        <f t="shared" si="3"/>
        <v>4</v>
      </c>
      <c r="Z38" s="89">
        <v>20400000</v>
      </c>
      <c r="AA38" s="81">
        <f t="shared" si="4"/>
        <v>5100000</v>
      </c>
      <c r="AB38" s="12">
        <v>1697</v>
      </c>
      <c r="AC38" s="12" t="str">
        <f>IFERROR((VLOOKUP($AB38,T_Datos!$B$3:$D$34,2,FALSE)),"Por favor diligenciar")</f>
        <v xml:space="preserve">Gestion publica transparente y que mide cuentas  la ciudadania en rafael uribe uribe </v>
      </c>
      <c r="AD38" s="12" t="str">
        <f>IFERROR((VLOOKUP($AB38,T_Datos!$B$3:$D$34,3,FALSE)),"Por favor diligenciar")</f>
        <v>O23011605570000001697</v>
      </c>
      <c r="AE38" s="12">
        <v>1</v>
      </c>
      <c r="AF38" s="86">
        <v>45468</v>
      </c>
      <c r="AG38" s="12">
        <v>1099</v>
      </c>
      <c r="AH38" s="86">
        <v>45467</v>
      </c>
      <c r="AI38" s="13"/>
      <c r="AJ38" s="15">
        <v>10200000</v>
      </c>
      <c r="AK38" s="12">
        <v>1</v>
      </c>
      <c r="AL38" s="86">
        <v>45468</v>
      </c>
      <c r="AM38" s="12">
        <v>60</v>
      </c>
      <c r="AN38" s="79">
        <f t="shared" si="5"/>
        <v>6</v>
      </c>
      <c r="AO38" s="79">
        <f>IF(X38+AM38=0,0,AM38+X38)</f>
        <v>180</v>
      </c>
      <c r="AP38" s="83">
        <f>IF(Z38+AJ38=0,0,Z38+AJ38)</f>
        <v>30600000</v>
      </c>
    </row>
    <row r="39" spans="1:43" ht="51" customHeight="1">
      <c r="A39" s="93"/>
      <c r="B39" s="91" t="s">
        <v>131</v>
      </c>
      <c r="C39" s="12">
        <v>35</v>
      </c>
      <c r="D39" s="12" t="s">
        <v>130</v>
      </c>
      <c r="E39" s="12"/>
      <c r="F39" s="90" t="s">
        <v>1505</v>
      </c>
      <c r="G39" s="77" t="s">
        <v>1249</v>
      </c>
      <c r="H39" s="12" t="s">
        <v>1506</v>
      </c>
      <c r="I39" s="12" t="s">
        <v>1507</v>
      </c>
      <c r="J39" s="12" t="s">
        <v>1373</v>
      </c>
      <c r="K39" s="88">
        <v>1020749013</v>
      </c>
      <c r="L39" s="12"/>
      <c r="M39" s="12"/>
      <c r="N39" s="12"/>
      <c r="O39" s="12"/>
      <c r="P39" s="12"/>
      <c r="Q39" s="12"/>
      <c r="R39" s="12"/>
      <c r="S39" s="12"/>
      <c r="T39" s="12" t="s">
        <v>1461</v>
      </c>
      <c r="U39" s="75">
        <v>45364</v>
      </c>
      <c r="V39" s="75">
        <v>45399</v>
      </c>
      <c r="W39" s="75">
        <v>45520</v>
      </c>
      <c r="X39" s="12">
        <v>120</v>
      </c>
      <c r="Y39" s="79">
        <f t="shared" si="3"/>
        <v>4</v>
      </c>
      <c r="Z39" s="89">
        <v>23760000</v>
      </c>
      <c r="AA39" s="81">
        <f t="shared" si="4"/>
        <v>5940000</v>
      </c>
      <c r="AB39" s="12">
        <v>1636</v>
      </c>
      <c r="AC39" s="12" t="str">
        <f>IFERROR((VLOOKUP($AB39,T_Datos!$B$3:$D$34,2,FALSE)),"Por favor diligenciar")</f>
        <v>Mejoramiento de la calidad dde vida del adulto mayor en rafael uribe uribe</v>
      </c>
      <c r="AD39" s="12" t="str">
        <f>IFERROR((VLOOKUP($AB39,T_Datos!$B$3:$D$34,3,FALSE)),"Por favor diligenciar")</f>
        <v>O23011601010000001636</v>
      </c>
      <c r="AE39" s="12"/>
      <c r="AF39" s="86"/>
      <c r="AG39" s="12"/>
      <c r="AH39" s="86"/>
      <c r="AI39" s="13"/>
      <c r="AJ39" s="15"/>
      <c r="AK39" s="12"/>
      <c r="AL39" s="86"/>
      <c r="AM39" s="12"/>
      <c r="AN39" s="79">
        <f t="shared" si="5"/>
        <v>4</v>
      </c>
      <c r="AO39" s="79">
        <f>IF(X39+AM39=0,0,AM39+X39)</f>
        <v>120</v>
      </c>
      <c r="AP39" s="83">
        <f>IF(Z39+AJ39=0,0,Z39+AJ39)</f>
        <v>23760000</v>
      </c>
    </row>
    <row r="40" spans="1:43" ht="51" customHeight="1">
      <c r="A40" s="93"/>
      <c r="B40" s="91" t="s">
        <v>133</v>
      </c>
      <c r="C40" s="12">
        <v>36</v>
      </c>
      <c r="D40" s="12" t="s">
        <v>132</v>
      </c>
      <c r="E40" s="12"/>
      <c r="F40" s="90" t="s">
        <v>1508</v>
      </c>
      <c r="G40" s="77" t="s">
        <v>1249</v>
      </c>
      <c r="H40" s="12" t="s">
        <v>1509</v>
      </c>
      <c r="I40" s="12" t="s">
        <v>1510</v>
      </c>
      <c r="J40" s="12" t="s">
        <v>1373</v>
      </c>
      <c r="K40" s="88">
        <v>79530752</v>
      </c>
      <c r="L40" s="12"/>
      <c r="M40" s="12"/>
      <c r="N40" s="12"/>
      <c r="O40" s="12"/>
      <c r="P40" s="12"/>
      <c r="Q40" s="12"/>
      <c r="R40" s="12"/>
      <c r="S40" s="12"/>
      <c r="T40" s="12" t="s">
        <v>1511</v>
      </c>
      <c r="U40" s="86">
        <v>45359</v>
      </c>
      <c r="V40" s="75">
        <v>45385</v>
      </c>
      <c r="W40" s="75">
        <v>45506</v>
      </c>
      <c r="X40" s="12">
        <v>120</v>
      </c>
      <c r="Y40" s="79">
        <f t="shared" si="3"/>
        <v>4</v>
      </c>
      <c r="Z40" s="89">
        <v>28160000</v>
      </c>
      <c r="AA40" s="81">
        <f t="shared" si="4"/>
        <v>7040000</v>
      </c>
      <c r="AB40" s="12">
        <v>1697</v>
      </c>
      <c r="AC40" s="12" t="str">
        <f>IFERROR((VLOOKUP($AB40,T_Datos!$B$3:$D$34,2,FALSE)),"Por favor diligenciar")</f>
        <v xml:space="preserve">Gestion publica transparente y que mide cuentas  la ciudadania en rafael uribe uribe </v>
      </c>
      <c r="AD40" s="12" t="str">
        <f>IFERROR((VLOOKUP($AB40,T_Datos!$B$3:$D$34,3,FALSE)),"Por favor diligenciar")</f>
        <v>O23011605570000001697</v>
      </c>
      <c r="AE40" s="12"/>
      <c r="AF40" s="86"/>
      <c r="AG40" s="12"/>
      <c r="AH40" s="86"/>
      <c r="AI40" s="13"/>
      <c r="AJ40" s="15"/>
      <c r="AK40" s="12"/>
      <c r="AL40" s="86"/>
      <c r="AM40" s="12"/>
      <c r="AN40" s="79">
        <f t="shared" si="5"/>
        <v>4</v>
      </c>
      <c r="AO40" s="79">
        <f>IF(X40+AM40=0,0,AM40+X40)</f>
        <v>120</v>
      </c>
      <c r="AP40" s="83">
        <f>IF(Z40+AJ40=0,0,Z40+AJ40)</f>
        <v>28160000</v>
      </c>
      <c r="AQ40" s="95"/>
    </row>
    <row r="41" spans="1:43" ht="51" customHeight="1">
      <c r="B41" s="91" t="s">
        <v>135</v>
      </c>
      <c r="C41" s="12">
        <v>37</v>
      </c>
      <c r="D41" s="12" t="s">
        <v>134</v>
      </c>
      <c r="E41" s="12"/>
      <c r="F41" s="90" t="s">
        <v>1512</v>
      </c>
      <c r="G41" s="77" t="s">
        <v>1249</v>
      </c>
      <c r="H41" s="12" t="s">
        <v>1513</v>
      </c>
      <c r="I41" s="12" t="s">
        <v>1514</v>
      </c>
      <c r="J41" s="12" t="s">
        <v>1373</v>
      </c>
      <c r="K41" s="88">
        <v>11225900</v>
      </c>
      <c r="L41" s="12"/>
      <c r="M41" s="12"/>
      <c r="N41" s="12"/>
      <c r="O41" s="12"/>
      <c r="P41" s="12"/>
      <c r="Q41" s="12"/>
      <c r="R41" s="12"/>
      <c r="S41" s="12"/>
      <c r="T41" s="12" t="s">
        <v>1449</v>
      </c>
      <c r="U41" s="75">
        <v>45359</v>
      </c>
      <c r="V41" s="75">
        <v>45405</v>
      </c>
      <c r="W41" s="75">
        <v>45526</v>
      </c>
      <c r="X41" s="12">
        <v>120</v>
      </c>
      <c r="Y41" s="79">
        <f t="shared" si="3"/>
        <v>4</v>
      </c>
      <c r="Z41" s="89">
        <v>23760000</v>
      </c>
      <c r="AA41" s="81">
        <f t="shared" si="4"/>
        <v>5940000</v>
      </c>
      <c r="AB41" s="12">
        <v>1697</v>
      </c>
      <c r="AC41" s="12" t="str">
        <f>IFERROR((VLOOKUP($AB41,T_Datos!$B$3:$D$34,2,FALSE)),"Por favor diligenciar")</f>
        <v xml:space="preserve">Gestion publica transparente y que mide cuentas  la ciudadania en rafael uribe uribe </v>
      </c>
      <c r="AD41" s="12" t="str">
        <f>IFERROR((VLOOKUP($AB41,T_Datos!$B$3:$D$34,3,FALSE)),"Por favor diligenciar")</f>
        <v>O23011605570000001697</v>
      </c>
      <c r="AE41" s="12"/>
      <c r="AF41" s="86"/>
      <c r="AG41" s="12"/>
      <c r="AH41" s="86"/>
      <c r="AI41" s="13"/>
      <c r="AJ41" s="15"/>
      <c r="AK41" s="12"/>
      <c r="AL41" s="86"/>
      <c r="AM41" s="12"/>
      <c r="AN41" s="79">
        <f t="shared" si="5"/>
        <v>4</v>
      </c>
      <c r="AO41" s="79">
        <f>IF(X41+AM41=0,0,AM41+X41)</f>
        <v>120</v>
      </c>
      <c r="AP41" s="83">
        <f>IF(Z41+AJ41=0,0,Z41+AJ41)</f>
        <v>23760000</v>
      </c>
    </row>
    <row r="42" spans="1:43" ht="51" customHeight="1">
      <c r="A42" s="93"/>
      <c r="B42" s="91" t="s">
        <v>137</v>
      </c>
      <c r="C42" s="12">
        <v>38</v>
      </c>
      <c r="D42" s="12" t="s">
        <v>136</v>
      </c>
      <c r="E42" s="12"/>
      <c r="F42" s="90" t="s">
        <v>1515</v>
      </c>
      <c r="G42" s="77" t="s">
        <v>1249</v>
      </c>
      <c r="H42" s="12" t="s">
        <v>1516</v>
      </c>
      <c r="I42" s="12" t="s">
        <v>1517</v>
      </c>
      <c r="J42" s="12" t="s">
        <v>1373</v>
      </c>
      <c r="K42" s="88">
        <v>1097332656</v>
      </c>
      <c r="L42" s="12"/>
      <c r="M42" s="12"/>
      <c r="N42" s="12"/>
      <c r="O42" s="12"/>
      <c r="P42" s="12"/>
      <c r="Q42" s="12"/>
      <c r="R42" s="12"/>
      <c r="S42" s="12"/>
      <c r="T42" s="12" t="s">
        <v>1518</v>
      </c>
      <c r="U42" s="86">
        <v>45359</v>
      </c>
      <c r="V42" s="75">
        <v>45363</v>
      </c>
      <c r="W42" s="75">
        <v>45484</v>
      </c>
      <c r="X42" s="12">
        <v>120</v>
      </c>
      <c r="Y42" s="79">
        <f t="shared" si="3"/>
        <v>4</v>
      </c>
      <c r="Z42" s="89">
        <v>20400000</v>
      </c>
      <c r="AA42" s="81">
        <f t="shared" si="4"/>
        <v>5100000</v>
      </c>
      <c r="AB42" s="12">
        <v>1697</v>
      </c>
      <c r="AC42" s="12" t="str">
        <f>IFERROR((VLOOKUP($AB42,T_Datos!$B$3:$D$34,2,FALSE)),"Por favor diligenciar")</f>
        <v xml:space="preserve">Gestion publica transparente y que mide cuentas  la ciudadania en rafael uribe uribe </v>
      </c>
      <c r="AD42" s="12" t="str">
        <f>IFERROR((VLOOKUP($AB42,T_Datos!$B$3:$D$34,3,FALSE)),"Por favor diligenciar")</f>
        <v>O23011605570000001697</v>
      </c>
      <c r="AE42" s="12"/>
      <c r="AF42" s="86"/>
      <c r="AG42" s="12"/>
      <c r="AH42" s="86"/>
      <c r="AI42" s="13"/>
      <c r="AJ42" s="15"/>
      <c r="AK42" s="12"/>
      <c r="AL42" s="86"/>
      <c r="AM42" s="12"/>
      <c r="AN42" s="79">
        <f t="shared" si="5"/>
        <v>4</v>
      </c>
      <c r="AO42" s="79">
        <f>IF(X42+AM42=0,0,AM42+X42)</f>
        <v>120</v>
      </c>
      <c r="AP42" s="83">
        <f>IF(Z42+AJ42=0,0,Z42+AJ42)</f>
        <v>20400000</v>
      </c>
    </row>
    <row r="43" spans="1:43" ht="51" customHeight="1">
      <c r="A43" s="93"/>
      <c r="B43" s="91" t="s">
        <v>139</v>
      </c>
      <c r="C43" s="12">
        <v>39</v>
      </c>
      <c r="D43" s="12" t="s">
        <v>138</v>
      </c>
      <c r="E43" s="12"/>
      <c r="F43" s="87" t="s">
        <v>1519</v>
      </c>
      <c r="G43" s="77" t="s">
        <v>1249</v>
      </c>
      <c r="H43" s="12" t="s">
        <v>1520</v>
      </c>
      <c r="I43" s="12" t="s">
        <v>1521</v>
      </c>
      <c r="J43" s="12" t="s">
        <v>1373</v>
      </c>
      <c r="K43" s="88">
        <v>1026568078</v>
      </c>
      <c r="L43" s="12"/>
      <c r="M43" s="12"/>
      <c r="N43" s="12"/>
      <c r="O43" s="12"/>
      <c r="P43" s="12"/>
      <c r="Q43" s="12"/>
      <c r="R43" s="12"/>
      <c r="S43" s="12"/>
      <c r="T43" s="12" t="s">
        <v>1522</v>
      </c>
      <c r="U43" s="75">
        <v>45364</v>
      </c>
      <c r="V43" s="75">
        <v>45386</v>
      </c>
      <c r="W43" s="75">
        <v>45507</v>
      </c>
      <c r="X43" s="12">
        <v>120</v>
      </c>
      <c r="Y43" s="79">
        <f t="shared" si="3"/>
        <v>4</v>
      </c>
      <c r="Z43" s="89">
        <v>16800000</v>
      </c>
      <c r="AA43" s="81">
        <f t="shared" si="4"/>
        <v>4200000</v>
      </c>
      <c r="AB43" s="12">
        <v>1697</v>
      </c>
      <c r="AC43" s="12" t="str">
        <f>IFERROR((VLOOKUP($AB43,T_Datos!$B$3:$D$34,2,FALSE)),"Por favor diligenciar")</f>
        <v xml:space="preserve">Gestion publica transparente y que mide cuentas  la ciudadania en rafael uribe uribe </v>
      </c>
      <c r="AD43" s="12" t="str">
        <f>IFERROR((VLOOKUP($AB43,T_Datos!$B$3:$D$34,3,FALSE)),"Por favor diligenciar")</f>
        <v>O23011605570000001697</v>
      </c>
      <c r="AE43" s="12"/>
      <c r="AF43" s="86"/>
      <c r="AG43" s="12"/>
      <c r="AH43" s="86"/>
      <c r="AI43" s="13"/>
      <c r="AJ43" s="15"/>
      <c r="AK43" s="12"/>
      <c r="AL43" s="86"/>
      <c r="AM43" s="12"/>
      <c r="AN43" s="79">
        <f t="shared" si="5"/>
        <v>4</v>
      </c>
      <c r="AO43" s="79">
        <f>IF(X43+AM43=0,0,AM43+X43)</f>
        <v>120</v>
      </c>
      <c r="AP43" s="83">
        <f>IF(Z43+AJ43=0,0,Z43+AJ43)</f>
        <v>16800000</v>
      </c>
    </row>
    <row r="44" spans="1:43" ht="51" customHeight="1">
      <c r="A44" s="93"/>
      <c r="B44" s="91" t="s">
        <v>141</v>
      </c>
      <c r="C44" s="12">
        <v>40</v>
      </c>
      <c r="D44" s="12" t="s">
        <v>140</v>
      </c>
      <c r="E44" s="12"/>
      <c r="F44" s="87" t="s">
        <v>1523</v>
      </c>
      <c r="G44" s="77" t="s">
        <v>1249</v>
      </c>
      <c r="H44" s="12" t="s">
        <v>1524</v>
      </c>
      <c r="I44" s="12" t="s">
        <v>1525</v>
      </c>
      <c r="J44" s="12" t="s">
        <v>1373</v>
      </c>
      <c r="K44" s="88">
        <v>1070962440</v>
      </c>
      <c r="L44" s="12"/>
      <c r="M44" s="12"/>
      <c r="N44" s="12"/>
      <c r="O44" s="12"/>
      <c r="P44" s="12"/>
      <c r="Q44" s="12"/>
      <c r="R44" s="12"/>
      <c r="S44" s="12"/>
      <c r="T44" s="12" t="s">
        <v>1526</v>
      </c>
      <c r="U44" s="75">
        <v>45364</v>
      </c>
      <c r="V44" s="75">
        <v>45384</v>
      </c>
      <c r="W44" s="75">
        <v>45520</v>
      </c>
      <c r="X44" s="12">
        <v>120</v>
      </c>
      <c r="Y44" s="79">
        <f t="shared" si="3"/>
        <v>4</v>
      </c>
      <c r="Z44" s="89">
        <v>23760000</v>
      </c>
      <c r="AA44" s="81">
        <f t="shared" si="4"/>
        <v>5940000</v>
      </c>
      <c r="AB44" s="12">
        <v>1697</v>
      </c>
      <c r="AC44" s="12" t="str">
        <f>IFERROR((VLOOKUP($AB44,T_Datos!$B$3:$D$34,2,FALSE)),"Por favor diligenciar")</f>
        <v xml:space="preserve">Gestion publica transparente y que mide cuentas  la ciudadania en rafael uribe uribe </v>
      </c>
      <c r="AD44" s="12" t="str">
        <f>IFERROR((VLOOKUP($AB44,T_Datos!$B$3:$D$34,3,FALSE)),"Por favor diligenciar")</f>
        <v>O23011605570000001697</v>
      </c>
      <c r="AE44" s="12"/>
      <c r="AF44" s="86"/>
      <c r="AG44" s="12"/>
      <c r="AH44" s="86"/>
      <c r="AI44" s="13"/>
      <c r="AJ44" s="15"/>
      <c r="AK44" s="12"/>
      <c r="AL44" s="86"/>
      <c r="AM44" s="12"/>
      <c r="AN44" s="79">
        <f t="shared" si="5"/>
        <v>4</v>
      </c>
      <c r="AO44" s="79">
        <f>IF(X44+AM44=0,0,AM44+X44)</f>
        <v>120</v>
      </c>
      <c r="AP44" s="83">
        <f>IF(Z44+AJ44=0,0,Z44+AJ44)</f>
        <v>23760000</v>
      </c>
      <c r="AQ44" s="95" t="s">
        <v>1527</v>
      </c>
    </row>
    <row r="45" spans="1:43" ht="51" customHeight="1">
      <c r="A45" s="93"/>
      <c r="B45" s="91" t="s">
        <v>143</v>
      </c>
      <c r="C45" s="12">
        <v>41</v>
      </c>
      <c r="D45" s="12" t="s">
        <v>142</v>
      </c>
      <c r="E45" s="12"/>
      <c r="F45" s="87" t="s">
        <v>1528</v>
      </c>
      <c r="G45" s="77" t="s">
        <v>1249</v>
      </c>
      <c r="H45" s="12" t="s">
        <v>1529</v>
      </c>
      <c r="I45" s="12" t="s">
        <v>1530</v>
      </c>
      <c r="J45" s="12" t="s">
        <v>1373</v>
      </c>
      <c r="K45" s="88">
        <v>79743591</v>
      </c>
      <c r="L45" s="12"/>
      <c r="M45" s="12"/>
      <c r="N45" s="12"/>
      <c r="O45" s="12"/>
      <c r="P45" s="12"/>
      <c r="Q45" s="12"/>
      <c r="R45" s="12"/>
      <c r="S45" s="12"/>
      <c r="T45" s="12" t="s">
        <v>1531</v>
      </c>
      <c r="U45" s="75">
        <v>45363</v>
      </c>
      <c r="V45" s="75">
        <v>45394</v>
      </c>
      <c r="W45" s="75">
        <v>45515</v>
      </c>
      <c r="X45" s="12">
        <v>120</v>
      </c>
      <c r="Y45" s="79">
        <f t="shared" si="3"/>
        <v>4</v>
      </c>
      <c r="Z45" s="89">
        <v>20400000</v>
      </c>
      <c r="AA45" s="81">
        <f t="shared" si="4"/>
        <v>5100000</v>
      </c>
      <c r="AB45" s="12">
        <v>1697</v>
      </c>
      <c r="AC45" s="12" t="str">
        <f>IFERROR((VLOOKUP($AB45,T_Datos!$B$3:$D$34,2,FALSE)),"Por favor diligenciar")</f>
        <v xml:space="preserve">Gestion publica transparente y que mide cuentas  la ciudadania en rafael uribe uribe </v>
      </c>
      <c r="AD45" s="12" t="str">
        <f>IFERROR((VLOOKUP($AB45,T_Datos!$B$3:$D$34,3,FALSE)),"Por favor diligenciar")</f>
        <v>O23011605570000001697</v>
      </c>
      <c r="AE45" s="12"/>
      <c r="AF45" s="86"/>
      <c r="AG45" s="12"/>
      <c r="AH45" s="86"/>
      <c r="AI45" s="13"/>
      <c r="AJ45" s="15"/>
      <c r="AK45" s="12"/>
      <c r="AL45" s="86"/>
      <c r="AM45" s="12"/>
      <c r="AN45" s="79">
        <f t="shared" si="5"/>
        <v>4</v>
      </c>
      <c r="AO45" s="79">
        <f>IF(X45+AM45=0,0,AM45+X45)</f>
        <v>120</v>
      </c>
      <c r="AP45" s="83">
        <f>IF(Z45+AJ45=0,0,Z45+AJ45)</f>
        <v>20400000</v>
      </c>
    </row>
    <row r="46" spans="1:43" ht="51" customHeight="1">
      <c r="A46" s="93"/>
      <c r="B46" s="91" t="s">
        <v>145</v>
      </c>
      <c r="C46" s="12">
        <v>42</v>
      </c>
      <c r="D46" s="12" t="s">
        <v>144</v>
      </c>
      <c r="E46" s="12"/>
      <c r="F46" s="90" t="s">
        <v>1532</v>
      </c>
      <c r="G46" s="77" t="s">
        <v>1249</v>
      </c>
      <c r="H46" s="12" t="s">
        <v>1533</v>
      </c>
      <c r="I46" s="12" t="s">
        <v>1534</v>
      </c>
      <c r="J46" s="12" t="s">
        <v>1373</v>
      </c>
      <c r="K46" s="88">
        <v>1030610164</v>
      </c>
      <c r="L46" s="12"/>
      <c r="M46" s="12"/>
      <c r="N46" s="12"/>
      <c r="O46" s="12"/>
      <c r="P46" s="12"/>
      <c r="Q46" s="12"/>
      <c r="R46" s="12"/>
      <c r="S46" s="12"/>
      <c r="T46" s="12" t="s">
        <v>1535</v>
      </c>
      <c r="U46" s="75">
        <v>45363</v>
      </c>
      <c r="V46" s="75">
        <v>45365</v>
      </c>
      <c r="W46" s="75">
        <v>45486</v>
      </c>
      <c r="X46" s="12">
        <v>120</v>
      </c>
      <c r="Y46" s="79">
        <f t="shared" si="3"/>
        <v>4</v>
      </c>
      <c r="Z46" s="89">
        <v>31240000</v>
      </c>
      <c r="AA46" s="81">
        <f t="shared" si="4"/>
        <v>7810000</v>
      </c>
      <c r="AB46" s="12">
        <v>1697</v>
      </c>
      <c r="AC46" s="12" t="str">
        <f>IFERROR((VLOOKUP($AB46,T_Datos!$B$3:$D$34,2,FALSE)),"Por favor diligenciar")</f>
        <v xml:space="preserve">Gestion publica transparente y que mide cuentas  la ciudadania en rafael uribe uribe </v>
      </c>
      <c r="AD46" s="12" t="str">
        <f>IFERROR((VLOOKUP($AB46,T_Datos!$B$3:$D$34,3,FALSE)),"Por favor diligenciar")</f>
        <v>O23011605570000001697</v>
      </c>
      <c r="AE46" s="12"/>
      <c r="AF46" s="86"/>
      <c r="AG46" s="12"/>
      <c r="AH46" s="86"/>
      <c r="AI46" s="13"/>
      <c r="AJ46" s="15"/>
      <c r="AK46" s="12"/>
      <c r="AL46" s="86"/>
      <c r="AM46" s="12"/>
      <c r="AN46" s="79">
        <f t="shared" si="5"/>
        <v>4</v>
      </c>
      <c r="AO46" s="79">
        <f>IF(X46+AM46=0,0,AM46+X46)</f>
        <v>120</v>
      </c>
      <c r="AP46" s="83">
        <f>IF(Z46+AJ46=0,0,Z46+AJ46)</f>
        <v>31240000</v>
      </c>
    </row>
    <row r="47" spans="1:43" ht="51" customHeight="1">
      <c r="A47" s="93"/>
      <c r="B47" s="91" t="s">
        <v>147</v>
      </c>
      <c r="C47" s="12">
        <v>43</v>
      </c>
      <c r="D47" s="12" t="s">
        <v>146</v>
      </c>
      <c r="E47" s="12"/>
      <c r="F47" s="153" t="s">
        <v>1536</v>
      </c>
      <c r="G47" s="77" t="s">
        <v>1249</v>
      </c>
      <c r="H47" s="12" t="s">
        <v>1537</v>
      </c>
      <c r="I47" s="12" t="s">
        <v>1538</v>
      </c>
      <c r="J47" s="12" t="s">
        <v>1373</v>
      </c>
      <c r="K47" s="88">
        <v>80200477</v>
      </c>
      <c r="L47" s="12"/>
      <c r="M47" s="12"/>
      <c r="N47" s="12"/>
      <c r="O47" s="12"/>
      <c r="P47" s="12"/>
      <c r="Q47" s="12"/>
      <c r="R47" s="12"/>
      <c r="S47" s="12"/>
      <c r="T47" s="12" t="s">
        <v>1526</v>
      </c>
      <c r="U47" s="75">
        <v>45363</v>
      </c>
      <c r="V47" s="75">
        <v>45394</v>
      </c>
      <c r="W47" s="75">
        <v>45515</v>
      </c>
      <c r="X47" s="12">
        <v>120</v>
      </c>
      <c r="Y47" s="79">
        <f t="shared" si="3"/>
        <v>4</v>
      </c>
      <c r="Z47" s="89">
        <v>23760000</v>
      </c>
      <c r="AA47" s="81">
        <f t="shared" si="4"/>
        <v>5940000</v>
      </c>
      <c r="AB47" s="12">
        <v>1697</v>
      </c>
      <c r="AC47" s="12" t="str">
        <f>IFERROR((VLOOKUP($AB47,T_Datos!$B$3:$D$34,2,FALSE)),"Por favor diligenciar")</f>
        <v xml:space="preserve">Gestion publica transparente y que mide cuentas  la ciudadania en rafael uribe uribe </v>
      </c>
      <c r="AD47" s="12" t="str">
        <f>IFERROR((VLOOKUP($AB47,T_Datos!$B$3:$D$34,3,FALSE)),"Por favor diligenciar")</f>
        <v>O23011605570000001697</v>
      </c>
      <c r="AE47" s="12"/>
      <c r="AF47" s="86"/>
      <c r="AG47" s="12"/>
      <c r="AH47" s="86"/>
      <c r="AI47" s="13"/>
      <c r="AJ47" s="15"/>
      <c r="AK47" s="12"/>
      <c r="AL47" s="86"/>
      <c r="AM47" s="12"/>
      <c r="AN47" s="79">
        <f t="shared" si="5"/>
        <v>4</v>
      </c>
      <c r="AO47" s="79">
        <f>IF(X47+AM47=0,0,AM47+X47)</f>
        <v>120</v>
      </c>
      <c r="AP47" s="83">
        <f>IF(Z47+AJ47=0,0,Z47+AJ47)</f>
        <v>23760000</v>
      </c>
      <c r="AQ47" s="95" t="s">
        <v>1527</v>
      </c>
    </row>
    <row r="48" spans="1:43" ht="51" customHeight="1">
      <c r="A48" s="93"/>
      <c r="B48" s="91" t="s">
        <v>149</v>
      </c>
      <c r="C48" s="12">
        <v>44</v>
      </c>
      <c r="D48" s="12" t="s">
        <v>148</v>
      </c>
      <c r="E48" s="12"/>
      <c r="F48" s="90" t="s">
        <v>1539</v>
      </c>
      <c r="G48" s="77" t="s">
        <v>1249</v>
      </c>
      <c r="H48" s="12" t="s">
        <v>1540</v>
      </c>
      <c r="I48" s="12" t="s">
        <v>1541</v>
      </c>
      <c r="J48" s="12" t="s">
        <v>1373</v>
      </c>
      <c r="K48" s="88">
        <v>53043856</v>
      </c>
      <c r="L48" s="12"/>
      <c r="M48" s="12"/>
      <c r="N48" s="12"/>
      <c r="O48" s="12"/>
      <c r="P48" s="12"/>
      <c r="Q48" s="12"/>
      <c r="R48" s="12"/>
      <c r="S48" s="12"/>
      <c r="T48" s="12" t="s">
        <v>1526</v>
      </c>
      <c r="U48" s="75">
        <v>45363</v>
      </c>
      <c r="V48" s="75">
        <v>45383</v>
      </c>
      <c r="W48" s="75">
        <v>45504</v>
      </c>
      <c r="X48" s="12">
        <v>120</v>
      </c>
      <c r="Y48" s="79">
        <f t="shared" si="3"/>
        <v>4</v>
      </c>
      <c r="Z48" s="89">
        <v>23760000</v>
      </c>
      <c r="AA48" s="81">
        <f t="shared" si="4"/>
        <v>5940000</v>
      </c>
      <c r="AB48" s="12">
        <v>1697</v>
      </c>
      <c r="AC48" s="12" t="str">
        <f>IFERROR((VLOOKUP($AB48,T_Datos!$B$3:$D$34,2,FALSE)),"Por favor diligenciar")</f>
        <v xml:space="preserve">Gestion publica transparente y que mide cuentas  la ciudadania en rafael uribe uribe </v>
      </c>
      <c r="AD48" s="12" t="str">
        <f>IFERROR((VLOOKUP($AB48,T_Datos!$B$3:$D$34,3,FALSE)),"Por favor diligenciar")</f>
        <v>O23011605570000001697</v>
      </c>
      <c r="AE48" s="12"/>
      <c r="AF48" s="86"/>
      <c r="AG48" s="12"/>
      <c r="AH48" s="86"/>
      <c r="AI48" s="13"/>
      <c r="AJ48" s="15"/>
      <c r="AK48" s="12"/>
      <c r="AL48" s="86"/>
      <c r="AM48" s="12"/>
      <c r="AN48" s="79">
        <f t="shared" si="5"/>
        <v>4</v>
      </c>
      <c r="AO48" s="79">
        <f>IF(X48+AM48=0,0,AM48+X48)</f>
        <v>120</v>
      </c>
      <c r="AP48" s="83">
        <f>IF(Z48+AJ48=0,0,Z48+AJ48)</f>
        <v>23760000</v>
      </c>
      <c r="AQ48" s="95" t="s">
        <v>1527</v>
      </c>
    </row>
    <row r="49" spans="1:44" ht="51" customHeight="1">
      <c r="A49" s="93"/>
      <c r="B49" s="91" t="s">
        <v>151</v>
      </c>
      <c r="C49" s="12">
        <v>45</v>
      </c>
      <c r="D49" s="12" t="s">
        <v>150</v>
      </c>
      <c r="E49" s="12"/>
      <c r="F49" s="90" t="s">
        <v>1542</v>
      </c>
      <c r="G49" s="77" t="s">
        <v>1249</v>
      </c>
      <c r="H49" s="12" t="s">
        <v>1543</v>
      </c>
      <c r="I49" s="12" t="s">
        <v>1544</v>
      </c>
      <c r="J49" s="12" t="s">
        <v>1373</v>
      </c>
      <c r="K49" s="88">
        <v>1022395330</v>
      </c>
      <c r="L49" s="12"/>
      <c r="M49" s="12"/>
      <c r="N49" s="12"/>
      <c r="O49" s="12"/>
      <c r="P49" s="12"/>
      <c r="Q49" s="12"/>
      <c r="R49" s="12"/>
      <c r="S49" s="12"/>
      <c r="T49" s="12" t="s">
        <v>1545</v>
      </c>
      <c r="U49" s="75">
        <v>45364</v>
      </c>
      <c r="V49" s="75">
        <v>45386</v>
      </c>
      <c r="W49" s="75">
        <v>45542</v>
      </c>
      <c r="X49" s="12">
        <v>120</v>
      </c>
      <c r="Y49" s="79">
        <f t="shared" si="3"/>
        <v>4</v>
      </c>
      <c r="Z49" s="89">
        <v>23760000</v>
      </c>
      <c r="AA49" s="81">
        <f t="shared" si="4"/>
        <v>5940000</v>
      </c>
      <c r="AB49" s="12">
        <v>1697</v>
      </c>
      <c r="AC49" s="12" t="str">
        <f>IFERROR((VLOOKUP($AB49,T_Datos!$B$3:$D$34,2,FALSE)),"Por favor diligenciar")</f>
        <v xml:space="preserve">Gestion publica transparente y que mide cuentas  la ciudadania en rafael uribe uribe </v>
      </c>
      <c r="AD49" s="12" t="str">
        <f>IFERROR((VLOOKUP($AB49,T_Datos!$B$3:$D$34,3,FALSE)),"Por favor diligenciar")</f>
        <v>O23011605570000001697</v>
      </c>
      <c r="AE49" s="12"/>
      <c r="AF49" s="86"/>
      <c r="AG49" s="12"/>
      <c r="AH49" s="86"/>
      <c r="AI49" s="13"/>
      <c r="AJ49" s="15"/>
      <c r="AK49" s="12"/>
      <c r="AL49" s="86"/>
      <c r="AM49" s="12"/>
      <c r="AN49" s="79">
        <f t="shared" si="5"/>
        <v>4</v>
      </c>
      <c r="AO49" s="79">
        <f>IF(X49+AM49=0,0,AM49+X49)</f>
        <v>120</v>
      </c>
      <c r="AP49" s="83">
        <f>IF(Z49+AJ49=0,0,Z49+AJ49)</f>
        <v>23760000</v>
      </c>
      <c r="AQ49" s="95"/>
      <c r="AR49" s="95" t="s">
        <v>1546</v>
      </c>
    </row>
    <row r="50" spans="1:44" ht="51" customHeight="1">
      <c r="A50" s="93"/>
      <c r="B50" s="91" t="s">
        <v>153</v>
      </c>
      <c r="C50" s="12">
        <v>46</v>
      </c>
      <c r="D50" s="12" t="s">
        <v>152</v>
      </c>
      <c r="E50" s="12"/>
      <c r="F50" s="90" t="s">
        <v>1547</v>
      </c>
      <c r="G50" s="77" t="s">
        <v>1249</v>
      </c>
      <c r="H50" s="12" t="s">
        <v>1548</v>
      </c>
      <c r="I50" s="12" t="s">
        <v>1549</v>
      </c>
      <c r="J50" s="12" t="s">
        <v>1373</v>
      </c>
      <c r="K50" s="88">
        <v>79287603</v>
      </c>
      <c r="L50" s="12"/>
      <c r="M50" s="12"/>
      <c r="N50" s="12"/>
      <c r="O50" s="12"/>
      <c r="P50" s="12"/>
      <c r="Q50" s="12"/>
      <c r="R50" s="12"/>
      <c r="S50" s="12"/>
      <c r="T50" s="12" t="s">
        <v>1550</v>
      </c>
      <c r="U50" s="75">
        <v>45364</v>
      </c>
      <c r="V50" s="75">
        <v>45392</v>
      </c>
      <c r="W50" s="75">
        <v>45513</v>
      </c>
      <c r="X50" s="12">
        <v>120</v>
      </c>
      <c r="Y50" s="79">
        <f t="shared" si="3"/>
        <v>4</v>
      </c>
      <c r="Z50" s="89">
        <v>20400000</v>
      </c>
      <c r="AA50" s="81">
        <f t="shared" si="4"/>
        <v>5100000</v>
      </c>
      <c r="AB50" s="12">
        <v>1697</v>
      </c>
      <c r="AC50" s="12" t="str">
        <f>IFERROR((VLOOKUP($AB50,T_Datos!$B$3:$D$34,2,FALSE)),"Por favor diligenciar")</f>
        <v xml:space="preserve">Gestion publica transparente y que mide cuentas  la ciudadania en rafael uribe uribe </v>
      </c>
      <c r="AD50" s="12" t="str">
        <f>IFERROR((VLOOKUP($AB50,T_Datos!$B$3:$D$34,3,FALSE)),"Por favor diligenciar")</f>
        <v>O23011605570000001697</v>
      </c>
      <c r="AE50" s="12"/>
      <c r="AF50" s="86"/>
      <c r="AG50" s="12"/>
      <c r="AH50" s="86"/>
      <c r="AI50" s="13"/>
      <c r="AJ50" s="15"/>
      <c r="AK50" s="12"/>
      <c r="AL50" s="86"/>
      <c r="AM50" s="12"/>
      <c r="AN50" s="79">
        <f t="shared" si="5"/>
        <v>4</v>
      </c>
      <c r="AO50" s="79">
        <f>IF(X50+AM50=0,0,AM50+X50)</f>
        <v>120</v>
      </c>
      <c r="AP50" s="83">
        <f>IF(Z50+AJ50=0,0,Z50+AJ50)</f>
        <v>20400000</v>
      </c>
    </row>
    <row r="51" spans="1:44" ht="51" customHeight="1">
      <c r="A51" s="93"/>
      <c r="B51" s="91" t="s">
        <v>155</v>
      </c>
      <c r="C51" s="12">
        <v>47</v>
      </c>
      <c r="D51" s="12" t="s">
        <v>154</v>
      </c>
      <c r="E51" s="12"/>
      <c r="F51" s="90" t="s">
        <v>1551</v>
      </c>
      <c r="G51" s="77" t="s">
        <v>1249</v>
      </c>
      <c r="H51" s="12" t="s">
        <v>1552</v>
      </c>
      <c r="I51" s="12" t="s">
        <v>1553</v>
      </c>
      <c r="J51" s="12" t="s">
        <v>1373</v>
      </c>
      <c r="K51" s="88">
        <v>52848590</v>
      </c>
      <c r="L51" s="12"/>
      <c r="M51" s="12"/>
      <c r="N51" s="12"/>
      <c r="O51" s="12"/>
      <c r="P51" s="12"/>
      <c r="Q51" s="12"/>
      <c r="R51" s="12"/>
      <c r="S51" s="12"/>
      <c r="T51" s="12" t="s">
        <v>1554</v>
      </c>
      <c r="U51" s="86">
        <v>45364</v>
      </c>
      <c r="V51" s="75" t="s">
        <v>1377</v>
      </c>
      <c r="W51" s="75" t="s">
        <v>1377</v>
      </c>
      <c r="X51" s="12">
        <v>120</v>
      </c>
      <c r="Y51" s="79">
        <f t="shared" si="3"/>
        <v>4</v>
      </c>
      <c r="Z51" s="89">
        <v>24640000</v>
      </c>
      <c r="AA51" s="81">
        <f t="shared" si="4"/>
        <v>6160000</v>
      </c>
      <c r="AB51" s="12">
        <v>1697</v>
      </c>
      <c r="AC51" s="12" t="str">
        <f>IFERROR((VLOOKUP($AB51,T_Datos!$B$3:$D$34,2,FALSE)),"Por favor diligenciar")</f>
        <v xml:space="preserve">Gestion publica transparente y que mide cuentas  la ciudadania en rafael uribe uribe </v>
      </c>
      <c r="AD51" s="12" t="str">
        <f>IFERROR((VLOOKUP($AB51,T_Datos!$B$3:$D$34,3,FALSE)),"Por favor diligenciar")</f>
        <v>O23011605570000001697</v>
      </c>
      <c r="AE51" s="12"/>
      <c r="AF51" s="86"/>
      <c r="AG51" s="12"/>
      <c r="AH51" s="86"/>
      <c r="AI51" s="13"/>
      <c r="AJ51" s="15"/>
      <c r="AK51" s="12"/>
      <c r="AL51" s="86"/>
      <c r="AM51" s="12"/>
      <c r="AN51" s="79">
        <f t="shared" si="5"/>
        <v>4</v>
      </c>
      <c r="AO51" s="79">
        <f>IF(X51+AM51=0,0,AM51+X51)</f>
        <v>120</v>
      </c>
      <c r="AP51" s="83">
        <f>IF(Z51+AJ51=0,0,Z51+AJ51)</f>
        <v>24640000</v>
      </c>
    </row>
    <row r="52" spans="1:44" ht="51" customHeight="1">
      <c r="A52" s="93"/>
      <c r="B52" s="91" t="s">
        <v>157</v>
      </c>
      <c r="C52" s="12">
        <v>48</v>
      </c>
      <c r="D52" s="12" t="s">
        <v>156</v>
      </c>
      <c r="E52" s="12"/>
      <c r="F52" s="90" t="s">
        <v>1555</v>
      </c>
      <c r="G52" s="77" t="s">
        <v>1249</v>
      </c>
      <c r="H52" s="12" t="s">
        <v>1556</v>
      </c>
      <c r="I52" s="12" t="s">
        <v>1557</v>
      </c>
      <c r="J52" s="12" t="s">
        <v>1373</v>
      </c>
      <c r="K52" s="88">
        <v>79536725</v>
      </c>
      <c r="L52" s="12"/>
      <c r="M52" s="12"/>
      <c r="N52" s="12"/>
      <c r="O52" s="12"/>
      <c r="P52" s="12"/>
      <c r="Q52" s="12"/>
      <c r="R52" s="12"/>
      <c r="S52" s="12"/>
      <c r="T52" s="12" t="s">
        <v>1449</v>
      </c>
      <c r="U52" s="86">
        <v>45364</v>
      </c>
      <c r="V52" s="75">
        <v>45390</v>
      </c>
      <c r="W52" s="75">
        <v>45511</v>
      </c>
      <c r="X52" s="12">
        <v>120</v>
      </c>
      <c r="Y52" s="79">
        <f t="shared" si="3"/>
        <v>4</v>
      </c>
      <c r="Z52" s="89">
        <v>23760000</v>
      </c>
      <c r="AA52" s="81">
        <f t="shared" si="4"/>
        <v>5940000</v>
      </c>
      <c r="AB52" s="12">
        <v>1698</v>
      </c>
      <c r="AC52" s="12" t="str">
        <f>IFERROR((VLOOKUP($AB52,T_Datos!$B$3:$D$34,2,FALSE)),"Por favor diligenciar")</f>
        <v>Inspección, vigilancia y control en Rafael Uribe Uribe
Rafael Uribe Uribe</v>
      </c>
      <c r="AD52" s="12" t="str">
        <f>IFERROR((VLOOKUP($AB52,T_Datos!$B$3:$D$34,3,FALSE)),"Por favor diligenciar")</f>
        <v>O23011605570000001698</v>
      </c>
      <c r="AE52" s="12"/>
      <c r="AF52" s="86"/>
      <c r="AG52" s="12"/>
      <c r="AH52" s="86"/>
      <c r="AI52" s="13"/>
      <c r="AJ52" s="15"/>
      <c r="AK52" s="12"/>
      <c r="AL52" s="86"/>
      <c r="AM52" s="12"/>
      <c r="AN52" s="79">
        <f t="shared" si="5"/>
        <v>4</v>
      </c>
      <c r="AO52" s="79">
        <f>IF(X52+AM52=0,0,AM52+X52)</f>
        <v>120</v>
      </c>
      <c r="AP52" s="83">
        <f>IF(Z52+AJ52=0,0,Z52+AJ52)</f>
        <v>23760000</v>
      </c>
    </row>
    <row r="53" spans="1:44" ht="51" customHeight="1">
      <c r="A53" s="93"/>
      <c r="B53" s="91" t="s">
        <v>159</v>
      </c>
      <c r="C53" s="12">
        <v>49</v>
      </c>
      <c r="D53" s="12" t="s">
        <v>158</v>
      </c>
      <c r="E53" s="12"/>
      <c r="F53" s="90" t="s">
        <v>1558</v>
      </c>
      <c r="G53" s="77" t="s">
        <v>1249</v>
      </c>
      <c r="H53" s="12" t="s">
        <v>1559</v>
      </c>
      <c r="I53" s="12" t="s">
        <v>1560</v>
      </c>
      <c r="J53" s="12" t="s">
        <v>1373</v>
      </c>
      <c r="K53" s="88">
        <v>1030580846</v>
      </c>
      <c r="L53" s="12"/>
      <c r="M53" s="12"/>
      <c r="N53" s="12"/>
      <c r="O53" s="12"/>
      <c r="P53" s="12"/>
      <c r="Q53" s="12"/>
      <c r="R53" s="12"/>
      <c r="S53" s="12"/>
      <c r="T53" s="12" t="s">
        <v>1561</v>
      </c>
      <c r="U53" s="86">
        <v>45364</v>
      </c>
      <c r="V53" s="75">
        <v>45387</v>
      </c>
      <c r="W53" s="75">
        <v>45558</v>
      </c>
      <c r="X53" s="12">
        <v>120</v>
      </c>
      <c r="Y53" s="79">
        <f t="shared" si="3"/>
        <v>4</v>
      </c>
      <c r="Z53" s="89">
        <v>16800000</v>
      </c>
      <c r="AA53" s="81">
        <f t="shared" si="4"/>
        <v>4200000</v>
      </c>
      <c r="AB53" s="12">
        <v>1697</v>
      </c>
      <c r="AC53" s="12" t="str">
        <f>IFERROR((VLOOKUP($AB53,T_Datos!$B$3:$D$34,2,FALSE)),"Por favor diligenciar")</f>
        <v xml:space="preserve">Gestion publica transparente y que mide cuentas  la ciudadania en rafael uribe uribe </v>
      </c>
      <c r="AD53" s="12" t="str">
        <f>IFERROR((VLOOKUP($AB53,T_Datos!$B$3:$D$34,3,FALSE)),"Por favor diligenciar")</f>
        <v>O23011605570000001697</v>
      </c>
      <c r="AE53" s="12">
        <v>1</v>
      </c>
      <c r="AF53" s="86">
        <v>45525</v>
      </c>
      <c r="AG53" s="12">
        <v>1169</v>
      </c>
      <c r="AH53" s="86">
        <v>45520</v>
      </c>
      <c r="AI53" s="13">
        <v>1132</v>
      </c>
      <c r="AJ53" s="15">
        <v>4200000</v>
      </c>
      <c r="AK53" s="12">
        <v>1</v>
      </c>
      <c r="AL53" s="86">
        <v>45525</v>
      </c>
      <c r="AM53" s="12">
        <v>30</v>
      </c>
      <c r="AN53" s="79">
        <f t="shared" si="5"/>
        <v>5</v>
      </c>
      <c r="AO53" s="79">
        <f>IF(X53+AM53=0,0,AM53+X53)</f>
        <v>150</v>
      </c>
      <c r="AP53" s="83">
        <f>IF(Z53+AJ53=0,0,Z53+AJ53)</f>
        <v>21000000</v>
      </c>
      <c r="AQ53" s="95" t="s">
        <v>1527</v>
      </c>
    </row>
    <row r="54" spans="1:44" ht="51" customHeight="1">
      <c r="A54" s="93"/>
      <c r="B54" s="91" t="s">
        <v>161</v>
      </c>
      <c r="C54" s="12">
        <v>50</v>
      </c>
      <c r="D54" s="12" t="s">
        <v>160</v>
      </c>
      <c r="E54" s="12"/>
      <c r="F54" s="90" t="s">
        <v>1562</v>
      </c>
      <c r="G54" s="77" t="s">
        <v>1249</v>
      </c>
      <c r="H54" s="12" t="s">
        <v>1563</v>
      </c>
      <c r="I54" s="12" t="s">
        <v>1564</v>
      </c>
      <c r="J54" s="12" t="s">
        <v>1373</v>
      </c>
      <c r="K54" s="88">
        <v>12247138</v>
      </c>
      <c r="L54" s="12"/>
      <c r="M54" s="12"/>
      <c r="N54" s="12"/>
      <c r="O54" s="12"/>
      <c r="P54" s="12" t="s">
        <v>1565</v>
      </c>
      <c r="Q54" s="12" t="s">
        <v>1373</v>
      </c>
      <c r="R54" s="88">
        <v>1031148147</v>
      </c>
      <c r="S54" s="86">
        <v>45506</v>
      </c>
      <c r="T54" s="12" t="s">
        <v>1526</v>
      </c>
      <c r="U54" s="75">
        <v>45365</v>
      </c>
      <c r="V54" s="75">
        <v>45390</v>
      </c>
      <c r="W54" s="75">
        <v>45588</v>
      </c>
      <c r="X54" s="12">
        <v>120</v>
      </c>
      <c r="Y54" s="79">
        <f t="shared" si="3"/>
        <v>4</v>
      </c>
      <c r="Z54" s="89">
        <v>23760000</v>
      </c>
      <c r="AA54" s="81">
        <f t="shared" si="4"/>
        <v>5940000</v>
      </c>
      <c r="AB54" s="12">
        <v>1697</v>
      </c>
      <c r="AC54" s="12" t="str">
        <f>IFERROR((VLOOKUP($AB54,T_Datos!$B$3:$D$34,2,FALSE)),"Por favor diligenciar")</f>
        <v xml:space="preserve">Gestion publica transparente y que mide cuentas  la ciudadania en rafael uribe uribe </v>
      </c>
      <c r="AD54" s="12" t="str">
        <f>IFERROR((VLOOKUP($AB54,T_Datos!$B$3:$D$34,3,FALSE)),"Por favor diligenciar")</f>
        <v>O23011605570000001697</v>
      </c>
      <c r="AE54" s="12">
        <v>1</v>
      </c>
      <c r="AF54" s="86">
        <v>45527</v>
      </c>
      <c r="AG54" s="12">
        <v>1167</v>
      </c>
      <c r="AH54" s="86">
        <v>45520</v>
      </c>
      <c r="AI54" s="13">
        <v>1143</v>
      </c>
      <c r="AJ54" s="15">
        <v>11880000</v>
      </c>
      <c r="AK54" s="12">
        <v>1</v>
      </c>
      <c r="AL54" s="86">
        <v>45527</v>
      </c>
      <c r="AM54" s="12">
        <v>60</v>
      </c>
      <c r="AN54" s="79">
        <f t="shared" si="5"/>
        <v>6</v>
      </c>
      <c r="AO54" s="79">
        <f>IF(X54+AM54=0,0,AM54+X54)</f>
        <v>180</v>
      </c>
      <c r="AP54" s="83">
        <f>IF(Z54+AJ54=0,0,Z54+AJ54)</f>
        <v>35640000</v>
      </c>
      <c r="AQ54" s="161"/>
      <c r="AR54" s="160" t="s">
        <v>1567</v>
      </c>
    </row>
    <row r="55" spans="1:44" ht="51" customHeight="1">
      <c r="A55" s="93"/>
      <c r="B55" s="91" t="s">
        <v>163</v>
      </c>
      <c r="C55" s="12">
        <v>51</v>
      </c>
      <c r="D55" s="12" t="s">
        <v>162</v>
      </c>
      <c r="E55" s="12"/>
      <c r="F55" s="87" t="s">
        <v>1568</v>
      </c>
      <c r="G55" s="77" t="s">
        <v>1249</v>
      </c>
      <c r="H55" s="12" t="s">
        <v>1569</v>
      </c>
      <c r="I55" s="13" t="s">
        <v>1570</v>
      </c>
      <c r="J55" s="12" t="s">
        <v>1373</v>
      </c>
      <c r="K55" s="88">
        <v>1026276229</v>
      </c>
      <c r="L55" s="12"/>
      <c r="M55" s="12"/>
      <c r="N55" s="12"/>
      <c r="O55" s="12"/>
      <c r="P55" s="12"/>
      <c r="Q55" s="12"/>
      <c r="R55" s="12"/>
      <c r="S55" s="12"/>
      <c r="T55" s="12" t="s">
        <v>1571</v>
      </c>
      <c r="U55" s="75">
        <v>45365</v>
      </c>
      <c r="V55" s="75">
        <v>45383</v>
      </c>
      <c r="W55" s="75">
        <v>45504</v>
      </c>
      <c r="X55" s="12">
        <v>120</v>
      </c>
      <c r="Y55" s="79">
        <f t="shared" si="3"/>
        <v>4</v>
      </c>
      <c r="Z55" s="89">
        <v>20400000</v>
      </c>
      <c r="AA55" s="81">
        <f t="shared" si="4"/>
        <v>5100000</v>
      </c>
      <c r="AB55" s="12">
        <v>1697</v>
      </c>
      <c r="AC55" s="12" t="str">
        <f>IFERROR((VLOOKUP($AB55,T_Datos!$B$3:$D$34,2,FALSE)),"Por favor diligenciar")</f>
        <v xml:space="preserve">Gestion publica transparente y que mide cuentas  la ciudadania en rafael uribe uribe </v>
      </c>
      <c r="AD55" s="12" t="str">
        <f>IFERROR((VLOOKUP($AB55,T_Datos!$B$3:$D$34,3,FALSE)),"Por favor diligenciar")</f>
        <v>O23011605570000001697</v>
      </c>
      <c r="AE55" s="12"/>
      <c r="AF55" s="86"/>
      <c r="AG55" s="12"/>
      <c r="AH55" s="86"/>
      <c r="AI55" s="13"/>
      <c r="AJ55" s="15"/>
      <c r="AK55" s="12"/>
      <c r="AL55" s="86"/>
      <c r="AM55" s="12"/>
      <c r="AN55" s="79">
        <f t="shared" si="5"/>
        <v>4</v>
      </c>
      <c r="AO55" s="79">
        <f>IF(X55+AM55=0,0,AM55+X55)</f>
        <v>120</v>
      </c>
      <c r="AP55" s="83">
        <f>IF(Z55+AJ55=0,0,Z55+AJ55)</f>
        <v>20400000</v>
      </c>
    </row>
    <row r="56" spans="1:44" ht="51" customHeight="1">
      <c r="A56" s="93"/>
      <c r="B56" s="91" t="s">
        <v>165</v>
      </c>
      <c r="C56" s="12">
        <v>52</v>
      </c>
      <c r="D56" s="12" t="s">
        <v>164</v>
      </c>
      <c r="E56" s="12"/>
      <c r="F56" s="90" t="s">
        <v>1572</v>
      </c>
      <c r="G56" s="77" t="s">
        <v>1249</v>
      </c>
      <c r="H56" s="12" t="s">
        <v>1573</v>
      </c>
      <c r="I56" s="12" t="s">
        <v>1574</v>
      </c>
      <c r="J56" s="12" t="s">
        <v>1373</v>
      </c>
      <c r="K56" s="88">
        <v>1014251371</v>
      </c>
      <c r="L56" s="12"/>
      <c r="M56" s="12"/>
      <c r="N56" s="12"/>
      <c r="O56" s="12"/>
      <c r="P56" s="12" t="s">
        <v>1575</v>
      </c>
      <c r="Q56" s="12" t="s">
        <v>1373</v>
      </c>
      <c r="R56" s="88">
        <v>1032492198</v>
      </c>
      <c r="S56" s="86">
        <v>45443</v>
      </c>
      <c r="T56" s="12" t="s">
        <v>1576</v>
      </c>
      <c r="U56" s="86">
        <v>45364</v>
      </c>
      <c r="V56" s="75">
        <v>45391</v>
      </c>
      <c r="W56" s="75">
        <v>45539</v>
      </c>
      <c r="X56" s="12">
        <v>120</v>
      </c>
      <c r="Y56" s="79">
        <f t="shared" si="3"/>
        <v>4</v>
      </c>
      <c r="Z56" s="89">
        <v>23760000</v>
      </c>
      <c r="AA56" s="81">
        <f t="shared" si="4"/>
        <v>5940000</v>
      </c>
      <c r="AB56" s="12">
        <v>1697</v>
      </c>
      <c r="AC56" s="12" t="str">
        <f>IFERROR((VLOOKUP($AB56,T_Datos!$B$3:$D$34,2,FALSE)),"Por favor diligenciar")</f>
        <v xml:space="preserve">Gestion publica transparente y que mide cuentas  la ciudadania en rafael uribe uribe </v>
      </c>
      <c r="AD56" s="12" t="str">
        <f>IFERROR((VLOOKUP($AB56,T_Datos!$B$3:$D$34,3,FALSE)),"Por favor diligenciar")</f>
        <v>O23011605570000001697</v>
      </c>
      <c r="AE56" s="12"/>
      <c r="AF56" s="86"/>
      <c r="AG56" s="12"/>
      <c r="AH56" s="86"/>
      <c r="AI56" s="13"/>
      <c r="AJ56" s="15"/>
      <c r="AK56" s="12"/>
      <c r="AL56" s="86"/>
      <c r="AM56" s="12"/>
      <c r="AN56" s="79">
        <f t="shared" si="5"/>
        <v>4</v>
      </c>
      <c r="AO56" s="79">
        <f>IF(X56+AM56=0,0,AM56+X56)</f>
        <v>120</v>
      </c>
      <c r="AP56" s="83">
        <f>IF(Z56+AJ56=0,0,Z56+AJ56)</f>
        <v>23760000</v>
      </c>
      <c r="AQ56" s="95" t="s">
        <v>1527</v>
      </c>
    </row>
    <row r="57" spans="1:44" ht="51" customHeight="1">
      <c r="A57" s="93"/>
      <c r="B57" s="91" t="s">
        <v>167</v>
      </c>
      <c r="C57" s="12">
        <v>53</v>
      </c>
      <c r="D57" s="12" t="s">
        <v>166</v>
      </c>
      <c r="E57" s="12"/>
      <c r="F57" s="90" t="s">
        <v>1577</v>
      </c>
      <c r="G57" s="77" t="s">
        <v>1249</v>
      </c>
      <c r="H57" s="12" t="s">
        <v>1578</v>
      </c>
      <c r="I57" s="12" t="s">
        <v>1579</v>
      </c>
      <c r="J57" s="12" t="s">
        <v>1373</v>
      </c>
      <c r="K57" s="88">
        <v>1121894010</v>
      </c>
      <c r="L57" s="12"/>
      <c r="M57" s="12"/>
      <c r="N57" s="12"/>
      <c r="O57" s="12"/>
      <c r="P57" s="12"/>
      <c r="Q57" s="12"/>
      <c r="R57" s="12"/>
      <c r="S57" s="12"/>
      <c r="T57" s="12" t="s">
        <v>1580</v>
      </c>
      <c r="U57" s="86">
        <v>45364</v>
      </c>
      <c r="V57" s="75" t="s">
        <v>1377</v>
      </c>
      <c r="W57" s="75" t="s">
        <v>1377</v>
      </c>
      <c r="X57" s="12" t="s">
        <v>1377</v>
      </c>
      <c r="Y57" s="79" t="s">
        <v>1377</v>
      </c>
      <c r="Z57" s="89" t="s">
        <v>1377</v>
      </c>
      <c r="AA57" s="81" t="s">
        <v>1377</v>
      </c>
      <c r="AB57" s="12">
        <v>1697</v>
      </c>
      <c r="AC57" s="12" t="str">
        <f>IFERROR((VLOOKUP($AB57,T_Datos!$B$3:$D$34,2,FALSE)),"Por favor diligenciar")</f>
        <v xml:space="preserve">Gestion publica transparente y que mide cuentas  la ciudadania en rafael uribe uribe </v>
      </c>
      <c r="AD57" s="12" t="str">
        <f>IFERROR((VLOOKUP($AB57,T_Datos!$B$3:$D$34,3,FALSE)),"Por favor diligenciar")</f>
        <v>O23011605570000001697</v>
      </c>
      <c r="AE57" s="12"/>
      <c r="AF57" s="86"/>
      <c r="AG57" s="12"/>
      <c r="AH57" s="86"/>
      <c r="AI57" s="13"/>
      <c r="AJ57" s="15"/>
      <c r="AK57" s="12"/>
      <c r="AL57" s="86"/>
      <c r="AM57" s="12"/>
      <c r="AN57" s="79" t="e">
        <f t="shared" si="5"/>
        <v>#VALUE!</v>
      </c>
      <c r="AO57" s="79" t="e">
        <f>IF(X57+AM57=0,0,AM57+X57)</f>
        <v>#VALUE!</v>
      </c>
      <c r="AP57" s="83" t="e">
        <f>IF(Z57+AJ57=0,0,Z57+AJ57)</f>
        <v>#VALUE!</v>
      </c>
      <c r="AQ57" s="95"/>
    </row>
    <row r="58" spans="1:44" ht="51" customHeight="1">
      <c r="A58" s="93"/>
      <c r="B58" s="91" t="s">
        <v>169</v>
      </c>
      <c r="C58" s="12">
        <v>54</v>
      </c>
      <c r="D58" s="12" t="s">
        <v>168</v>
      </c>
      <c r="E58" s="12"/>
      <c r="F58" s="90" t="s">
        <v>1581</v>
      </c>
      <c r="G58" s="77" t="s">
        <v>1249</v>
      </c>
      <c r="H58" s="12" t="s">
        <v>1582</v>
      </c>
      <c r="I58" s="12" t="s">
        <v>1583</v>
      </c>
      <c r="J58" s="12" t="s">
        <v>1373</v>
      </c>
      <c r="K58" s="88">
        <v>1030595694</v>
      </c>
      <c r="L58" s="12"/>
      <c r="M58" s="12"/>
      <c r="N58" s="12"/>
      <c r="O58" s="12"/>
      <c r="P58" s="12"/>
      <c r="Q58" s="12"/>
      <c r="R58" s="12"/>
      <c r="S58" s="12"/>
      <c r="T58" s="12" t="s">
        <v>1561</v>
      </c>
      <c r="U58" s="86">
        <v>45364</v>
      </c>
      <c r="V58" s="75">
        <v>45386</v>
      </c>
      <c r="W58" s="75">
        <v>45507</v>
      </c>
      <c r="X58" s="12">
        <v>120</v>
      </c>
      <c r="Y58" s="79">
        <f t="shared" ref="Y58:Y71" si="6">ROUND((X58/30),0)</f>
        <v>4</v>
      </c>
      <c r="Z58" s="89">
        <v>16800000</v>
      </c>
      <c r="AA58" s="81">
        <f t="shared" ref="AA58:AA71" si="7">IF(Z58=0,0,((Z58/Y58)))</f>
        <v>4200000</v>
      </c>
      <c r="AB58" s="12">
        <v>1697</v>
      </c>
      <c r="AC58" s="12" t="str">
        <f>IFERROR((VLOOKUP($AB58,T_Datos!$B$3:$D$34,2,FALSE)),"Por favor diligenciar")</f>
        <v xml:space="preserve">Gestion publica transparente y que mide cuentas  la ciudadania en rafael uribe uribe </v>
      </c>
      <c r="AD58" s="12" t="str">
        <f>IFERROR((VLOOKUP($AB58,T_Datos!$B$3:$D$34,3,FALSE)),"Por favor diligenciar")</f>
        <v>O23011605570000001697</v>
      </c>
      <c r="AE58" s="12"/>
      <c r="AF58" s="86"/>
      <c r="AG58" s="12"/>
      <c r="AH58" s="86"/>
      <c r="AI58" s="13"/>
      <c r="AJ58" s="15"/>
      <c r="AK58" s="12"/>
      <c r="AL58" s="86"/>
      <c r="AM58" s="12"/>
      <c r="AN58" s="79">
        <f t="shared" si="5"/>
        <v>4</v>
      </c>
      <c r="AO58" s="79">
        <f>IF(X58+AM58=0,0,AM58+X58)</f>
        <v>120</v>
      </c>
      <c r="AP58" s="83">
        <f>IF(Z58+AJ58=0,0,Z58+AJ58)</f>
        <v>16800000</v>
      </c>
      <c r="AQ58" s="95" t="s">
        <v>1527</v>
      </c>
    </row>
    <row r="59" spans="1:44" ht="51" customHeight="1">
      <c r="A59" s="93"/>
      <c r="B59" s="91" t="s">
        <v>171</v>
      </c>
      <c r="C59" s="12">
        <v>55</v>
      </c>
      <c r="D59" s="12" t="s">
        <v>170</v>
      </c>
      <c r="E59" s="12"/>
      <c r="F59" s="90" t="s">
        <v>1584</v>
      </c>
      <c r="G59" s="77" t="s">
        <v>1249</v>
      </c>
      <c r="H59" s="17" t="s">
        <v>1585</v>
      </c>
      <c r="I59" s="12" t="s">
        <v>1586</v>
      </c>
      <c r="J59" s="12" t="s">
        <v>1373</v>
      </c>
      <c r="K59" s="88">
        <v>53054511</v>
      </c>
      <c r="L59" s="12"/>
      <c r="M59" s="12"/>
      <c r="N59" s="12"/>
      <c r="O59" s="12"/>
      <c r="P59" s="12"/>
      <c r="Q59" s="12"/>
      <c r="R59" s="12"/>
      <c r="S59" s="12"/>
      <c r="T59" s="12" t="s">
        <v>1587</v>
      </c>
      <c r="U59" s="86">
        <v>45364</v>
      </c>
      <c r="V59" s="75">
        <v>45390</v>
      </c>
      <c r="W59" s="75">
        <v>45534</v>
      </c>
      <c r="X59" s="12">
        <v>120</v>
      </c>
      <c r="Y59" s="79">
        <f t="shared" si="6"/>
        <v>4</v>
      </c>
      <c r="Z59" s="89">
        <v>23760000</v>
      </c>
      <c r="AA59" s="81">
        <f t="shared" si="7"/>
        <v>5940000</v>
      </c>
      <c r="AB59" s="12">
        <v>1636</v>
      </c>
      <c r="AC59" s="12" t="str">
        <f>IFERROR((VLOOKUP($AB59,T_Datos!$B$3:$D$34,2,FALSE)),"Por favor diligenciar")</f>
        <v>Mejoramiento de la calidad dde vida del adulto mayor en rafael uribe uribe</v>
      </c>
      <c r="AD59" s="12" t="str">
        <f>IFERROR((VLOOKUP($AB59,T_Datos!$B$3:$D$34,3,FALSE)),"Por favor diligenciar")</f>
        <v>O23011601010000001636</v>
      </c>
      <c r="AE59" s="12"/>
      <c r="AF59" s="86"/>
      <c r="AG59" s="12"/>
      <c r="AH59" s="86"/>
      <c r="AI59" s="13"/>
      <c r="AJ59" s="15"/>
      <c r="AK59" s="12"/>
      <c r="AL59" s="86"/>
      <c r="AM59" s="12"/>
      <c r="AN59" s="79">
        <f t="shared" si="5"/>
        <v>4</v>
      </c>
      <c r="AO59" s="79">
        <f>IF(X59+AM59=0,0,AM59+X59)</f>
        <v>120</v>
      </c>
      <c r="AP59" s="83">
        <f>IF(Z59+AJ59=0,0,Z59+AJ59)</f>
        <v>23760000</v>
      </c>
    </row>
    <row r="60" spans="1:44" ht="51" customHeight="1">
      <c r="A60" s="93"/>
      <c r="B60" s="91" t="s">
        <v>173</v>
      </c>
      <c r="C60" s="12">
        <v>56</v>
      </c>
      <c r="D60" s="12" t="s">
        <v>172</v>
      </c>
      <c r="E60" s="12"/>
      <c r="F60" s="90" t="s">
        <v>1588</v>
      </c>
      <c r="G60" s="77" t="s">
        <v>1249</v>
      </c>
      <c r="H60" s="12" t="s">
        <v>1589</v>
      </c>
      <c r="I60" s="12" t="s">
        <v>1590</v>
      </c>
      <c r="J60" s="12" t="s">
        <v>1373</v>
      </c>
      <c r="K60" s="88">
        <v>1030593643</v>
      </c>
      <c r="L60" s="12"/>
      <c r="M60" s="12"/>
      <c r="N60" s="12"/>
      <c r="O60" s="12"/>
      <c r="P60" s="12"/>
      <c r="Q60" s="12"/>
      <c r="R60" s="12"/>
      <c r="S60" s="12"/>
      <c r="T60" s="12" t="s">
        <v>1561</v>
      </c>
      <c r="U60" s="86">
        <v>45364</v>
      </c>
      <c r="V60" s="75">
        <v>45394</v>
      </c>
      <c r="W60" s="75">
        <v>45515</v>
      </c>
      <c r="X60" s="12">
        <v>120</v>
      </c>
      <c r="Y60" s="79">
        <f t="shared" si="6"/>
        <v>4</v>
      </c>
      <c r="Z60" s="89">
        <v>16800000</v>
      </c>
      <c r="AA60" s="81">
        <f t="shared" si="7"/>
        <v>4200000</v>
      </c>
      <c r="AB60" s="12">
        <v>1697</v>
      </c>
      <c r="AC60" s="12" t="str">
        <f>IFERROR((VLOOKUP($AB60,T_Datos!$B$3:$D$34,2,FALSE)),"Por favor diligenciar")</f>
        <v xml:space="preserve">Gestion publica transparente y que mide cuentas  la ciudadania en rafael uribe uribe </v>
      </c>
      <c r="AD60" s="12" t="str">
        <f>IFERROR((VLOOKUP($AB60,T_Datos!$B$3:$D$34,3,FALSE)),"Por favor diligenciar")</f>
        <v>O23011605570000001697</v>
      </c>
      <c r="AE60" s="12"/>
      <c r="AF60" s="86"/>
      <c r="AG60" s="12"/>
      <c r="AH60" s="86"/>
      <c r="AI60" s="13"/>
      <c r="AJ60" s="15"/>
      <c r="AK60" s="12"/>
      <c r="AL60" s="86"/>
      <c r="AM60" s="12"/>
      <c r="AN60" s="79">
        <f t="shared" si="5"/>
        <v>4</v>
      </c>
      <c r="AO60" s="79">
        <f>IF(X60+AM60=0,0,AM60+X60)</f>
        <v>120</v>
      </c>
      <c r="AP60" s="83">
        <f>IF(Z60+AJ60=0,0,Z60+AJ60)</f>
        <v>16800000</v>
      </c>
      <c r="AQ60" s="95" t="s">
        <v>1591</v>
      </c>
    </row>
    <row r="61" spans="1:44" ht="51" customHeight="1">
      <c r="A61" s="93"/>
      <c r="B61" s="91" t="s">
        <v>175</v>
      </c>
      <c r="C61" s="12">
        <v>57</v>
      </c>
      <c r="D61" s="12" t="s">
        <v>174</v>
      </c>
      <c r="E61" s="12"/>
      <c r="F61" s="90" t="s">
        <v>1592</v>
      </c>
      <c r="G61" s="77" t="s">
        <v>1249</v>
      </c>
      <c r="H61" s="12" t="s">
        <v>1593</v>
      </c>
      <c r="I61" s="12" t="s">
        <v>1594</v>
      </c>
      <c r="J61" s="12" t="s">
        <v>1373</v>
      </c>
      <c r="K61" s="88">
        <v>79956583</v>
      </c>
      <c r="L61" s="12"/>
      <c r="M61" s="12"/>
      <c r="N61" s="12"/>
      <c r="O61" s="12"/>
      <c r="P61" s="12"/>
      <c r="Q61" s="12"/>
      <c r="R61" s="12"/>
      <c r="S61" s="12"/>
      <c r="T61" s="12" t="s">
        <v>1595</v>
      </c>
      <c r="U61" s="86">
        <v>45364</v>
      </c>
      <c r="V61" s="75">
        <v>45365</v>
      </c>
      <c r="W61" s="75">
        <v>45486</v>
      </c>
      <c r="X61" s="12">
        <v>120</v>
      </c>
      <c r="Y61" s="79">
        <f t="shared" si="6"/>
        <v>4</v>
      </c>
      <c r="Z61" s="89">
        <v>24640000</v>
      </c>
      <c r="AA61" s="81">
        <f t="shared" si="7"/>
        <v>6160000</v>
      </c>
      <c r="AB61" s="12">
        <v>1697</v>
      </c>
      <c r="AC61" s="12" t="str">
        <f>IFERROR((VLOOKUP($AB61,T_Datos!$B$3:$D$34,2,FALSE)),"Por favor diligenciar")</f>
        <v xml:space="preserve">Gestion publica transparente y que mide cuentas  la ciudadania en rafael uribe uribe </v>
      </c>
      <c r="AD61" s="12" t="str">
        <f>IFERROR((VLOOKUP($AB61,T_Datos!$B$3:$D$34,3,FALSE)),"Por favor diligenciar")</f>
        <v>O23011605570000001697</v>
      </c>
      <c r="AE61" s="12"/>
      <c r="AF61" s="86"/>
      <c r="AG61" s="12"/>
      <c r="AH61" s="86"/>
      <c r="AI61" s="13"/>
      <c r="AJ61" s="15"/>
      <c r="AK61" s="12"/>
      <c r="AL61" s="86"/>
      <c r="AM61" s="12"/>
      <c r="AN61" s="79">
        <f t="shared" si="5"/>
        <v>4</v>
      </c>
      <c r="AO61" s="79">
        <f>IF(X61+AM61=0,0,AM61+X61)</f>
        <v>120</v>
      </c>
      <c r="AP61" s="83">
        <f>IF(Z61+AJ61=0,0,Z61+AJ61)</f>
        <v>24640000</v>
      </c>
    </row>
    <row r="62" spans="1:44" ht="51" customHeight="1">
      <c r="A62" s="93"/>
      <c r="B62" s="91" t="s">
        <v>177</v>
      </c>
      <c r="C62" s="12">
        <v>58</v>
      </c>
      <c r="D62" s="12" t="s">
        <v>176</v>
      </c>
      <c r="E62" s="12"/>
      <c r="F62" s="87" t="s">
        <v>1596</v>
      </c>
      <c r="G62" s="77" t="s">
        <v>1249</v>
      </c>
      <c r="H62" s="12" t="s">
        <v>1597</v>
      </c>
      <c r="I62" s="12" t="s">
        <v>1598</v>
      </c>
      <c r="J62" s="12" t="s">
        <v>1373</v>
      </c>
      <c r="K62" s="88">
        <v>19398360</v>
      </c>
      <c r="L62" s="12"/>
      <c r="M62" s="12"/>
      <c r="N62" s="12"/>
      <c r="O62" s="12"/>
      <c r="P62" s="12"/>
      <c r="Q62" s="12"/>
      <c r="R62" s="12"/>
      <c r="S62" s="12"/>
      <c r="T62" s="12" t="s">
        <v>1599</v>
      </c>
      <c r="U62" s="37">
        <v>45365</v>
      </c>
      <c r="V62" s="37">
        <v>45369</v>
      </c>
      <c r="W62" s="37">
        <v>45552</v>
      </c>
      <c r="X62" s="12">
        <v>120</v>
      </c>
      <c r="Y62" s="79">
        <f t="shared" si="6"/>
        <v>4</v>
      </c>
      <c r="Z62" s="89">
        <v>27280000</v>
      </c>
      <c r="AA62" s="81">
        <f t="shared" si="7"/>
        <v>6820000</v>
      </c>
      <c r="AB62" s="12">
        <v>1697</v>
      </c>
      <c r="AC62" s="12" t="str">
        <f>IFERROR((VLOOKUP($AB62,T_Datos!$B$3:$D$34,2,FALSE)),"Por favor diligenciar")</f>
        <v xml:space="preserve">Gestion publica transparente y que mide cuentas  la ciudadania en rafael uribe uribe </v>
      </c>
      <c r="AD62" s="12" t="str">
        <f>IFERROR((VLOOKUP($AB62,T_Datos!$B$3:$D$34,3,FALSE)),"Por favor diligenciar")</f>
        <v>O23011605570000001697</v>
      </c>
      <c r="AE62" s="12">
        <v>1</v>
      </c>
      <c r="AF62" s="75">
        <v>45469</v>
      </c>
      <c r="AG62" s="12">
        <v>1100</v>
      </c>
      <c r="AH62" s="86">
        <v>45467</v>
      </c>
      <c r="AI62" s="13"/>
      <c r="AJ62" s="15">
        <v>13640000</v>
      </c>
      <c r="AK62" s="12">
        <v>1</v>
      </c>
      <c r="AL62" s="86">
        <v>45469</v>
      </c>
      <c r="AM62" s="12">
        <v>60</v>
      </c>
      <c r="AN62" s="79">
        <f t="shared" si="5"/>
        <v>6</v>
      </c>
      <c r="AO62" s="79">
        <f>IF(X62+AM62=0,0,AM62+X62)</f>
        <v>180</v>
      </c>
      <c r="AP62" s="83">
        <f>IF(Z62+AJ62=0,0,Z62+AJ62)</f>
        <v>40920000</v>
      </c>
    </row>
    <row r="63" spans="1:44" ht="51" customHeight="1">
      <c r="A63" s="93"/>
      <c r="B63" s="91" t="s">
        <v>179</v>
      </c>
      <c r="C63" s="12">
        <v>59</v>
      </c>
      <c r="D63" s="12" t="s">
        <v>178</v>
      </c>
      <c r="E63" s="12"/>
      <c r="F63" s="90" t="s">
        <v>1600</v>
      </c>
      <c r="G63" s="77" t="s">
        <v>1249</v>
      </c>
      <c r="H63" s="12" t="s">
        <v>1601</v>
      </c>
      <c r="I63" s="12" t="s">
        <v>1602</v>
      </c>
      <c r="J63" s="12" t="s">
        <v>1373</v>
      </c>
      <c r="K63" s="88">
        <v>1020713661</v>
      </c>
      <c r="L63" s="12"/>
      <c r="M63" s="12"/>
      <c r="N63" s="12"/>
      <c r="O63" s="12"/>
      <c r="P63" s="12"/>
      <c r="Q63" s="12"/>
      <c r="R63" s="12"/>
      <c r="S63" s="12"/>
      <c r="T63" s="12" t="s">
        <v>1526</v>
      </c>
      <c r="U63" s="75">
        <v>45365</v>
      </c>
      <c r="V63" s="75">
        <v>45384</v>
      </c>
      <c r="W63" s="75">
        <v>45539</v>
      </c>
      <c r="X63" s="12">
        <v>120</v>
      </c>
      <c r="Y63" s="79">
        <f t="shared" si="6"/>
        <v>4</v>
      </c>
      <c r="Z63" s="89">
        <v>23760000</v>
      </c>
      <c r="AA63" s="81">
        <f t="shared" si="7"/>
        <v>5940000</v>
      </c>
      <c r="AB63" s="12">
        <v>1697</v>
      </c>
      <c r="AC63" s="12" t="str">
        <f>IFERROR((VLOOKUP($AB63,T_Datos!$B$3:$D$34,2,FALSE)),"Por favor diligenciar")</f>
        <v xml:space="preserve">Gestion publica transparente y que mide cuentas  la ciudadania en rafael uribe uribe </v>
      </c>
      <c r="AD63" s="12" t="str">
        <f>IFERROR((VLOOKUP($AB63,T_Datos!$B$3:$D$34,3,FALSE)),"Por favor diligenciar")</f>
        <v>O23011605570000001697</v>
      </c>
      <c r="AE63" s="12"/>
      <c r="AF63" s="86"/>
      <c r="AG63" s="12"/>
      <c r="AH63" s="86"/>
      <c r="AI63" s="13"/>
      <c r="AJ63" s="15"/>
      <c r="AK63" s="12"/>
      <c r="AL63" s="86"/>
      <c r="AM63" s="12"/>
      <c r="AN63" s="79">
        <f t="shared" si="5"/>
        <v>4</v>
      </c>
      <c r="AO63" s="79">
        <f>IF(X63+AM63=0,0,AM63+X63)</f>
        <v>120</v>
      </c>
      <c r="AP63" s="83">
        <f>IF(Z63+AJ63=0,0,Z63+AJ63)</f>
        <v>23760000</v>
      </c>
      <c r="AQ63" s="95" t="s">
        <v>1591</v>
      </c>
    </row>
    <row r="64" spans="1:44" ht="51" customHeight="1">
      <c r="A64" s="93"/>
      <c r="B64" s="91" t="s">
        <v>181</v>
      </c>
      <c r="C64" s="12">
        <v>60</v>
      </c>
      <c r="D64" s="12" t="s">
        <v>180</v>
      </c>
      <c r="E64" s="12"/>
      <c r="F64" s="90" t="s">
        <v>1603</v>
      </c>
      <c r="G64" s="77" t="s">
        <v>1249</v>
      </c>
      <c r="H64" s="12" t="s">
        <v>1604</v>
      </c>
      <c r="I64" s="12" t="s">
        <v>1605</v>
      </c>
      <c r="J64" s="12" t="s">
        <v>1373</v>
      </c>
      <c r="K64" s="88">
        <v>1030637106</v>
      </c>
      <c r="L64" s="12"/>
      <c r="M64" s="12"/>
      <c r="N64" s="12"/>
      <c r="O64" s="12"/>
      <c r="P64" s="12"/>
      <c r="Q64" s="12"/>
      <c r="R64" s="12"/>
      <c r="S64" s="12"/>
      <c r="T64" s="12" t="s">
        <v>1606</v>
      </c>
      <c r="U64" s="86">
        <v>45365</v>
      </c>
      <c r="V64" s="75">
        <v>45387</v>
      </c>
      <c r="W64" s="75">
        <v>45542</v>
      </c>
      <c r="X64" s="12">
        <v>120</v>
      </c>
      <c r="Y64" s="79">
        <f t="shared" si="6"/>
        <v>4</v>
      </c>
      <c r="Z64" s="89">
        <v>23760000</v>
      </c>
      <c r="AA64" s="81">
        <f t="shared" si="7"/>
        <v>5940000</v>
      </c>
      <c r="AB64" s="12">
        <v>1698</v>
      </c>
      <c r="AC64" s="12" t="str">
        <f>IFERROR((VLOOKUP($AB64,T_Datos!$B$3:$D$34,2,FALSE)),"Por favor diligenciar")</f>
        <v>Inspección, vigilancia y control en Rafael Uribe Uribe
Rafael Uribe Uribe</v>
      </c>
      <c r="AD64" s="12" t="str">
        <f>IFERROR((VLOOKUP($AB64,T_Datos!$B$3:$D$34,3,FALSE)),"Por favor diligenciar")</f>
        <v>O23011605570000001698</v>
      </c>
      <c r="AE64" s="12"/>
      <c r="AF64" s="86"/>
      <c r="AG64" s="12"/>
      <c r="AH64" s="86"/>
      <c r="AI64" s="13"/>
      <c r="AJ64" s="15"/>
      <c r="AK64" s="12"/>
      <c r="AL64" s="86"/>
      <c r="AM64" s="12"/>
      <c r="AN64" s="79">
        <f t="shared" si="5"/>
        <v>4</v>
      </c>
      <c r="AO64" s="79">
        <f>IF(X64+AM64=0,0,AM64+X64)</f>
        <v>120</v>
      </c>
      <c r="AP64" s="83">
        <f>IF(Z64+AJ64=0,0,Z64+AJ64)</f>
        <v>23760000</v>
      </c>
    </row>
    <row r="65" spans="1:44" ht="51" customHeight="1">
      <c r="A65" s="93"/>
      <c r="B65" s="91" t="s">
        <v>183</v>
      </c>
      <c r="C65" s="12">
        <v>61</v>
      </c>
      <c r="D65" s="12" t="s">
        <v>182</v>
      </c>
      <c r="E65" s="12"/>
      <c r="F65" s="90" t="s">
        <v>1607</v>
      </c>
      <c r="G65" s="77" t="s">
        <v>1249</v>
      </c>
      <c r="H65" s="12" t="s">
        <v>1608</v>
      </c>
      <c r="I65" s="12" t="s">
        <v>1609</v>
      </c>
      <c r="J65" s="12" t="s">
        <v>1373</v>
      </c>
      <c r="K65" s="88">
        <v>79748235</v>
      </c>
      <c r="L65" s="12"/>
      <c r="M65" s="12"/>
      <c r="N65" s="12"/>
      <c r="O65" s="12"/>
      <c r="P65" s="12"/>
      <c r="Q65" s="12"/>
      <c r="R65" s="12"/>
      <c r="S65" s="12"/>
      <c r="T65" s="12" t="s">
        <v>1610</v>
      </c>
      <c r="U65" s="86">
        <v>45365</v>
      </c>
      <c r="V65" s="75">
        <v>45399</v>
      </c>
      <c r="W65" s="75">
        <v>45520</v>
      </c>
      <c r="X65" s="12">
        <v>120</v>
      </c>
      <c r="Y65" s="79">
        <f t="shared" si="6"/>
        <v>4</v>
      </c>
      <c r="Z65" s="89">
        <v>23760000</v>
      </c>
      <c r="AA65" s="81">
        <f t="shared" si="7"/>
        <v>5940000</v>
      </c>
      <c r="AB65" s="12">
        <v>1698</v>
      </c>
      <c r="AC65" s="12" t="str">
        <f>IFERROR((VLOOKUP($AB65,T_Datos!$B$3:$D$34,2,FALSE)),"Por favor diligenciar")</f>
        <v>Inspección, vigilancia y control en Rafael Uribe Uribe
Rafael Uribe Uribe</v>
      </c>
      <c r="AD65" s="12" t="str">
        <f>IFERROR((VLOOKUP($AB65,T_Datos!$B$3:$D$34,3,FALSE)),"Por favor diligenciar")</f>
        <v>O23011605570000001698</v>
      </c>
      <c r="AE65" s="12"/>
      <c r="AF65" s="86"/>
      <c r="AG65" s="12"/>
      <c r="AH65" s="86"/>
      <c r="AI65" s="13"/>
      <c r="AJ65" s="15"/>
      <c r="AK65" s="12"/>
      <c r="AL65" s="86"/>
      <c r="AM65" s="12"/>
      <c r="AN65" s="79">
        <f t="shared" si="5"/>
        <v>4</v>
      </c>
      <c r="AO65" s="79">
        <f>IF(X65+AM65=0,0,AM65+X65)</f>
        <v>120</v>
      </c>
      <c r="AP65" s="83">
        <f>IF(Z65+AJ65=0,0,Z65+AJ65)</f>
        <v>23760000</v>
      </c>
    </row>
    <row r="66" spans="1:44" ht="51" customHeight="1">
      <c r="A66" s="93"/>
      <c r="B66" s="91" t="s">
        <v>185</v>
      </c>
      <c r="C66" s="12">
        <v>62</v>
      </c>
      <c r="D66" s="12" t="s">
        <v>184</v>
      </c>
      <c r="E66" s="12"/>
      <c r="F66" s="90" t="s">
        <v>1611</v>
      </c>
      <c r="G66" s="77" t="s">
        <v>1249</v>
      </c>
      <c r="H66" s="12" t="s">
        <v>1612</v>
      </c>
      <c r="I66" s="12" t="s">
        <v>1613</v>
      </c>
      <c r="J66" s="12" t="s">
        <v>1373</v>
      </c>
      <c r="K66" s="88">
        <v>1026253687</v>
      </c>
      <c r="L66" s="12"/>
      <c r="M66" s="12"/>
      <c r="N66" s="12"/>
      <c r="O66" s="12"/>
      <c r="P66" s="12"/>
      <c r="Q66" s="12"/>
      <c r="R66" s="12"/>
      <c r="S66" s="12"/>
      <c r="T66" s="12" t="s">
        <v>1614</v>
      </c>
      <c r="U66" s="86">
        <v>45365</v>
      </c>
      <c r="V66" s="75">
        <v>45386</v>
      </c>
      <c r="W66" s="75">
        <v>45507</v>
      </c>
      <c r="X66" s="12">
        <v>120</v>
      </c>
      <c r="Y66" s="79">
        <f t="shared" si="6"/>
        <v>4</v>
      </c>
      <c r="Z66" s="89">
        <v>16800000</v>
      </c>
      <c r="AA66" s="81">
        <f t="shared" si="7"/>
        <v>4200000</v>
      </c>
      <c r="AB66" s="12">
        <v>1697</v>
      </c>
      <c r="AC66" s="12" t="str">
        <f>IFERROR((VLOOKUP($AB66,T_Datos!$B$3:$D$34,2,FALSE)),"Por favor diligenciar")</f>
        <v xml:space="preserve">Gestion publica transparente y que mide cuentas  la ciudadania en rafael uribe uribe </v>
      </c>
      <c r="AD66" s="12" t="str">
        <f>IFERROR((VLOOKUP($AB66,T_Datos!$B$3:$D$34,3,FALSE)),"Por favor diligenciar")</f>
        <v>O23011605570000001697</v>
      </c>
      <c r="AE66" s="12"/>
      <c r="AF66" s="86"/>
      <c r="AG66" s="12"/>
      <c r="AH66" s="86"/>
      <c r="AI66" s="13"/>
      <c r="AJ66" s="15"/>
      <c r="AK66" s="12"/>
      <c r="AL66" s="86"/>
      <c r="AM66" s="12"/>
      <c r="AN66" s="79">
        <f t="shared" si="5"/>
        <v>4</v>
      </c>
      <c r="AO66" s="79">
        <f>IF(X66+AM66=0,0,AM66+X66)</f>
        <v>120</v>
      </c>
      <c r="AP66" s="83">
        <f>IF(Z66+AJ66=0,0,Z66+AJ66)</f>
        <v>16800000</v>
      </c>
    </row>
    <row r="67" spans="1:44" ht="51" customHeight="1">
      <c r="A67" s="93"/>
      <c r="B67" s="91" t="s">
        <v>187</v>
      </c>
      <c r="C67" s="12">
        <v>63</v>
      </c>
      <c r="D67" s="12" t="s">
        <v>186</v>
      </c>
      <c r="E67" s="12"/>
      <c r="F67" s="90" t="s">
        <v>1615</v>
      </c>
      <c r="G67" s="77" t="s">
        <v>1249</v>
      </c>
      <c r="H67" s="12" t="s">
        <v>1616</v>
      </c>
      <c r="I67" s="12" t="s">
        <v>1617</v>
      </c>
      <c r="J67" s="12" t="s">
        <v>1373</v>
      </c>
      <c r="K67" s="88">
        <v>1030563621</v>
      </c>
      <c r="L67" s="12"/>
      <c r="M67" s="12"/>
      <c r="N67" s="12"/>
      <c r="O67" s="12"/>
      <c r="P67" s="12"/>
      <c r="Q67" s="12"/>
      <c r="R67" s="12"/>
      <c r="S67" s="12"/>
      <c r="T67" s="12" t="s">
        <v>1618</v>
      </c>
      <c r="U67" s="86">
        <v>45365</v>
      </c>
      <c r="V67" s="75">
        <v>45393</v>
      </c>
      <c r="W67" s="75">
        <v>45514</v>
      </c>
      <c r="X67" s="12">
        <v>120</v>
      </c>
      <c r="Y67" s="79">
        <f t="shared" si="6"/>
        <v>4</v>
      </c>
      <c r="Z67" s="89">
        <v>28160000</v>
      </c>
      <c r="AA67" s="81">
        <f t="shared" si="7"/>
        <v>7040000</v>
      </c>
      <c r="AB67" s="12">
        <v>1698</v>
      </c>
      <c r="AC67" s="12" t="str">
        <f>IFERROR((VLOOKUP($AB67,T_Datos!$B$3:$D$34,2,FALSE)),"Por favor diligenciar")</f>
        <v>Inspección, vigilancia y control en Rafael Uribe Uribe
Rafael Uribe Uribe</v>
      </c>
      <c r="AD67" s="12" t="str">
        <f>IFERROR((VLOOKUP($AB67,T_Datos!$B$3:$D$34,3,FALSE)),"Por favor diligenciar")</f>
        <v>O23011605570000001698</v>
      </c>
      <c r="AE67" s="12"/>
      <c r="AF67" s="86"/>
      <c r="AG67" s="12"/>
      <c r="AH67" s="86"/>
      <c r="AI67" s="13"/>
      <c r="AJ67" s="15"/>
      <c r="AK67" s="12"/>
      <c r="AL67" s="86"/>
      <c r="AM67" s="12"/>
      <c r="AN67" s="79">
        <f t="shared" si="5"/>
        <v>4</v>
      </c>
      <c r="AO67" s="79">
        <f>IF(X67+AM67=0,0,AM67+X67)</f>
        <v>120</v>
      </c>
      <c r="AP67" s="83">
        <f>IF(Z67+AJ67=0,0,Z67+AJ67)</f>
        <v>28160000</v>
      </c>
    </row>
    <row r="68" spans="1:44" ht="51" customHeight="1">
      <c r="A68" s="93"/>
      <c r="B68" s="91" t="s">
        <v>189</v>
      </c>
      <c r="C68" s="12">
        <v>64</v>
      </c>
      <c r="D68" s="12" t="s">
        <v>188</v>
      </c>
      <c r="E68" s="12"/>
      <c r="F68" s="90" t="s">
        <v>1619</v>
      </c>
      <c r="G68" s="77" t="s">
        <v>1249</v>
      </c>
      <c r="H68" s="12" t="s">
        <v>1620</v>
      </c>
      <c r="I68" s="12" t="s">
        <v>1621</v>
      </c>
      <c r="J68" s="12" t="s">
        <v>1373</v>
      </c>
      <c r="K68" s="88">
        <v>19445797</v>
      </c>
      <c r="L68" s="12"/>
      <c r="M68" s="12"/>
      <c r="N68" s="12"/>
      <c r="O68" s="12"/>
      <c r="P68" s="12"/>
      <c r="Q68" s="12"/>
      <c r="R68" s="12"/>
      <c r="S68" s="12"/>
      <c r="T68" s="12" t="s">
        <v>1622</v>
      </c>
      <c r="U68" s="86">
        <v>45365</v>
      </c>
      <c r="V68" s="75">
        <v>45378</v>
      </c>
      <c r="W68" s="75">
        <v>45561</v>
      </c>
      <c r="X68" s="12">
        <v>120</v>
      </c>
      <c r="Y68" s="79">
        <f t="shared" si="6"/>
        <v>4</v>
      </c>
      <c r="Z68" s="89">
        <v>16800000</v>
      </c>
      <c r="AA68" s="81">
        <f t="shared" si="7"/>
        <v>4200000</v>
      </c>
      <c r="AB68" s="12">
        <v>1697</v>
      </c>
      <c r="AC68" s="12" t="str">
        <f>IFERROR((VLOOKUP($AB68,T_Datos!$B$3:$D$34,2,FALSE)),"Por favor diligenciar")</f>
        <v xml:space="preserve">Gestion publica transparente y que mide cuentas  la ciudadania en rafael uribe uribe </v>
      </c>
      <c r="AD68" s="12" t="str">
        <f>IFERROR((VLOOKUP($AB68,T_Datos!$B$3:$D$34,3,FALSE)),"Por favor diligenciar")</f>
        <v>O23011605570000001697</v>
      </c>
      <c r="AE68" s="12">
        <v>1</v>
      </c>
      <c r="AF68" s="86">
        <v>45485</v>
      </c>
      <c r="AG68" s="2">
        <v>1138</v>
      </c>
      <c r="AH68" s="86">
        <v>45484</v>
      </c>
      <c r="AI68" s="13"/>
      <c r="AJ68" s="15">
        <v>8400000</v>
      </c>
      <c r="AK68" s="12">
        <v>1</v>
      </c>
      <c r="AL68" s="86">
        <v>45485</v>
      </c>
      <c r="AM68" s="12">
        <v>60</v>
      </c>
      <c r="AN68" s="79">
        <f t="shared" si="5"/>
        <v>6</v>
      </c>
      <c r="AO68" s="79">
        <f>IF(X68+AM68=0,0,AM68+X68)</f>
        <v>180</v>
      </c>
      <c r="AP68" s="83">
        <f>IF(Z68+AJ68=0,0,Z68+AJ68)</f>
        <v>25200000</v>
      </c>
    </row>
    <row r="69" spans="1:44" ht="51" customHeight="1">
      <c r="A69" s="93"/>
      <c r="B69" s="91" t="s">
        <v>191</v>
      </c>
      <c r="C69" s="12">
        <v>65</v>
      </c>
      <c r="D69" s="12" t="s">
        <v>190</v>
      </c>
      <c r="E69" s="12"/>
      <c r="F69" s="90" t="s">
        <v>1623</v>
      </c>
      <c r="G69" s="77" t="s">
        <v>1249</v>
      </c>
      <c r="H69" s="12" t="s">
        <v>1624</v>
      </c>
      <c r="I69" s="12" t="s">
        <v>1625</v>
      </c>
      <c r="J69" s="12" t="s">
        <v>1373</v>
      </c>
      <c r="K69" s="88">
        <v>1031139001</v>
      </c>
      <c r="L69" s="12"/>
      <c r="M69" s="12"/>
      <c r="N69" s="12"/>
      <c r="O69" s="12"/>
      <c r="P69" s="12"/>
      <c r="Q69" s="12"/>
      <c r="R69" s="12"/>
      <c r="S69" s="12"/>
      <c r="T69" s="12" t="s">
        <v>1626</v>
      </c>
      <c r="U69" s="86">
        <v>45365</v>
      </c>
      <c r="V69" s="75">
        <v>45386</v>
      </c>
      <c r="W69" s="75">
        <v>45534</v>
      </c>
      <c r="X69" s="12">
        <v>120</v>
      </c>
      <c r="Y69" s="79">
        <f t="shared" si="6"/>
        <v>4</v>
      </c>
      <c r="Z69" s="89">
        <v>12400000</v>
      </c>
      <c r="AA69" s="81">
        <f t="shared" si="7"/>
        <v>3100000</v>
      </c>
      <c r="AB69" s="12">
        <v>1697</v>
      </c>
      <c r="AC69" s="12" t="str">
        <f>IFERROR((VLOOKUP($AB69,T_Datos!$B$3:$D$34,2,FALSE)),"Por favor diligenciar")</f>
        <v xml:space="preserve">Gestion publica transparente y que mide cuentas  la ciudadania en rafael uribe uribe </v>
      </c>
      <c r="AD69" s="12" t="str">
        <f>IFERROR((VLOOKUP($AB69,T_Datos!$B$3:$D$34,3,FALSE)),"Por favor diligenciar")</f>
        <v>O23011605570000001697</v>
      </c>
      <c r="AE69" s="12"/>
      <c r="AF69" s="86"/>
      <c r="AG69" s="12"/>
      <c r="AH69" s="86"/>
      <c r="AI69" s="13"/>
      <c r="AJ69" s="15"/>
      <c r="AK69" s="12"/>
      <c r="AL69" s="86"/>
      <c r="AM69" s="12"/>
      <c r="AN69" s="79">
        <f t="shared" ref="AN69:AN71" si="8">ROUND(AO69/30,0)</f>
        <v>4</v>
      </c>
      <c r="AO69" s="79">
        <f>IF(X69+AM69=0,0,AM69+X69)</f>
        <v>120</v>
      </c>
      <c r="AP69" s="83">
        <f>IF(Z69+AJ69=0,0,Z69+AJ69)</f>
        <v>12400000</v>
      </c>
      <c r="AQ69" s="95"/>
      <c r="AR69" s="95" t="s">
        <v>1546</v>
      </c>
    </row>
    <row r="70" spans="1:44" ht="51" customHeight="1">
      <c r="A70" s="93"/>
      <c r="B70" s="91" t="s">
        <v>193</v>
      </c>
      <c r="C70" s="12">
        <v>66</v>
      </c>
      <c r="D70" s="12" t="s">
        <v>192</v>
      </c>
      <c r="E70" s="12"/>
      <c r="F70" s="90" t="s">
        <v>1627</v>
      </c>
      <c r="G70" s="77" t="s">
        <v>1249</v>
      </c>
      <c r="H70" s="12" t="s">
        <v>1628</v>
      </c>
      <c r="I70" s="12" t="s">
        <v>1629</v>
      </c>
      <c r="J70" s="12" t="s">
        <v>1373</v>
      </c>
      <c r="K70" s="88">
        <v>1010205046</v>
      </c>
      <c r="L70" s="12"/>
      <c r="M70" s="12"/>
      <c r="N70" s="12"/>
      <c r="O70" s="12"/>
      <c r="P70" s="12"/>
      <c r="Q70" s="12"/>
      <c r="R70" s="12"/>
      <c r="S70" s="12"/>
      <c r="T70" s="12" t="s">
        <v>1630</v>
      </c>
      <c r="U70" s="86">
        <v>45365</v>
      </c>
      <c r="V70" s="75">
        <v>45386</v>
      </c>
      <c r="W70" s="75">
        <v>45534</v>
      </c>
      <c r="X70" s="12">
        <v>120</v>
      </c>
      <c r="Y70" s="79">
        <f t="shared" si="6"/>
        <v>4</v>
      </c>
      <c r="Z70" s="89">
        <v>23760000</v>
      </c>
      <c r="AA70" s="81">
        <f t="shared" si="7"/>
        <v>5940000</v>
      </c>
      <c r="AB70" s="12">
        <v>1698</v>
      </c>
      <c r="AC70" s="12" t="str">
        <f>IFERROR((VLOOKUP($AB70,T_Datos!$B$3:$D$34,2,FALSE)),"Por favor diligenciar")</f>
        <v>Inspección, vigilancia y control en Rafael Uribe Uribe
Rafael Uribe Uribe</v>
      </c>
      <c r="AD70" s="12" t="str">
        <f>IFERROR((VLOOKUP($AB70,T_Datos!$B$3:$D$34,3,FALSE)),"Por favor diligenciar")</f>
        <v>O23011605570000001698</v>
      </c>
      <c r="AE70" s="12"/>
      <c r="AF70" s="86"/>
      <c r="AG70" s="12"/>
      <c r="AH70" s="86"/>
      <c r="AI70" s="13"/>
      <c r="AJ70" s="15"/>
      <c r="AK70" s="12"/>
      <c r="AL70" s="86"/>
      <c r="AM70" s="12"/>
      <c r="AN70" s="79">
        <f t="shared" si="8"/>
        <v>4</v>
      </c>
      <c r="AO70" s="79">
        <f>IF(X70+AM70=0,0,AM70+X70)</f>
        <v>120</v>
      </c>
      <c r="AP70" s="83">
        <f>IF(Z70+AJ70=0,0,Z70+AJ70)</f>
        <v>23760000</v>
      </c>
    </row>
    <row r="71" spans="1:44" ht="51" customHeight="1">
      <c r="A71" s="93"/>
      <c r="B71" s="91" t="s">
        <v>195</v>
      </c>
      <c r="C71" s="12">
        <v>67</v>
      </c>
      <c r="D71" s="12" t="s">
        <v>194</v>
      </c>
      <c r="E71" s="12"/>
      <c r="F71" s="90" t="s">
        <v>1631</v>
      </c>
      <c r="G71" s="77" t="s">
        <v>1249</v>
      </c>
      <c r="H71" s="12" t="s">
        <v>1632</v>
      </c>
      <c r="I71" s="12" t="s">
        <v>1633</v>
      </c>
      <c r="J71" s="12" t="s">
        <v>1373</v>
      </c>
      <c r="K71" s="88">
        <v>52856517</v>
      </c>
      <c r="L71" s="12"/>
      <c r="M71" s="12"/>
      <c r="N71" s="12"/>
      <c r="O71" s="12"/>
      <c r="P71" s="12"/>
      <c r="Q71" s="12"/>
      <c r="R71" s="12"/>
      <c r="S71" s="12"/>
      <c r="T71" s="12" t="s">
        <v>1634</v>
      </c>
      <c r="U71" s="75">
        <v>45365</v>
      </c>
      <c r="V71" s="75">
        <v>45383</v>
      </c>
      <c r="W71" s="75">
        <v>45565</v>
      </c>
      <c r="X71" s="12">
        <v>120</v>
      </c>
      <c r="Y71" s="79">
        <f t="shared" si="6"/>
        <v>4</v>
      </c>
      <c r="Z71" s="89">
        <v>16800000</v>
      </c>
      <c r="AA71" s="81">
        <f t="shared" si="7"/>
        <v>4200000</v>
      </c>
      <c r="AB71" s="12">
        <v>1697</v>
      </c>
      <c r="AC71" s="12" t="str">
        <f>IFERROR((VLOOKUP($AB71,T_Datos!$B$3:$D$34,2,FALSE)),"Por favor diligenciar")</f>
        <v xml:space="preserve">Gestion publica transparente y que mide cuentas  la ciudadania en rafael uribe uribe </v>
      </c>
      <c r="AD71" s="12" t="str">
        <f>IFERROR((VLOOKUP($AB71,T_Datos!$B$3:$D$34,3,FALSE)),"Por favor diligenciar")</f>
        <v>O23011605570000001697</v>
      </c>
      <c r="AE71" s="12">
        <v>1</v>
      </c>
      <c r="AF71" s="86">
        <v>45490</v>
      </c>
      <c r="AG71" s="207">
        <v>1139</v>
      </c>
      <c r="AH71" s="86">
        <v>45484</v>
      </c>
      <c r="AI71" s="13"/>
      <c r="AJ71" s="15">
        <v>8400000</v>
      </c>
      <c r="AK71" s="12">
        <v>1</v>
      </c>
      <c r="AL71" s="86">
        <v>45490</v>
      </c>
      <c r="AM71" s="12">
        <v>60</v>
      </c>
      <c r="AN71" s="79">
        <f t="shared" si="8"/>
        <v>6</v>
      </c>
      <c r="AO71" s="79">
        <f>IF(X71+AM71=0,0,AM71+X71)</f>
        <v>180</v>
      </c>
      <c r="AP71" s="83">
        <f>IF(Z71+AJ71=0,0,Z71+AJ71)</f>
        <v>25200000</v>
      </c>
    </row>
    <row r="72" spans="1:44" ht="51" customHeight="1">
      <c r="A72" s="93"/>
      <c r="B72" s="91" t="s">
        <v>197</v>
      </c>
      <c r="C72" s="12">
        <v>68</v>
      </c>
      <c r="D72" s="12" t="s">
        <v>196</v>
      </c>
      <c r="E72" s="12"/>
      <c r="F72" s="87" t="s">
        <v>1635</v>
      </c>
      <c r="G72" s="77" t="s">
        <v>1249</v>
      </c>
      <c r="H72" s="12" t="s">
        <v>1636</v>
      </c>
      <c r="I72" s="12" t="s">
        <v>1637</v>
      </c>
      <c r="J72" s="12" t="s">
        <v>1373</v>
      </c>
      <c r="K72" s="88">
        <v>1010169789</v>
      </c>
      <c r="L72" s="12"/>
      <c r="M72" s="12"/>
      <c r="N72" s="12"/>
      <c r="O72" s="12"/>
      <c r="P72" s="12"/>
      <c r="Q72" s="12"/>
      <c r="R72" s="12"/>
      <c r="S72" s="12"/>
      <c r="T72" s="12" t="s">
        <v>1449</v>
      </c>
      <c r="U72" s="75">
        <v>45365</v>
      </c>
      <c r="V72" s="75" t="s">
        <v>1377</v>
      </c>
      <c r="W72" s="75" t="s">
        <v>1377</v>
      </c>
      <c r="X72" s="12" t="s">
        <v>1377</v>
      </c>
      <c r="Y72" s="79" t="s">
        <v>1377</v>
      </c>
      <c r="Z72" s="89" t="s">
        <v>1377</v>
      </c>
      <c r="AA72" s="81" t="s">
        <v>1377</v>
      </c>
      <c r="AB72" s="12">
        <v>1698</v>
      </c>
      <c r="AC72" s="12" t="str">
        <f>IFERROR((VLOOKUP($AB72,T_Datos!$B$3:$D$34,2,FALSE)),"Por favor diligenciar")</f>
        <v>Inspección, vigilancia y control en Rafael Uribe Uribe
Rafael Uribe Uribe</v>
      </c>
      <c r="AD72" s="12" t="str">
        <f>IFERROR((VLOOKUP($AB72,T_Datos!$B$3:$D$34,3,FALSE)),"Por favor diligenciar")</f>
        <v>O23011605570000001698</v>
      </c>
      <c r="AE72" s="12"/>
      <c r="AF72" s="86"/>
      <c r="AG72" s="12"/>
      <c r="AH72" s="86"/>
      <c r="AI72" s="13"/>
      <c r="AJ72" s="15"/>
      <c r="AK72" s="12"/>
      <c r="AL72" s="86"/>
      <c r="AM72" s="12"/>
      <c r="AN72" s="79"/>
      <c r="AO72" s="79"/>
      <c r="AP72" s="83"/>
    </row>
    <row r="73" spans="1:44" ht="51" customHeight="1">
      <c r="A73" s="93"/>
      <c r="B73" s="91" t="s">
        <v>199</v>
      </c>
      <c r="C73" s="12">
        <v>69</v>
      </c>
      <c r="D73" s="12" t="s">
        <v>198</v>
      </c>
      <c r="E73" s="12"/>
      <c r="F73" s="90" t="s">
        <v>1638</v>
      </c>
      <c r="G73" s="77" t="s">
        <v>1249</v>
      </c>
      <c r="H73" s="12" t="s">
        <v>1639</v>
      </c>
      <c r="I73" s="12" t="s">
        <v>1640</v>
      </c>
      <c r="J73" s="12" t="s">
        <v>1373</v>
      </c>
      <c r="K73" s="88">
        <v>51745163</v>
      </c>
      <c r="L73" s="12"/>
      <c r="M73" s="12"/>
      <c r="N73" s="12"/>
      <c r="O73" s="12"/>
      <c r="P73" s="12"/>
      <c r="Q73" s="12"/>
      <c r="R73" s="12"/>
      <c r="S73" s="12"/>
      <c r="T73" s="12" t="s">
        <v>1626</v>
      </c>
      <c r="U73" s="86">
        <v>45365</v>
      </c>
      <c r="V73" s="75">
        <v>45393</v>
      </c>
      <c r="W73" s="75">
        <v>45540</v>
      </c>
      <c r="X73" s="12">
        <v>120</v>
      </c>
      <c r="Y73" s="79">
        <f>ROUND((X73/30),0)</f>
        <v>4</v>
      </c>
      <c r="Z73" s="89">
        <v>12400000</v>
      </c>
      <c r="AA73" s="81">
        <f>IF(Z73=0,0,((Z73/Y73)))</f>
        <v>3100000</v>
      </c>
      <c r="AB73" s="12">
        <v>1697</v>
      </c>
      <c r="AC73" s="12" t="str">
        <f>IFERROR((VLOOKUP($AB73,T_Datos!$B$3:$D$34,2,FALSE)),"Por favor diligenciar")</f>
        <v xml:space="preserve">Gestion publica transparente y que mide cuentas  la ciudadania en rafael uribe uribe </v>
      </c>
      <c r="AD73" s="12" t="str">
        <f>IFERROR((VLOOKUP($AB73,T_Datos!$B$3:$D$34,3,FALSE)),"Por favor diligenciar")</f>
        <v>O23011605570000001697</v>
      </c>
      <c r="AE73" s="12"/>
      <c r="AF73" s="86"/>
      <c r="AG73" s="12"/>
      <c r="AH73" s="86"/>
      <c r="AI73" s="13"/>
      <c r="AJ73" s="15"/>
      <c r="AK73" s="12"/>
      <c r="AL73" s="86"/>
      <c r="AM73" s="12"/>
      <c r="AN73" s="79">
        <f t="shared" ref="AN73:AN93" si="9">ROUND(AO73/30,0)</f>
        <v>4</v>
      </c>
      <c r="AO73" s="79">
        <f>IF(X73+AM73=0,0,AM73+X73)</f>
        <v>120</v>
      </c>
      <c r="AP73" s="83">
        <f>IF(Z73+AJ73=0,0,Z73+AJ73)</f>
        <v>12400000</v>
      </c>
      <c r="AQ73" s="95"/>
      <c r="AR73" s="95" t="s">
        <v>1546</v>
      </c>
    </row>
    <row r="74" spans="1:44" ht="51" customHeight="1">
      <c r="A74" s="93"/>
      <c r="B74" s="91" t="s">
        <v>201</v>
      </c>
      <c r="C74" s="12">
        <v>70</v>
      </c>
      <c r="D74" s="12" t="s">
        <v>200</v>
      </c>
      <c r="E74" s="12"/>
      <c r="F74" s="90" t="s">
        <v>1641</v>
      </c>
      <c r="G74" s="77" t="s">
        <v>1249</v>
      </c>
      <c r="H74" s="12" t="s">
        <v>1642</v>
      </c>
      <c r="I74" s="12" t="s">
        <v>1643</v>
      </c>
      <c r="J74" s="12" t="s">
        <v>1373</v>
      </c>
      <c r="K74" s="88">
        <v>22465149</v>
      </c>
      <c r="L74" s="12"/>
      <c r="M74" s="88"/>
      <c r="N74" s="12"/>
      <c r="O74" s="12"/>
      <c r="P74" s="12" t="s">
        <v>1644</v>
      </c>
      <c r="Q74" s="12" t="s">
        <v>1373</v>
      </c>
      <c r="R74" s="88">
        <v>1053840407</v>
      </c>
      <c r="S74" s="86">
        <v>45422</v>
      </c>
      <c r="T74" s="12" t="s">
        <v>1645</v>
      </c>
      <c r="U74" s="86">
        <v>45365</v>
      </c>
      <c r="V74" s="75">
        <v>45391</v>
      </c>
      <c r="W74" s="75">
        <v>45512</v>
      </c>
      <c r="X74" s="12">
        <v>120</v>
      </c>
      <c r="Y74" s="79">
        <f>ROUND((X74/30),0)</f>
        <v>4</v>
      </c>
      <c r="Z74" s="89">
        <v>16800000</v>
      </c>
      <c r="AA74" s="81">
        <f>IF(Z74=0,0,((Z74/Y74)))</f>
        <v>4200000</v>
      </c>
      <c r="AB74" s="12">
        <v>1697</v>
      </c>
      <c r="AC74" s="12" t="str">
        <f>IFERROR((VLOOKUP($AB74,T_Datos!$B$3:$D$34,2,FALSE)),"Por favor diligenciar")</f>
        <v xml:space="preserve">Gestion publica transparente y que mide cuentas  la ciudadania en rafael uribe uribe </v>
      </c>
      <c r="AD74" s="12" t="str">
        <f>IFERROR((VLOOKUP($AB74,T_Datos!$B$3:$D$34,3,FALSE)),"Por favor diligenciar")</f>
        <v>O23011605570000001697</v>
      </c>
      <c r="AE74" s="12"/>
      <c r="AF74" s="86"/>
      <c r="AG74" s="12"/>
      <c r="AH74" s="86"/>
      <c r="AI74" s="13"/>
      <c r="AJ74" s="15"/>
      <c r="AK74" s="12"/>
      <c r="AL74" s="86"/>
      <c r="AM74" s="12"/>
      <c r="AN74" s="79">
        <f t="shared" si="9"/>
        <v>4</v>
      </c>
      <c r="AO74" s="79">
        <f>IF(X74+AM74=0,0,AM74+X74)</f>
        <v>120</v>
      </c>
      <c r="AP74" s="83">
        <f>IF(Z74+AJ74=0,0,Z74+AJ74)</f>
        <v>16800000</v>
      </c>
    </row>
    <row r="75" spans="1:44" ht="51" customHeight="1">
      <c r="A75" s="93"/>
      <c r="B75" s="91" t="s">
        <v>203</v>
      </c>
      <c r="C75" s="12">
        <v>71</v>
      </c>
      <c r="D75" s="12" t="s">
        <v>202</v>
      </c>
      <c r="E75" s="12"/>
      <c r="F75" s="90" t="s">
        <v>1647</v>
      </c>
      <c r="G75" s="77" t="s">
        <v>1249</v>
      </c>
      <c r="H75" s="12" t="s">
        <v>1648</v>
      </c>
      <c r="I75" s="12" t="s">
        <v>1649</v>
      </c>
      <c r="J75" s="12" t="s">
        <v>1373</v>
      </c>
      <c r="K75" s="88">
        <v>1023016773</v>
      </c>
      <c r="L75" s="12"/>
      <c r="M75" s="12"/>
      <c r="N75" s="12"/>
      <c r="O75" s="12"/>
      <c r="P75" s="12"/>
      <c r="Q75" s="12"/>
      <c r="R75" s="12"/>
      <c r="S75" s="12"/>
      <c r="T75" s="12" t="s">
        <v>1650</v>
      </c>
      <c r="U75" s="86">
        <v>45365</v>
      </c>
      <c r="V75" s="75">
        <v>45383</v>
      </c>
      <c r="W75" s="75">
        <v>45565</v>
      </c>
      <c r="X75" s="12">
        <v>120</v>
      </c>
      <c r="Y75" s="79">
        <f>ROUND((X75/30),0)</f>
        <v>4</v>
      </c>
      <c r="Z75" s="89">
        <v>20400000</v>
      </c>
      <c r="AA75" s="81">
        <f>IF(Z75=0,0,((Z75/Y75)))</f>
        <v>5100000</v>
      </c>
      <c r="AB75" s="12">
        <v>1697</v>
      </c>
      <c r="AC75" s="12" t="str">
        <f>IFERROR((VLOOKUP($AB75,T_Datos!$B$3:$D$34,2,FALSE)),"Por favor diligenciar")</f>
        <v xml:space="preserve">Gestion publica transparente y que mide cuentas  la ciudadania en rafael uribe uribe </v>
      </c>
      <c r="AD75" s="12" t="str">
        <f>IFERROR((VLOOKUP($AB75,T_Datos!$B$3:$D$34,3,FALSE)),"Por favor diligenciar")</f>
        <v>O23011605570000001697</v>
      </c>
      <c r="AE75" s="12">
        <v>1</v>
      </c>
      <c r="AF75" s="86">
        <v>45490</v>
      </c>
      <c r="AG75" s="2">
        <v>1140</v>
      </c>
      <c r="AH75" s="86">
        <v>45484</v>
      </c>
      <c r="AI75" s="13"/>
      <c r="AJ75" s="15">
        <v>10200000</v>
      </c>
      <c r="AK75" s="12">
        <v>1</v>
      </c>
      <c r="AL75" s="86">
        <v>45490</v>
      </c>
      <c r="AM75" s="12">
        <v>60</v>
      </c>
      <c r="AN75" s="79">
        <f t="shared" si="9"/>
        <v>6</v>
      </c>
      <c r="AO75" s="79">
        <f>IF(X75+AM75=0,0,AM75+X75)</f>
        <v>180</v>
      </c>
      <c r="AP75" s="83">
        <f>IF(Z75+AJ75=0,0,Z75+AJ75)</f>
        <v>30600000</v>
      </c>
    </row>
    <row r="76" spans="1:44" ht="51" customHeight="1">
      <c r="A76" s="93"/>
      <c r="B76" s="91" t="s">
        <v>205</v>
      </c>
      <c r="C76" s="12">
        <v>72</v>
      </c>
      <c r="D76" s="12" t="s">
        <v>204</v>
      </c>
      <c r="E76" s="12"/>
      <c r="F76" s="90" t="s">
        <v>1651</v>
      </c>
      <c r="G76" s="77" t="s">
        <v>1249</v>
      </c>
      <c r="H76" s="12" t="s">
        <v>1652</v>
      </c>
      <c r="I76" s="12" t="s">
        <v>1653</v>
      </c>
      <c r="J76" s="12" t="s">
        <v>1373</v>
      </c>
      <c r="K76" s="88">
        <v>79497759</v>
      </c>
      <c r="L76" s="12"/>
      <c r="M76" s="12"/>
      <c r="N76" s="12"/>
      <c r="O76" s="12"/>
      <c r="P76" s="12"/>
      <c r="Q76" s="12"/>
      <c r="R76" s="12"/>
      <c r="S76" s="12"/>
      <c r="T76" s="12" t="s">
        <v>1526</v>
      </c>
      <c r="U76" s="86">
        <v>45365</v>
      </c>
      <c r="V76" s="75">
        <v>45387</v>
      </c>
      <c r="W76" s="75">
        <v>45558</v>
      </c>
      <c r="X76" s="12">
        <v>120</v>
      </c>
      <c r="Y76" s="79">
        <f>ROUND((X76/30),0)</f>
        <v>4</v>
      </c>
      <c r="Z76" s="89">
        <v>23760000</v>
      </c>
      <c r="AA76" s="81">
        <f>IF(Z76=0,0,((Z76/Y76)))</f>
        <v>5940000</v>
      </c>
      <c r="AB76" s="12">
        <v>1697</v>
      </c>
      <c r="AC76" s="12" t="str">
        <f>IFERROR((VLOOKUP($AB76,T_Datos!$B$3:$D$34,2,FALSE)),"Por favor diligenciar")</f>
        <v xml:space="preserve">Gestion publica transparente y que mide cuentas  la ciudadania en rafael uribe uribe </v>
      </c>
      <c r="AD76" s="12" t="str">
        <f>IFERROR((VLOOKUP($AB76,T_Datos!$B$3:$D$34,3,FALSE)),"Por favor diligenciar")</f>
        <v>O23011605570000001697</v>
      </c>
      <c r="AE76" s="12">
        <v>1</v>
      </c>
      <c r="AF76" s="86">
        <v>45526</v>
      </c>
      <c r="AG76" s="12">
        <v>1165</v>
      </c>
      <c r="AH76" s="86">
        <v>45520</v>
      </c>
      <c r="AI76" s="13">
        <v>1133</v>
      </c>
      <c r="AJ76" s="15">
        <v>5940000</v>
      </c>
      <c r="AK76" s="12">
        <v>1</v>
      </c>
      <c r="AL76" s="86">
        <v>45526</v>
      </c>
      <c r="AM76" s="12">
        <v>30</v>
      </c>
      <c r="AN76" s="79">
        <f t="shared" si="9"/>
        <v>5</v>
      </c>
      <c r="AO76" s="79">
        <f>IF(X76+AM76=0,0,AM76+X76)</f>
        <v>150</v>
      </c>
      <c r="AP76" s="83">
        <f>IF(Z76+AJ76=0,0,Z76+AJ76)</f>
        <v>29700000</v>
      </c>
      <c r="AQ76" s="95" t="s">
        <v>1591</v>
      </c>
    </row>
    <row r="77" spans="1:44" ht="51" customHeight="1">
      <c r="A77" s="93"/>
      <c r="B77" s="91" t="s">
        <v>207</v>
      </c>
      <c r="C77" s="12">
        <v>73</v>
      </c>
      <c r="D77" s="12" t="s">
        <v>206</v>
      </c>
      <c r="E77" s="12"/>
      <c r="F77" s="87" t="s">
        <v>1654</v>
      </c>
      <c r="G77" s="77" t="s">
        <v>1249</v>
      </c>
      <c r="H77" s="12" t="s">
        <v>1655</v>
      </c>
      <c r="I77" s="12" t="s">
        <v>1656</v>
      </c>
      <c r="J77" s="12" t="s">
        <v>1373</v>
      </c>
      <c r="K77" s="88">
        <v>53115212</v>
      </c>
      <c r="L77" s="12"/>
      <c r="M77" s="12"/>
      <c r="N77" s="12"/>
      <c r="O77" s="12"/>
      <c r="P77" s="12"/>
      <c r="Q77" s="12"/>
      <c r="R77" s="12"/>
      <c r="S77" s="12"/>
      <c r="T77" s="12" t="s">
        <v>1657</v>
      </c>
      <c r="U77" s="86">
        <v>45365</v>
      </c>
      <c r="V77" s="75">
        <v>45383</v>
      </c>
      <c r="W77" s="75">
        <v>45565</v>
      </c>
      <c r="X77" s="12">
        <v>120</v>
      </c>
      <c r="Y77" s="79">
        <f>ROUND((X77/30),0)</f>
        <v>4</v>
      </c>
      <c r="Z77" s="89">
        <v>20400000</v>
      </c>
      <c r="AA77" s="81">
        <f>IF(Z77=0,0,((Z77/Y77)))</f>
        <v>5100000</v>
      </c>
      <c r="AB77" s="12">
        <v>1697</v>
      </c>
      <c r="AC77" s="12" t="str">
        <f>IFERROR((VLOOKUP($AB77,T_Datos!$B$3:$D$34,2,FALSE)),"Por favor diligenciar")</f>
        <v xml:space="preserve">Gestion publica transparente y que mide cuentas  la ciudadania en rafael uribe uribe </v>
      </c>
      <c r="AD77" s="12" t="str">
        <f>IFERROR((VLOOKUP($AB77,T_Datos!$B$3:$D$34,3,FALSE)),"Por favor diligenciar")</f>
        <v>O23011605570000001697</v>
      </c>
      <c r="AE77" s="12">
        <v>1</v>
      </c>
      <c r="AF77" s="86">
        <v>45490</v>
      </c>
      <c r="AG77" s="12">
        <v>1143</v>
      </c>
      <c r="AH77" s="86">
        <v>45484</v>
      </c>
      <c r="AI77" s="13"/>
      <c r="AJ77" s="15">
        <v>10200000</v>
      </c>
      <c r="AK77" s="12">
        <v>1</v>
      </c>
      <c r="AL77" s="86">
        <v>45490</v>
      </c>
      <c r="AM77" s="12">
        <v>60</v>
      </c>
      <c r="AN77" s="79">
        <f t="shared" si="9"/>
        <v>6</v>
      </c>
      <c r="AO77" s="79">
        <f>IF(X77+AM77=0,0,AM77+X77)</f>
        <v>180</v>
      </c>
      <c r="AP77" s="83">
        <f>IF(Z77+AJ77=0,0,Z77+AJ77)</f>
        <v>30600000</v>
      </c>
    </row>
    <row r="78" spans="1:44" ht="51" customHeight="1">
      <c r="A78" s="93"/>
      <c r="B78" s="91" t="s">
        <v>209</v>
      </c>
      <c r="C78" s="12">
        <v>74</v>
      </c>
      <c r="D78" s="12" t="s">
        <v>208</v>
      </c>
      <c r="E78" s="12"/>
      <c r="F78" s="90" t="s">
        <v>1658</v>
      </c>
      <c r="G78" s="77" t="s">
        <v>1249</v>
      </c>
      <c r="H78" s="12" t="s">
        <v>1659</v>
      </c>
      <c r="I78" s="12" t="s">
        <v>1660</v>
      </c>
      <c r="J78" s="12" t="s">
        <v>1373</v>
      </c>
      <c r="K78" s="88">
        <v>52443329</v>
      </c>
      <c r="L78" s="12"/>
      <c r="M78" s="12"/>
      <c r="N78" s="12"/>
      <c r="O78" s="12"/>
      <c r="P78" s="12"/>
      <c r="Q78" s="12"/>
      <c r="R78" s="12"/>
      <c r="S78" s="12"/>
      <c r="T78" s="12" t="s">
        <v>1661</v>
      </c>
      <c r="U78" s="86">
        <v>45365</v>
      </c>
      <c r="V78" s="75" t="s">
        <v>1377</v>
      </c>
      <c r="W78" s="75" t="s">
        <v>1377</v>
      </c>
      <c r="X78" s="12" t="s">
        <v>1377</v>
      </c>
      <c r="Y78" s="79" t="s">
        <v>1377</v>
      </c>
      <c r="Z78" s="89" t="s">
        <v>1377</v>
      </c>
      <c r="AA78" s="81" t="s">
        <v>1377</v>
      </c>
      <c r="AB78" s="12">
        <v>1697</v>
      </c>
      <c r="AC78" s="12" t="str">
        <f>IFERROR((VLOOKUP($AB78,T_Datos!$B$3:$D$34,2,FALSE)),"Por favor diligenciar")</f>
        <v xml:space="preserve">Gestion publica transparente y que mide cuentas  la ciudadania en rafael uribe uribe </v>
      </c>
      <c r="AD78" s="12" t="str">
        <f>IFERROR((VLOOKUP($AB78,T_Datos!$B$3:$D$34,3,FALSE)),"Por favor diligenciar")</f>
        <v>O23011605570000001697</v>
      </c>
      <c r="AE78" s="12"/>
      <c r="AF78" s="86"/>
      <c r="AG78" s="12"/>
      <c r="AH78" s="86"/>
      <c r="AI78" s="13"/>
      <c r="AJ78" s="15"/>
      <c r="AK78" s="12"/>
      <c r="AL78" s="86"/>
      <c r="AM78" s="12"/>
      <c r="AN78" s="79" t="e">
        <f t="shared" si="9"/>
        <v>#VALUE!</v>
      </c>
      <c r="AO78" s="79" t="e">
        <f>IF(X78+AM78=0,0,AM78+X78)</f>
        <v>#VALUE!</v>
      </c>
      <c r="AP78" s="83" t="e">
        <f>IF(Z78+AJ78=0,0,Z78+AJ78)</f>
        <v>#VALUE!</v>
      </c>
    </row>
    <row r="79" spans="1:44" ht="51" customHeight="1">
      <c r="A79" s="101"/>
      <c r="B79" s="91" t="s">
        <v>211</v>
      </c>
      <c r="C79" s="12">
        <v>75</v>
      </c>
      <c r="D79" s="12" t="s">
        <v>210</v>
      </c>
      <c r="E79" s="12"/>
      <c r="F79" s="90" t="s">
        <v>1662</v>
      </c>
      <c r="G79" s="77" t="s">
        <v>1249</v>
      </c>
      <c r="H79" s="12" t="s">
        <v>1663</v>
      </c>
      <c r="I79" s="12" t="s">
        <v>1664</v>
      </c>
      <c r="J79" s="12" t="s">
        <v>1373</v>
      </c>
      <c r="K79" s="88">
        <v>1012323316</v>
      </c>
      <c r="L79" s="12"/>
      <c r="M79" s="12"/>
      <c r="N79" s="12"/>
      <c r="O79" s="12"/>
      <c r="P79" s="12"/>
      <c r="Q79" s="12"/>
      <c r="R79" s="12"/>
      <c r="S79" s="12"/>
      <c r="T79" s="12" t="s">
        <v>1665</v>
      </c>
      <c r="U79" s="86">
        <v>45365</v>
      </c>
      <c r="V79" s="75" t="s">
        <v>1377</v>
      </c>
      <c r="W79" s="75" t="s">
        <v>1377</v>
      </c>
      <c r="X79" s="12" t="s">
        <v>1377</v>
      </c>
      <c r="Y79" s="79" t="s">
        <v>1377</v>
      </c>
      <c r="Z79" s="89" t="s">
        <v>1377</v>
      </c>
      <c r="AA79" s="81" t="s">
        <v>1377</v>
      </c>
      <c r="AB79" s="12">
        <v>1697</v>
      </c>
      <c r="AC79" s="12" t="str">
        <f>IFERROR((VLOOKUP($AB79,T_Datos!$B$3:$D$34,2,FALSE)),"Por favor diligenciar")</f>
        <v xml:space="preserve">Gestion publica transparente y que mide cuentas  la ciudadania en rafael uribe uribe </v>
      </c>
      <c r="AD79" s="12" t="str">
        <f>IFERROR((VLOOKUP($AB79,T_Datos!$B$3:$D$34,3,FALSE)),"Por favor diligenciar")</f>
        <v>O23011605570000001697</v>
      </c>
      <c r="AE79" s="12"/>
      <c r="AF79" s="86"/>
      <c r="AG79" s="12"/>
      <c r="AH79" s="86"/>
      <c r="AI79" s="13"/>
      <c r="AJ79" s="15"/>
      <c r="AK79" s="12"/>
      <c r="AL79" s="86"/>
      <c r="AM79" s="12"/>
      <c r="AN79" s="79" t="e">
        <f t="shared" si="9"/>
        <v>#VALUE!</v>
      </c>
      <c r="AO79" s="79" t="e">
        <f>IF(X79+AM79=0,0,AM79+X79)</f>
        <v>#VALUE!</v>
      </c>
      <c r="AP79" s="83" t="e">
        <f>IF(Z79+AJ79=0,0,Z79+AJ79)</f>
        <v>#VALUE!</v>
      </c>
    </row>
    <row r="80" spans="1:44" ht="51" customHeight="1">
      <c r="A80" s="93"/>
      <c r="B80" s="91" t="s">
        <v>213</v>
      </c>
      <c r="C80" s="12">
        <v>76</v>
      </c>
      <c r="D80" s="12" t="s">
        <v>212</v>
      </c>
      <c r="E80" s="12"/>
      <c r="F80" s="90" t="s">
        <v>1666</v>
      </c>
      <c r="G80" s="77" t="s">
        <v>1249</v>
      </c>
      <c r="H80" s="12" t="s">
        <v>1667</v>
      </c>
      <c r="I80" s="12" t="s">
        <v>1668</v>
      </c>
      <c r="J80" s="12" t="s">
        <v>1373</v>
      </c>
      <c r="K80" s="88">
        <v>17654733</v>
      </c>
      <c r="L80" s="12"/>
      <c r="M80" s="12"/>
      <c r="N80" s="12"/>
      <c r="O80" s="12"/>
      <c r="P80" s="12"/>
      <c r="Q80" s="12"/>
      <c r="R80" s="12"/>
      <c r="S80" s="12"/>
      <c r="T80" s="12" t="s">
        <v>1669</v>
      </c>
      <c r="U80" s="86">
        <v>45365</v>
      </c>
      <c r="V80" s="75">
        <v>45378</v>
      </c>
      <c r="W80" s="75">
        <v>45561</v>
      </c>
      <c r="X80" s="12">
        <v>120</v>
      </c>
      <c r="Y80" s="79">
        <f t="shared" ref="Y80:Y88" si="10">ROUND((X80/30),0)</f>
        <v>4</v>
      </c>
      <c r="Z80" s="89">
        <v>11200000</v>
      </c>
      <c r="AA80" s="81">
        <f t="shared" ref="AA80:AA88" si="11">IF(Z80=0,0,((Z80/Y80)))</f>
        <v>2800000</v>
      </c>
      <c r="AB80" s="12">
        <v>1697</v>
      </c>
      <c r="AC80" s="12" t="str">
        <f>IFERROR((VLOOKUP($AB80,T_Datos!$B$3:$D$34,2,FALSE)),"Por favor diligenciar")</f>
        <v xml:space="preserve">Gestion publica transparente y que mide cuentas  la ciudadania en rafael uribe uribe </v>
      </c>
      <c r="AD80" s="12" t="str">
        <f>IFERROR((VLOOKUP($AB80,T_Datos!$B$3:$D$34,3,FALSE)),"Por favor diligenciar")</f>
        <v>O23011605570000001697</v>
      </c>
      <c r="AE80" s="12">
        <v>1</v>
      </c>
      <c r="AF80" s="86">
        <v>45490</v>
      </c>
      <c r="AG80" s="12">
        <v>1144</v>
      </c>
      <c r="AH80" s="86">
        <v>45485</v>
      </c>
      <c r="AI80" s="13"/>
      <c r="AJ80" s="15">
        <v>5600000</v>
      </c>
      <c r="AK80" s="12">
        <v>1</v>
      </c>
      <c r="AL80" s="86">
        <v>45490</v>
      </c>
      <c r="AM80" s="12">
        <v>60</v>
      </c>
      <c r="AN80" s="79">
        <f t="shared" si="9"/>
        <v>6</v>
      </c>
      <c r="AO80" s="79">
        <f>IF(X80+AM80=0,0,AM80+X80)</f>
        <v>180</v>
      </c>
      <c r="AP80" s="83">
        <f>IF(Z80+AJ80=0,0,Z80+AJ80)</f>
        <v>16800000</v>
      </c>
    </row>
    <row r="81" spans="1:44" ht="51" customHeight="1">
      <c r="A81" s="93"/>
      <c r="B81" s="91" t="s">
        <v>215</v>
      </c>
      <c r="C81" s="12">
        <v>77</v>
      </c>
      <c r="D81" s="12" t="s">
        <v>214</v>
      </c>
      <c r="E81" s="12"/>
      <c r="F81" s="154" t="s">
        <v>1670</v>
      </c>
      <c r="G81" s="77" t="s">
        <v>1249</v>
      </c>
      <c r="H81" s="12" t="s">
        <v>1671</v>
      </c>
      <c r="I81" s="12" t="s">
        <v>1672</v>
      </c>
      <c r="J81" s="12" t="s">
        <v>1373</v>
      </c>
      <c r="K81" s="88">
        <v>1094896721</v>
      </c>
      <c r="L81" s="12"/>
      <c r="M81" s="12"/>
      <c r="N81" s="12"/>
      <c r="O81" s="12"/>
      <c r="P81" s="12"/>
      <c r="Q81" s="12"/>
      <c r="R81" s="12"/>
      <c r="S81" s="12"/>
      <c r="T81" s="12" t="s">
        <v>1673</v>
      </c>
      <c r="U81" s="86">
        <v>45365</v>
      </c>
      <c r="V81" s="75">
        <v>45383</v>
      </c>
      <c r="W81" s="75">
        <v>45565</v>
      </c>
      <c r="X81" s="12">
        <v>120</v>
      </c>
      <c r="Y81" s="79">
        <f t="shared" si="10"/>
        <v>4</v>
      </c>
      <c r="Z81" s="89">
        <v>23760000</v>
      </c>
      <c r="AA81" s="81">
        <f t="shared" si="11"/>
        <v>5940000</v>
      </c>
      <c r="AB81" s="12">
        <v>1697</v>
      </c>
      <c r="AC81" s="12" t="str">
        <f>IFERROR((VLOOKUP($AB81,T_Datos!$B$3:$D$34,2,FALSE)),"Por favor diligenciar")</f>
        <v xml:space="preserve">Gestion publica transparente y que mide cuentas  la ciudadania en rafael uribe uribe </v>
      </c>
      <c r="AD81" s="12" t="str">
        <f>IFERROR((VLOOKUP($AB81,T_Datos!$B$3:$D$34,3,FALSE)),"Por favor diligenciar")</f>
        <v>O23011605570000001697</v>
      </c>
      <c r="AE81" s="12">
        <v>1</v>
      </c>
      <c r="AF81" s="86">
        <v>45484</v>
      </c>
      <c r="AG81" s="12">
        <v>1141</v>
      </c>
      <c r="AH81" s="86">
        <v>44388</v>
      </c>
      <c r="AI81" s="13"/>
      <c r="AJ81" s="15">
        <v>11880000</v>
      </c>
      <c r="AK81" s="12">
        <v>1</v>
      </c>
      <c r="AL81" s="86">
        <v>45484</v>
      </c>
      <c r="AM81" s="12">
        <v>60</v>
      </c>
      <c r="AN81" s="79">
        <f t="shared" si="9"/>
        <v>6</v>
      </c>
      <c r="AO81" s="79">
        <f>IF(X81+AM81=0,0,AM81+X81)</f>
        <v>180</v>
      </c>
      <c r="AP81" s="83">
        <f>IF(Z81+AJ81=0,0,Z81+AJ81)</f>
        <v>35640000</v>
      </c>
      <c r="AQ81" s="95"/>
      <c r="AR81" s="95" t="s">
        <v>1546</v>
      </c>
    </row>
    <row r="82" spans="1:44" ht="51" customHeight="1">
      <c r="A82" s="93"/>
      <c r="B82" s="91" t="s">
        <v>217</v>
      </c>
      <c r="C82" s="12">
        <v>78</v>
      </c>
      <c r="D82" s="12" t="s">
        <v>216</v>
      </c>
      <c r="E82" s="12"/>
      <c r="F82" s="90" t="s">
        <v>1674</v>
      </c>
      <c r="G82" s="77" t="s">
        <v>1249</v>
      </c>
      <c r="H82" s="12" t="s">
        <v>1675</v>
      </c>
      <c r="I82" s="12" t="s">
        <v>1676</v>
      </c>
      <c r="J82" s="12" t="s">
        <v>1373</v>
      </c>
      <c r="K82" s="88">
        <v>1031127127</v>
      </c>
      <c r="L82" s="12"/>
      <c r="M82" s="12"/>
      <c r="N82" s="12"/>
      <c r="O82" s="12"/>
      <c r="P82" s="12"/>
      <c r="Q82" s="12"/>
      <c r="R82" s="12"/>
      <c r="S82" s="12"/>
      <c r="T82" s="12" t="s">
        <v>1677</v>
      </c>
      <c r="U82" s="86">
        <v>45365</v>
      </c>
      <c r="V82" s="75">
        <v>45384</v>
      </c>
      <c r="W82" s="75">
        <v>45566</v>
      </c>
      <c r="X82" s="12">
        <v>120</v>
      </c>
      <c r="Y82" s="79">
        <f t="shared" si="10"/>
        <v>4</v>
      </c>
      <c r="Z82" s="89">
        <v>11200000</v>
      </c>
      <c r="AA82" s="81">
        <f t="shared" si="11"/>
        <v>2800000</v>
      </c>
      <c r="AB82" s="12">
        <v>1697</v>
      </c>
      <c r="AC82" s="12" t="str">
        <f>IFERROR((VLOOKUP($AB82,T_Datos!$B$3:$D$34,2,FALSE)),"Por favor diligenciar")</f>
        <v xml:space="preserve">Gestion publica transparente y que mide cuentas  la ciudadania en rafael uribe uribe </v>
      </c>
      <c r="AD82" s="12" t="str">
        <f>IFERROR((VLOOKUP($AB82,T_Datos!$B$3:$D$34,3,FALSE)),"Por favor diligenciar")</f>
        <v>O23011605570000001697</v>
      </c>
      <c r="AE82" s="12">
        <v>1</v>
      </c>
      <c r="AF82" s="86">
        <v>45484</v>
      </c>
      <c r="AG82" s="12">
        <v>1135</v>
      </c>
      <c r="AH82" s="86">
        <v>45484</v>
      </c>
      <c r="AI82" s="13"/>
      <c r="AJ82" s="15">
        <v>5600000</v>
      </c>
      <c r="AK82" s="12">
        <v>1</v>
      </c>
      <c r="AL82" s="86">
        <v>45484</v>
      </c>
      <c r="AM82" s="12">
        <v>60</v>
      </c>
      <c r="AN82" s="79">
        <f t="shared" si="9"/>
        <v>6</v>
      </c>
      <c r="AO82" s="79">
        <f>IF(X82+AM82=0,0,AM82+X82)</f>
        <v>180</v>
      </c>
      <c r="AP82" s="83">
        <f>IF(Z82+AJ82=0,0,Z82+AJ82)</f>
        <v>16800000</v>
      </c>
    </row>
    <row r="83" spans="1:44" ht="51" customHeight="1">
      <c r="A83" s="93"/>
      <c r="B83" s="91" t="s">
        <v>219</v>
      </c>
      <c r="C83" s="12">
        <v>79</v>
      </c>
      <c r="D83" s="12" t="s">
        <v>218</v>
      </c>
      <c r="E83" s="12"/>
      <c r="F83" s="90" t="s">
        <v>1679</v>
      </c>
      <c r="G83" s="77" t="s">
        <v>1249</v>
      </c>
      <c r="H83" s="12" t="s">
        <v>1680</v>
      </c>
      <c r="I83" s="12" t="s">
        <v>1646</v>
      </c>
      <c r="J83" s="12" t="s">
        <v>1373</v>
      </c>
      <c r="K83" s="88">
        <v>1013661860</v>
      </c>
      <c r="L83" s="12"/>
      <c r="M83" s="12"/>
      <c r="N83" s="12"/>
      <c r="O83" s="12"/>
      <c r="P83" s="12"/>
      <c r="Q83" s="12"/>
      <c r="R83" s="12"/>
      <c r="S83" s="12"/>
      <c r="T83" s="12" t="s">
        <v>1681</v>
      </c>
      <c r="U83" s="86">
        <v>45365</v>
      </c>
      <c r="V83" s="75">
        <v>45387</v>
      </c>
      <c r="W83" s="75">
        <v>45541</v>
      </c>
      <c r="X83" s="12">
        <v>120</v>
      </c>
      <c r="Y83" s="79">
        <f t="shared" si="10"/>
        <v>4</v>
      </c>
      <c r="Z83" s="89">
        <v>23760000</v>
      </c>
      <c r="AA83" s="81">
        <f t="shared" si="11"/>
        <v>5940000</v>
      </c>
      <c r="AB83" s="12">
        <v>1697</v>
      </c>
      <c r="AC83" s="12" t="str">
        <f>IFERROR((VLOOKUP($AB83,T_Datos!$B$3:$D$34,2,FALSE)),"Por favor diligenciar")</f>
        <v xml:space="preserve">Gestion publica transparente y que mide cuentas  la ciudadania en rafael uribe uribe </v>
      </c>
      <c r="AD83" s="12" t="str">
        <f>IFERROR((VLOOKUP($AB83,T_Datos!$B$3:$D$34,3,FALSE)),"Por favor diligenciar")</f>
        <v>O23011605570000001697</v>
      </c>
      <c r="AE83" s="12"/>
      <c r="AF83" s="86"/>
      <c r="AG83" s="12"/>
      <c r="AH83" s="86"/>
      <c r="AI83" s="13"/>
      <c r="AJ83" s="15"/>
      <c r="AK83" s="12"/>
      <c r="AL83" s="86"/>
      <c r="AM83" s="12"/>
      <c r="AN83" s="79">
        <f t="shared" si="9"/>
        <v>4</v>
      </c>
      <c r="AO83" s="79">
        <f>IF(X83+AM83=0,0,AM83+X83)</f>
        <v>120</v>
      </c>
      <c r="AP83" s="83">
        <f>IF(Z83+AJ83=0,0,Z83+AJ83)</f>
        <v>23760000</v>
      </c>
    </row>
    <row r="84" spans="1:44" ht="51" customHeight="1">
      <c r="A84" s="101"/>
      <c r="B84" s="91" t="s">
        <v>221</v>
      </c>
      <c r="C84" s="12">
        <v>80</v>
      </c>
      <c r="D84" s="12" t="s">
        <v>220</v>
      </c>
      <c r="E84" s="12"/>
      <c r="F84" s="90" t="s">
        <v>1682</v>
      </c>
      <c r="G84" s="77" t="s">
        <v>1249</v>
      </c>
      <c r="H84" s="12" t="s">
        <v>1683</v>
      </c>
      <c r="I84" s="12" t="s">
        <v>1684</v>
      </c>
      <c r="J84" s="12" t="s">
        <v>1373</v>
      </c>
      <c r="K84" s="88">
        <v>1031148872</v>
      </c>
      <c r="L84" s="12"/>
      <c r="M84" s="12"/>
      <c r="N84" s="12"/>
      <c r="O84" s="12"/>
      <c r="P84" s="12"/>
      <c r="Q84" s="12"/>
      <c r="R84" s="12"/>
      <c r="S84" s="12"/>
      <c r="T84" s="12" t="s">
        <v>1561</v>
      </c>
      <c r="U84" s="86">
        <v>45365</v>
      </c>
      <c r="V84" s="75">
        <v>45386</v>
      </c>
      <c r="W84" s="75">
        <v>45557</v>
      </c>
      <c r="X84" s="12">
        <v>120</v>
      </c>
      <c r="Y84" s="79">
        <f t="shared" si="10"/>
        <v>4</v>
      </c>
      <c r="Z84" s="89">
        <v>16800000</v>
      </c>
      <c r="AA84" s="81">
        <f t="shared" si="11"/>
        <v>4200000</v>
      </c>
      <c r="AB84" s="12">
        <v>1697</v>
      </c>
      <c r="AC84" s="12" t="str">
        <f>IFERROR((VLOOKUP($AB84,T_Datos!$B$3:$D$34,2,FALSE)),"Por favor diligenciar")</f>
        <v xml:space="preserve">Gestion publica transparente y que mide cuentas  la ciudadania en rafael uribe uribe </v>
      </c>
      <c r="AD84" s="12" t="str">
        <f>IFERROR((VLOOKUP($AB84,T_Datos!$B$3:$D$34,3,FALSE)),"Por favor diligenciar")</f>
        <v>O23011605570000001697</v>
      </c>
      <c r="AE84" s="12">
        <v>1</v>
      </c>
      <c r="AF84" s="86">
        <v>45526</v>
      </c>
      <c r="AG84" s="12">
        <v>1164</v>
      </c>
      <c r="AH84" s="86">
        <v>45520</v>
      </c>
      <c r="AI84" s="13">
        <v>1138</v>
      </c>
      <c r="AJ84" s="15">
        <v>4200000</v>
      </c>
      <c r="AK84" s="12">
        <v>1</v>
      </c>
      <c r="AL84" s="86">
        <v>45526</v>
      </c>
      <c r="AM84" s="12">
        <v>30</v>
      </c>
      <c r="AN84" s="79">
        <f t="shared" si="9"/>
        <v>5</v>
      </c>
      <c r="AO84" s="79">
        <f>IF(X84+AM84=0,0,AM84+X84)</f>
        <v>150</v>
      </c>
      <c r="AP84" s="83">
        <f>IF(Z84+AJ84=0,0,Z84+AJ84)</f>
        <v>21000000</v>
      </c>
      <c r="AQ84" s="95"/>
    </row>
    <row r="85" spans="1:44" ht="51" customHeight="1">
      <c r="A85" s="93"/>
      <c r="B85" s="91" t="s">
        <v>223</v>
      </c>
      <c r="C85" s="12">
        <v>81</v>
      </c>
      <c r="D85" s="12" t="s">
        <v>222</v>
      </c>
      <c r="E85" s="12"/>
      <c r="F85" s="90" t="s">
        <v>1685</v>
      </c>
      <c r="G85" s="77" t="s">
        <v>1249</v>
      </c>
      <c r="H85" s="12" t="s">
        <v>1686</v>
      </c>
      <c r="I85" s="12" t="s">
        <v>1687</v>
      </c>
      <c r="J85" s="12" t="s">
        <v>1373</v>
      </c>
      <c r="K85" s="88">
        <v>51654246</v>
      </c>
      <c r="L85" s="12"/>
      <c r="M85" s="12"/>
      <c r="N85" s="12"/>
      <c r="O85" s="12"/>
      <c r="P85" s="12"/>
      <c r="Q85" s="12"/>
      <c r="R85" s="12"/>
      <c r="S85" s="12"/>
      <c r="T85" s="12" t="s">
        <v>1688</v>
      </c>
      <c r="U85" s="86">
        <v>45365</v>
      </c>
      <c r="V85" s="75">
        <v>45386</v>
      </c>
      <c r="W85" s="75">
        <v>45507</v>
      </c>
      <c r="X85" s="12">
        <v>120</v>
      </c>
      <c r="Y85" s="79">
        <f t="shared" si="10"/>
        <v>4</v>
      </c>
      <c r="Z85" s="89">
        <v>23760000</v>
      </c>
      <c r="AA85" s="81">
        <f t="shared" si="11"/>
        <v>5940000</v>
      </c>
      <c r="AB85" s="12">
        <v>1698</v>
      </c>
      <c r="AC85" s="12" t="str">
        <f>IFERROR((VLOOKUP($AB85,T_Datos!$B$3:$D$34,2,FALSE)),"Por favor diligenciar")</f>
        <v>Inspección, vigilancia y control en Rafael Uribe Uribe
Rafael Uribe Uribe</v>
      </c>
      <c r="AD85" s="12" t="str">
        <f>IFERROR((VLOOKUP($AB85,T_Datos!$B$3:$D$34,3,FALSE)),"Por favor diligenciar")</f>
        <v>O23011605570000001698</v>
      </c>
      <c r="AE85" s="12"/>
      <c r="AF85" s="86"/>
      <c r="AG85" s="12"/>
      <c r="AH85" s="86"/>
      <c r="AI85" s="13"/>
      <c r="AJ85" s="15"/>
      <c r="AK85" s="12"/>
      <c r="AL85" s="86"/>
      <c r="AM85" s="12"/>
      <c r="AN85" s="79">
        <f t="shared" si="9"/>
        <v>4</v>
      </c>
      <c r="AO85" s="79">
        <f>IF(X85+AM85=0,0,AM85+X85)</f>
        <v>120</v>
      </c>
      <c r="AP85" s="83">
        <f>IF(Z85+AJ85=0,0,Z85+AJ85)</f>
        <v>23760000</v>
      </c>
    </row>
    <row r="86" spans="1:44" ht="51" customHeight="1">
      <c r="A86" s="93"/>
      <c r="B86" s="91" t="s">
        <v>225</v>
      </c>
      <c r="C86" s="12">
        <v>82</v>
      </c>
      <c r="D86" s="12" t="s">
        <v>224</v>
      </c>
      <c r="E86" s="12"/>
      <c r="F86" s="90" t="s">
        <v>1689</v>
      </c>
      <c r="G86" s="77" t="s">
        <v>1249</v>
      </c>
      <c r="H86" s="12" t="s">
        <v>1690</v>
      </c>
      <c r="I86" s="12" t="s">
        <v>1691</v>
      </c>
      <c r="J86" s="12" t="s">
        <v>1373</v>
      </c>
      <c r="K86" s="88">
        <v>1026272955</v>
      </c>
      <c r="L86" s="12"/>
      <c r="M86" s="12"/>
      <c r="N86" s="12"/>
      <c r="O86" s="12"/>
      <c r="P86" s="12"/>
      <c r="Q86" s="12"/>
      <c r="R86" s="12"/>
      <c r="S86" s="12"/>
      <c r="T86" s="12" t="s">
        <v>1526</v>
      </c>
      <c r="U86" s="86">
        <v>45365</v>
      </c>
      <c r="V86" s="75">
        <v>45392</v>
      </c>
      <c r="W86" s="75">
        <v>45521</v>
      </c>
      <c r="X86" s="12">
        <v>120</v>
      </c>
      <c r="Y86" s="79">
        <f t="shared" si="10"/>
        <v>4</v>
      </c>
      <c r="Z86" s="89">
        <v>23760000</v>
      </c>
      <c r="AA86" s="81">
        <f t="shared" si="11"/>
        <v>5940000</v>
      </c>
      <c r="AB86" s="12">
        <v>1697</v>
      </c>
      <c r="AC86" s="12" t="str">
        <f>IFERROR((VLOOKUP($AB86,T_Datos!$B$3:$D$34,2,FALSE)),"Por favor diligenciar")</f>
        <v xml:space="preserve">Gestion publica transparente y que mide cuentas  la ciudadania en rafael uribe uribe </v>
      </c>
      <c r="AD86" s="12" t="str">
        <f>IFERROR((VLOOKUP($AB86,T_Datos!$B$3:$D$34,3,FALSE)),"Por favor diligenciar")</f>
        <v>O23011605570000001697</v>
      </c>
      <c r="AE86" s="12"/>
      <c r="AF86" s="86"/>
      <c r="AG86" s="12"/>
      <c r="AH86" s="86"/>
      <c r="AI86" s="13"/>
      <c r="AJ86" s="15"/>
      <c r="AK86" s="12"/>
      <c r="AL86" s="86"/>
      <c r="AM86" s="12"/>
      <c r="AN86" s="79">
        <f t="shared" si="9"/>
        <v>4</v>
      </c>
      <c r="AO86" s="79">
        <f>IF(X86+AM86=0,0,AM86+X86)</f>
        <v>120</v>
      </c>
      <c r="AP86" s="83">
        <f>IF(Z86+AJ86=0,0,Z86+AJ86)</f>
        <v>23760000</v>
      </c>
      <c r="AQ86" s="95" t="s">
        <v>1527</v>
      </c>
    </row>
    <row r="87" spans="1:44" ht="51" customHeight="1">
      <c r="A87" s="93"/>
      <c r="B87" s="91" t="s">
        <v>227</v>
      </c>
      <c r="C87" s="12">
        <v>83</v>
      </c>
      <c r="D87" s="12" t="s">
        <v>226</v>
      </c>
      <c r="E87" s="12"/>
      <c r="F87" s="90" t="s">
        <v>1692</v>
      </c>
      <c r="G87" s="77" t="s">
        <v>1249</v>
      </c>
      <c r="H87" s="12" t="s">
        <v>1693</v>
      </c>
      <c r="I87" s="12" t="s">
        <v>1694</v>
      </c>
      <c r="J87" s="12" t="s">
        <v>1373</v>
      </c>
      <c r="K87" s="88">
        <v>1018413918</v>
      </c>
      <c r="L87" s="12"/>
      <c r="M87" s="12"/>
      <c r="N87" s="12"/>
      <c r="O87" s="12"/>
      <c r="P87" s="12"/>
      <c r="Q87" s="12"/>
      <c r="R87" s="12"/>
      <c r="S87" s="12"/>
      <c r="T87" s="12" t="s">
        <v>1695</v>
      </c>
      <c r="U87" s="86">
        <v>45365</v>
      </c>
      <c r="V87" s="75">
        <v>45386</v>
      </c>
      <c r="W87" s="75">
        <v>45507</v>
      </c>
      <c r="X87" s="12">
        <v>120</v>
      </c>
      <c r="Y87" s="79">
        <f t="shared" si="10"/>
        <v>4</v>
      </c>
      <c r="Z87" s="89">
        <v>23760000</v>
      </c>
      <c r="AA87" s="81">
        <f t="shared" si="11"/>
        <v>5940000</v>
      </c>
      <c r="AB87" s="12">
        <v>1698</v>
      </c>
      <c r="AC87" s="12" t="str">
        <f>IFERROR((VLOOKUP($AB87,T_Datos!$B$3:$D$34,2,FALSE)),"Por favor diligenciar")</f>
        <v>Inspección, vigilancia y control en Rafael Uribe Uribe
Rafael Uribe Uribe</v>
      </c>
      <c r="AD87" s="12" t="str">
        <f>IFERROR((VLOOKUP($AB87,T_Datos!$B$3:$D$34,3,FALSE)),"Por favor diligenciar")</f>
        <v>O23011605570000001698</v>
      </c>
      <c r="AE87" s="12"/>
      <c r="AF87" s="86"/>
      <c r="AG87" s="12"/>
      <c r="AH87" s="86"/>
      <c r="AI87" s="13"/>
      <c r="AJ87" s="15"/>
      <c r="AK87" s="12"/>
      <c r="AL87" s="86"/>
      <c r="AM87" s="12"/>
      <c r="AN87" s="79">
        <f t="shared" si="9"/>
        <v>4</v>
      </c>
      <c r="AO87" s="79">
        <f>IF(X87+AM87=0,0,AM87+X87)</f>
        <v>120</v>
      </c>
      <c r="AP87" s="83">
        <f>IF(Z87+AJ87=0,0,Z87+AJ87)</f>
        <v>23760000</v>
      </c>
    </row>
    <row r="88" spans="1:44" ht="51" customHeight="1">
      <c r="A88" s="93"/>
      <c r="B88" s="91" t="s">
        <v>229</v>
      </c>
      <c r="C88" s="12">
        <v>84</v>
      </c>
      <c r="D88" s="12" t="s">
        <v>228</v>
      </c>
      <c r="E88" s="12"/>
      <c r="F88" s="90" t="s">
        <v>1696</v>
      </c>
      <c r="G88" s="77" t="s">
        <v>1249</v>
      </c>
      <c r="H88" s="12" t="s">
        <v>1697</v>
      </c>
      <c r="I88" s="12" t="s">
        <v>1698</v>
      </c>
      <c r="J88" s="12" t="s">
        <v>1373</v>
      </c>
      <c r="K88" s="88">
        <v>1032479708</v>
      </c>
      <c r="L88" s="12"/>
      <c r="M88" s="12"/>
      <c r="N88" s="12"/>
      <c r="O88" s="12"/>
      <c r="P88" s="12"/>
      <c r="Q88" s="12"/>
      <c r="R88" s="12"/>
      <c r="S88" s="12"/>
      <c r="T88" s="12" t="s">
        <v>1526</v>
      </c>
      <c r="U88" s="86">
        <v>45365</v>
      </c>
      <c r="V88" s="75">
        <v>45385</v>
      </c>
      <c r="W88" s="75">
        <v>45556</v>
      </c>
      <c r="X88" s="12">
        <v>120</v>
      </c>
      <c r="Y88" s="79">
        <f t="shared" si="10"/>
        <v>4</v>
      </c>
      <c r="Z88" s="89">
        <v>23760000</v>
      </c>
      <c r="AA88" s="81">
        <f t="shared" si="11"/>
        <v>5940000</v>
      </c>
      <c r="AB88" s="12">
        <v>1697</v>
      </c>
      <c r="AC88" s="12" t="str">
        <f>IFERROR((VLOOKUP($AB88,T_Datos!$B$3:$D$34,2,FALSE)),"Por favor diligenciar")</f>
        <v xml:space="preserve">Gestion publica transparente y que mide cuentas  la ciudadania en rafael uribe uribe </v>
      </c>
      <c r="AD88" s="12" t="str">
        <f>IFERROR((VLOOKUP($AB88,T_Datos!$B$3:$D$34,3,FALSE)),"Por favor diligenciar")</f>
        <v>O23011605570000001697</v>
      </c>
      <c r="AE88" s="12">
        <v>1</v>
      </c>
      <c r="AF88" s="86">
        <v>45525</v>
      </c>
      <c r="AG88" s="12">
        <v>1163</v>
      </c>
      <c r="AH88" s="86">
        <v>45520</v>
      </c>
      <c r="AI88" s="13">
        <v>1130</v>
      </c>
      <c r="AJ88" s="15">
        <v>5940000</v>
      </c>
      <c r="AK88" s="12">
        <v>1</v>
      </c>
      <c r="AL88" s="86">
        <v>45525</v>
      </c>
      <c r="AM88" s="12">
        <v>30</v>
      </c>
      <c r="AN88" s="79">
        <f t="shared" si="9"/>
        <v>5</v>
      </c>
      <c r="AO88" s="79">
        <f>IF(X88+AM88=0,0,AM88+X88)</f>
        <v>150</v>
      </c>
      <c r="AP88" s="83">
        <f>IF(Z88+AJ88=0,0,Z88+AJ88)</f>
        <v>29700000</v>
      </c>
      <c r="AQ88" s="95" t="s">
        <v>1527</v>
      </c>
    </row>
    <row r="89" spans="1:44" ht="51" customHeight="1">
      <c r="A89" s="101"/>
      <c r="B89" s="91" t="s">
        <v>231</v>
      </c>
      <c r="C89" s="102" t="s">
        <v>1699</v>
      </c>
      <c r="D89" s="102" t="s">
        <v>230</v>
      </c>
      <c r="E89" s="102"/>
      <c r="F89" s="104"/>
      <c r="G89" s="102"/>
      <c r="H89" s="102"/>
      <c r="I89" s="102" t="s">
        <v>1700</v>
      </c>
      <c r="J89" s="102"/>
      <c r="K89" s="105"/>
      <c r="L89" s="102"/>
      <c r="M89" s="102"/>
      <c r="N89" s="102"/>
      <c r="O89" s="102"/>
      <c r="P89" s="102"/>
      <c r="Q89" s="102"/>
      <c r="R89" s="102"/>
      <c r="S89" s="102"/>
      <c r="T89" s="102" t="s">
        <v>1545</v>
      </c>
      <c r="U89" s="103" t="s">
        <v>1701</v>
      </c>
      <c r="V89" s="103" t="s">
        <v>1377</v>
      </c>
      <c r="W89" s="103" t="s">
        <v>1377</v>
      </c>
      <c r="X89" s="102"/>
      <c r="Y89" s="106"/>
      <c r="Z89" s="107"/>
      <c r="AA89" s="108"/>
      <c r="AB89" s="102"/>
      <c r="AC89" s="102" t="str">
        <f>IFERROR((VLOOKUP($AB89,T_Datos!$B$3:$D$34,2,FALSE)),"Por favor diligenciar")</f>
        <v>Por favor diligenciar</v>
      </c>
      <c r="AD89" s="102" t="str">
        <f>IFERROR((VLOOKUP($AB89,T_Datos!$B$3:$D$34,3,FALSE)),"Por favor diligenciar")</f>
        <v>Por favor diligenciar</v>
      </c>
      <c r="AE89" s="102"/>
      <c r="AF89" s="103"/>
      <c r="AG89" s="102"/>
      <c r="AH89" s="103"/>
      <c r="AI89" s="102"/>
      <c r="AJ89" s="109"/>
      <c r="AK89" s="102"/>
      <c r="AL89" s="103"/>
      <c r="AM89" s="102"/>
      <c r="AN89" s="79">
        <f t="shared" si="9"/>
        <v>0</v>
      </c>
      <c r="AO89" s="79">
        <f>IF(X89+AM89=0,0,AM89+X89)</f>
        <v>0</v>
      </c>
      <c r="AP89" s="83">
        <f>IF(Z89+AJ89=0,0,Z89+AJ89)</f>
        <v>0</v>
      </c>
      <c r="AQ89" s="4" t="s">
        <v>1702</v>
      </c>
    </row>
    <row r="90" spans="1:44" ht="51" customHeight="1">
      <c r="A90" s="101"/>
      <c r="B90" s="91" t="s">
        <v>233</v>
      </c>
      <c r="C90" s="12">
        <v>86</v>
      </c>
      <c r="D90" s="12" t="s">
        <v>232</v>
      </c>
      <c r="E90" s="12"/>
      <c r="F90" s="90" t="s">
        <v>1703</v>
      </c>
      <c r="G90" s="77" t="s">
        <v>1249</v>
      </c>
      <c r="H90" s="12" t="s">
        <v>1704</v>
      </c>
      <c r="I90" s="12" t="s">
        <v>1705</v>
      </c>
      <c r="J90" s="12" t="s">
        <v>1373</v>
      </c>
      <c r="K90" s="88">
        <v>1016089405</v>
      </c>
      <c r="L90" s="12"/>
      <c r="M90" s="12"/>
      <c r="N90" s="12"/>
      <c r="O90" s="12"/>
      <c r="P90" s="12"/>
      <c r="Q90" s="12"/>
      <c r="R90" s="12"/>
      <c r="S90" s="12"/>
      <c r="T90" s="12" t="s">
        <v>1545</v>
      </c>
      <c r="U90" s="86">
        <v>45365</v>
      </c>
      <c r="V90" s="75">
        <v>45386</v>
      </c>
      <c r="W90" s="75">
        <v>45534</v>
      </c>
      <c r="X90" s="12">
        <v>120</v>
      </c>
      <c r="Y90" s="79">
        <f>ROUND((X90/30),0)</f>
        <v>4</v>
      </c>
      <c r="Z90" s="89">
        <v>23760000</v>
      </c>
      <c r="AA90" s="81">
        <f>IF(Z90=0,0,((Z90/Y90)))</f>
        <v>5940000</v>
      </c>
      <c r="AB90" s="12">
        <v>1697</v>
      </c>
      <c r="AC90" s="12" t="str">
        <f>IFERROR((VLOOKUP($AB90,T_Datos!$B$3:$D$34,2,FALSE)),"Por favor diligenciar")</f>
        <v xml:space="preserve">Gestion publica transparente y que mide cuentas  la ciudadania en rafael uribe uribe </v>
      </c>
      <c r="AD90" s="12" t="str">
        <f>IFERROR((VLOOKUP($AB90,T_Datos!$B$3:$D$34,3,FALSE)),"Por favor diligenciar")</f>
        <v>O23011605570000001697</v>
      </c>
      <c r="AE90" s="12"/>
      <c r="AF90" s="86"/>
      <c r="AG90" s="12"/>
      <c r="AH90" s="86"/>
      <c r="AI90" s="13"/>
      <c r="AJ90" s="15"/>
      <c r="AK90" s="12"/>
      <c r="AL90" s="86"/>
      <c r="AM90" s="12"/>
      <c r="AN90" s="79">
        <f t="shared" si="9"/>
        <v>4</v>
      </c>
      <c r="AO90" s="79">
        <f>IF(X90+AM90=0,0,AM90+X90)</f>
        <v>120</v>
      </c>
      <c r="AP90" s="83">
        <f>IF(Z90+AJ90=0,0,Z90+AJ90)</f>
        <v>23760000</v>
      </c>
      <c r="AQ90" s="95"/>
      <c r="AR90" s="95"/>
    </row>
    <row r="91" spans="1:44" ht="51" customHeight="1">
      <c r="A91" s="93"/>
      <c r="B91" s="91" t="s">
        <v>235</v>
      </c>
      <c r="C91" s="12">
        <v>87</v>
      </c>
      <c r="D91" s="12" t="s">
        <v>234</v>
      </c>
      <c r="E91" s="12"/>
      <c r="F91" s="90" t="s">
        <v>1706</v>
      </c>
      <c r="G91" s="77" t="s">
        <v>1249</v>
      </c>
      <c r="H91" s="12" t="s">
        <v>1707</v>
      </c>
      <c r="I91" s="12" t="s">
        <v>1708</v>
      </c>
      <c r="J91" s="12" t="s">
        <v>1373</v>
      </c>
      <c r="K91" s="88">
        <v>1020753752</v>
      </c>
      <c r="L91" s="12"/>
      <c r="M91" s="12"/>
      <c r="N91" s="12"/>
      <c r="O91" s="12"/>
      <c r="P91" s="12"/>
      <c r="Q91" s="12"/>
      <c r="R91" s="12"/>
      <c r="S91" s="12"/>
      <c r="T91" s="12" t="s">
        <v>1709</v>
      </c>
      <c r="U91" s="86">
        <v>45365</v>
      </c>
      <c r="V91" s="75">
        <v>45386</v>
      </c>
      <c r="W91" s="75">
        <v>45507</v>
      </c>
      <c r="X91" s="12">
        <v>120</v>
      </c>
      <c r="Y91" s="79">
        <f>ROUND((X91/30),0)</f>
        <v>4</v>
      </c>
      <c r="Z91" s="89">
        <v>23760000</v>
      </c>
      <c r="AA91" s="81">
        <f>IF(Z91=0,0,((Z91/Y91)))</f>
        <v>5940000</v>
      </c>
      <c r="AB91" s="12">
        <v>1698</v>
      </c>
      <c r="AC91" s="12" t="str">
        <f>IFERROR((VLOOKUP($AB91,T_Datos!$B$3:$D$34,2,FALSE)),"Por favor diligenciar")</f>
        <v>Inspección, vigilancia y control en Rafael Uribe Uribe
Rafael Uribe Uribe</v>
      </c>
      <c r="AD91" s="12" t="str">
        <f>IFERROR((VLOOKUP($AB91,T_Datos!$B$3:$D$34,3,FALSE)),"Por favor diligenciar")</f>
        <v>O23011605570000001698</v>
      </c>
      <c r="AE91" s="12"/>
      <c r="AF91" s="86"/>
      <c r="AG91" s="12"/>
      <c r="AH91" s="86"/>
      <c r="AI91" s="13"/>
      <c r="AJ91" s="15"/>
      <c r="AK91" s="12"/>
      <c r="AL91" s="86"/>
      <c r="AM91" s="12"/>
      <c r="AN91" s="79">
        <f t="shared" si="9"/>
        <v>4</v>
      </c>
      <c r="AO91" s="79">
        <f>IF(X91+AM91=0,0,AM91+X91)</f>
        <v>120</v>
      </c>
      <c r="AP91" s="83">
        <f>IF(Z91+AJ91=0,0,Z91+AJ91)</f>
        <v>23760000</v>
      </c>
    </row>
    <row r="92" spans="1:44" ht="51" customHeight="1">
      <c r="A92" s="93"/>
      <c r="B92" s="91" t="s">
        <v>237</v>
      </c>
      <c r="C92" s="12">
        <v>88</v>
      </c>
      <c r="D92" s="12" t="s">
        <v>236</v>
      </c>
      <c r="E92" s="12"/>
      <c r="F92" s="90" t="s">
        <v>1710</v>
      </c>
      <c r="G92" s="77" t="s">
        <v>1249</v>
      </c>
      <c r="H92" s="12" t="s">
        <v>1711</v>
      </c>
      <c r="I92" s="12" t="s">
        <v>1712</v>
      </c>
      <c r="J92" s="12" t="s">
        <v>1373</v>
      </c>
      <c r="K92" s="88">
        <v>1121832284</v>
      </c>
      <c r="L92" s="12"/>
      <c r="M92" s="12"/>
      <c r="N92" s="12"/>
      <c r="O92" s="12"/>
      <c r="P92" s="12"/>
      <c r="Q92" s="12"/>
      <c r="R92" s="12"/>
      <c r="S92" s="12"/>
      <c r="T92" s="12" t="s">
        <v>1713</v>
      </c>
      <c r="U92" s="86">
        <v>45365</v>
      </c>
      <c r="V92" s="75">
        <v>45387</v>
      </c>
      <c r="W92" s="75">
        <v>45539</v>
      </c>
      <c r="X92" s="12">
        <v>120</v>
      </c>
      <c r="Y92" s="79">
        <f>ROUND((X92/30),0)</f>
        <v>4</v>
      </c>
      <c r="Z92" s="89">
        <v>28160000</v>
      </c>
      <c r="AA92" s="81">
        <f>IF(Z92=0,0,((Z92/Y92)))</f>
        <v>7040000</v>
      </c>
      <c r="AB92" s="12">
        <v>1698</v>
      </c>
      <c r="AC92" s="12" t="str">
        <f>IFERROR((VLOOKUP($AB92,T_Datos!$B$3:$D$34,2,FALSE)),"Por favor diligenciar")</f>
        <v>Inspección, vigilancia y control en Rafael Uribe Uribe
Rafael Uribe Uribe</v>
      </c>
      <c r="AD92" s="12" t="str">
        <f>IFERROR((VLOOKUP($AB92,T_Datos!$B$3:$D$34,3,FALSE)),"Por favor diligenciar")</f>
        <v>O23011605570000001698</v>
      </c>
      <c r="AE92" s="12"/>
      <c r="AF92" s="86"/>
      <c r="AG92" s="12"/>
      <c r="AH92" s="86"/>
      <c r="AI92" s="13"/>
      <c r="AJ92" s="15"/>
      <c r="AK92" s="12"/>
      <c r="AL92" s="86"/>
      <c r="AM92" s="12"/>
      <c r="AN92" s="79">
        <f t="shared" si="9"/>
        <v>4</v>
      </c>
      <c r="AO92" s="79">
        <f>IF(X92+AM92=0,0,AM92+X92)</f>
        <v>120</v>
      </c>
      <c r="AP92" s="83">
        <f>IF(Z92+AJ92=0,0,Z92+AJ92)</f>
        <v>28160000</v>
      </c>
    </row>
    <row r="93" spans="1:44" ht="51" customHeight="1">
      <c r="A93" s="93"/>
      <c r="B93" s="91" t="s">
        <v>239</v>
      </c>
      <c r="C93" s="12">
        <v>89</v>
      </c>
      <c r="D93" s="12" t="s">
        <v>238</v>
      </c>
      <c r="E93" s="12"/>
      <c r="F93" s="90" t="s">
        <v>1714</v>
      </c>
      <c r="G93" s="77" t="s">
        <v>1249</v>
      </c>
      <c r="H93" s="12" t="s">
        <v>1715</v>
      </c>
      <c r="I93" s="12" t="s">
        <v>1716</v>
      </c>
      <c r="J93" s="12" t="s">
        <v>1373</v>
      </c>
      <c r="K93" s="88">
        <v>80037027</v>
      </c>
      <c r="L93" s="12"/>
      <c r="M93" s="12"/>
      <c r="N93" s="12"/>
      <c r="O93" s="12"/>
      <c r="P93" s="12" t="s">
        <v>1717</v>
      </c>
      <c r="Q93" s="12" t="s">
        <v>1373</v>
      </c>
      <c r="R93" s="88">
        <v>1014264950</v>
      </c>
      <c r="S93" s="75">
        <v>45429</v>
      </c>
      <c r="T93" s="12" t="s">
        <v>1709</v>
      </c>
      <c r="U93" s="86">
        <v>45365</v>
      </c>
      <c r="V93" s="75">
        <v>45386</v>
      </c>
      <c r="W93" s="75">
        <v>45534</v>
      </c>
      <c r="X93" s="12">
        <v>120</v>
      </c>
      <c r="Y93" s="79">
        <f>ROUND((X93/30),0)</f>
        <v>4</v>
      </c>
      <c r="Z93" s="89">
        <v>23760000</v>
      </c>
      <c r="AA93" s="81">
        <f>IF(Z93=0,0,((Z93/Y93)))</f>
        <v>5940000</v>
      </c>
      <c r="AB93" s="12">
        <v>1698</v>
      </c>
      <c r="AC93" s="12" t="str">
        <f>IFERROR((VLOOKUP($AB93,T_Datos!$B$3:$D$34,2,FALSE)),"Por favor diligenciar")</f>
        <v>Inspección, vigilancia y control en Rafael Uribe Uribe
Rafael Uribe Uribe</v>
      </c>
      <c r="AD93" s="12" t="str">
        <f>IFERROR((VLOOKUP($AB93,T_Datos!$B$3:$D$34,3,FALSE)),"Por favor diligenciar")</f>
        <v>O23011605570000001698</v>
      </c>
      <c r="AE93" s="12"/>
      <c r="AF93" s="86"/>
      <c r="AG93" s="12"/>
      <c r="AH93" s="86"/>
      <c r="AI93" s="13"/>
      <c r="AJ93" s="15"/>
      <c r="AK93" s="12"/>
      <c r="AL93" s="86"/>
      <c r="AM93" s="12"/>
      <c r="AN93" s="79">
        <f t="shared" si="9"/>
        <v>4</v>
      </c>
      <c r="AO93" s="79">
        <f>IF(X93+AM93=0,0,AM93+X93)</f>
        <v>120</v>
      </c>
      <c r="AP93" s="83">
        <f>IF(Z93+AJ93=0,0,Z93+AJ93)</f>
        <v>23760000</v>
      </c>
    </row>
    <row r="94" spans="1:44" ht="51" customHeight="1">
      <c r="B94" s="110" t="s">
        <v>240</v>
      </c>
      <c r="C94" s="12" t="s">
        <v>1377</v>
      </c>
      <c r="D94" s="12" t="s">
        <v>782</v>
      </c>
      <c r="E94" s="12" t="s">
        <v>782</v>
      </c>
      <c r="F94" s="12" t="s">
        <v>782</v>
      </c>
      <c r="G94" s="12" t="s">
        <v>782</v>
      </c>
      <c r="H94" s="12" t="s">
        <v>782</v>
      </c>
      <c r="I94" s="12" t="s">
        <v>782</v>
      </c>
      <c r="J94" s="12" t="s">
        <v>782</v>
      </c>
      <c r="K94" s="12" t="s">
        <v>782</v>
      </c>
      <c r="L94" s="12" t="s">
        <v>782</v>
      </c>
      <c r="M94" s="12" t="s">
        <v>782</v>
      </c>
      <c r="N94" s="12" t="s">
        <v>782</v>
      </c>
      <c r="O94" s="12" t="s">
        <v>782</v>
      </c>
      <c r="P94" s="12" t="s">
        <v>782</v>
      </c>
      <c r="Q94" s="12" t="s">
        <v>782</v>
      </c>
      <c r="R94" s="12" t="s">
        <v>782</v>
      </c>
      <c r="S94" s="12" t="s">
        <v>782</v>
      </c>
      <c r="T94" s="12" t="s">
        <v>782</v>
      </c>
      <c r="U94" s="12" t="s">
        <v>782</v>
      </c>
      <c r="V94" s="12" t="s">
        <v>782</v>
      </c>
      <c r="W94" s="12" t="s">
        <v>782</v>
      </c>
      <c r="X94" s="12" t="s">
        <v>782</v>
      </c>
      <c r="Y94" s="12" t="s">
        <v>782</v>
      </c>
      <c r="Z94" s="12" t="s">
        <v>782</v>
      </c>
      <c r="AA94" s="12" t="s">
        <v>782</v>
      </c>
      <c r="AB94" s="12" t="s">
        <v>782</v>
      </c>
      <c r="AC94" s="12" t="s">
        <v>782</v>
      </c>
      <c r="AD94" s="12" t="s">
        <v>782</v>
      </c>
      <c r="AE94" s="12" t="s">
        <v>782</v>
      </c>
      <c r="AF94" s="12" t="s">
        <v>782</v>
      </c>
      <c r="AG94" s="12" t="s">
        <v>782</v>
      </c>
      <c r="AH94" s="12" t="s">
        <v>782</v>
      </c>
      <c r="AI94" s="12" t="s">
        <v>782</v>
      </c>
      <c r="AJ94" s="12" t="s">
        <v>782</v>
      </c>
      <c r="AK94" s="12" t="s">
        <v>782</v>
      </c>
      <c r="AL94" s="12" t="s">
        <v>782</v>
      </c>
      <c r="AM94" s="12" t="s">
        <v>782</v>
      </c>
      <c r="AN94" s="12" t="s">
        <v>782</v>
      </c>
      <c r="AO94" s="12" t="s">
        <v>782</v>
      </c>
      <c r="AP94" s="12" t="s">
        <v>782</v>
      </c>
      <c r="AQ94" s="111" t="s">
        <v>1718</v>
      </c>
    </row>
    <row r="95" spans="1:44" ht="51" customHeight="1">
      <c r="A95" s="93"/>
      <c r="B95" s="91" t="s">
        <v>242</v>
      </c>
      <c r="C95" s="12">
        <v>91</v>
      </c>
      <c r="D95" s="12" t="s">
        <v>241</v>
      </c>
      <c r="E95" s="12"/>
      <c r="F95" s="90" t="s">
        <v>1719</v>
      </c>
      <c r="G95" s="77" t="s">
        <v>1249</v>
      </c>
      <c r="H95" s="12" t="s">
        <v>1720</v>
      </c>
      <c r="I95" s="12" t="s">
        <v>1721</v>
      </c>
      <c r="J95" s="12" t="s">
        <v>1373</v>
      </c>
      <c r="K95" s="112">
        <v>80251466</v>
      </c>
      <c r="L95" s="12"/>
      <c r="M95" s="113"/>
      <c r="N95" s="12"/>
      <c r="O95" s="12"/>
      <c r="P95" s="12" t="s">
        <v>1722</v>
      </c>
      <c r="Q95" s="12" t="s">
        <v>1373</v>
      </c>
      <c r="R95" s="88">
        <v>1014239239</v>
      </c>
      <c r="S95" s="75">
        <v>45432</v>
      </c>
      <c r="T95" s="12" t="s">
        <v>1723</v>
      </c>
      <c r="U95" s="86">
        <v>45365</v>
      </c>
      <c r="V95" s="75">
        <v>45386</v>
      </c>
      <c r="W95" s="75">
        <v>45534</v>
      </c>
      <c r="X95" s="12">
        <v>120</v>
      </c>
      <c r="Y95" s="79">
        <f>ROUND((X95/30),0)</f>
        <v>4</v>
      </c>
      <c r="Z95" s="89">
        <v>23760000</v>
      </c>
      <c r="AA95" s="81">
        <f>IF(Z95=0,0,((Z95/Y95)))</f>
        <v>5940000</v>
      </c>
      <c r="AB95" s="12">
        <v>1698</v>
      </c>
      <c r="AC95" s="12" t="str">
        <f>IFERROR((VLOOKUP($AB95,T_Datos!$B$3:$D$34,2,FALSE)),"Por favor diligenciar")</f>
        <v>Inspección, vigilancia y control en Rafael Uribe Uribe
Rafael Uribe Uribe</v>
      </c>
      <c r="AD95" s="12" t="str">
        <f>IFERROR((VLOOKUP($AB95,T_Datos!$B$3:$D$34,3,FALSE)),"Por favor diligenciar")</f>
        <v>O23011605570000001698</v>
      </c>
      <c r="AE95" s="12"/>
      <c r="AF95" s="86"/>
      <c r="AG95" s="12"/>
      <c r="AH95" s="86"/>
      <c r="AI95" s="13"/>
      <c r="AJ95" s="15"/>
      <c r="AK95" s="12"/>
      <c r="AL95" s="86"/>
      <c r="AM95" s="12"/>
      <c r="AN95" s="79">
        <f>ROUND(AO95/30,0)</f>
        <v>4</v>
      </c>
      <c r="AO95" s="79">
        <f>IF(X95+AM95=0,0,AM95+X95)</f>
        <v>120</v>
      </c>
      <c r="AP95" s="83">
        <f>IF(Z95+AJ95=0,0,Z95+AJ95)</f>
        <v>23760000</v>
      </c>
    </row>
    <row r="96" spans="1:44" ht="51" customHeight="1">
      <c r="A96" s="93"/>
      <c r="B96" s="91" t="s">
        <v>244</v>
      </c>
      <c r="C96" s="12">
        <v>92</v>
      </c>
      <c r="D96" s="12" t="s">
        <v>243</v>
      </c>
      <c r="E96" s="12"/>
      <c r="F96" s="90" t="s">
        <v>1724</v>
      </c>
      <c r="G96" s="77" t="s">
        <v>1249</v>
      </c>
      <c r="H96" s="12" t="s">
        <v>1725</v>
      </c>
      <c r="I96" s="12" t="s">
        <v>1726</v>
      </c>
      <c r="J96" s="12" t="s">
        <v>1373</v>
      </c>
      <c r="K96" s="88">
        <v>1023940494</v>
      </c>
      <c r="L96" s="12"/>
      <c r="M96" s="12"/>
      <c r="N96" s="12"/>
      <c r="O96" s="12"/>
      <c r="P96" s="12"/>
      <c r="Q96" s="12"/>
      <c r="R96" s="12"/>
      <c r="S96" s="12"/>
      <c r="T96" s="12" t="s">
        <v>1727</v>
      </c>
      <c r="U96" s="86">
        <v>45365</v>
      </c>
      <c r="V96" s="75">
        <v>45390</v>
      </c>
      <c r="W96" s="75">
        <v>45511</v>
      </c>
      <c r="X96" s="12">
        <v>120</v>
      </c>
      <c r="Y96" s="79">
        <f>ROUND((X96/30),0)</f>
        <v>4</v>
      </c>
      <c r="Z96" s="89">
        <v>11200000</v>
      </c>
      <c r="AA96" s="81">
        <f>IF(Z96=0,0,((Z96/Y96)))</f>
        <v>2800000</v>
      </c>
      <c r="AB96" s="12">
        <v>1697</v>
      </c>
      <c r="AC96" s="12" t="str">
        <f>IFERROR((VLOOKUP($AB96,T_Datos!$B$3:$D$34,2,FALSE)),"Por favor diligenciar")</f>
        <v xml:space="preserve">Gestion publica transparente y que mide cuentas  la ciudadania en rafael uribe uribe </v>
      </c>
      <c r="AD96" s="12" t="str">
        <f>IFERROR((VLOOKUP($AB96,T_Datos!$B$3:$D$34,3,FALSE)),"Por favor diligenciar")</f>
        <v>O23011605570000001697</v>
      </c>
      <c r="AE96" s="12"/>
      <c r="AF96" s="86"/>
      <c r="AG96" s="12"/>
      <c r="AH96" s="86"/>
      <c r="AI96" s="13"/>
      <c r="AJ96" s="15"/>
      <c r="AK96" s="12"/>
      <c r="AL96" s="86"/>
      <c r="AM96" s="12"/>
      <c r="AN96" s="79">
        <f>ROUND(AO96/30,0)</f>
        <v>4</v>
      </c>
      <c r="AO96" s="79">
        <f>IF(X96+AM96=0,0,AM96+X96)</f>
        <v>120</v>
      </c>
      <c r="AP96" s="83">
        <f>IF(Z96+AJ96=0,0,Z96+AJ96)</f>
        <v>11200000</v>
      </c>
    </row>
    <row r="97" spans="1:45" ht="51" customHeight="1">
      <c r="A97" s="93"/>
      <c r="B97" s="91" t="s">
        <v>246</v>
      </c>
      <c r="C97" s="102" t="s">
        <v>1699</v>
      </c>
      <c r="D97" s="102" t="s">
        <v>245</v>
      </c>
      <c r="E97" s="102"/>
      <c r="F97" s="104" t="s">
        <v>1728</v>
      </c>
      <c r="G97" s="102"/>
      <c r="H97" s="102"/>
      <c r="I97" s="102" t="s">
        <v>1729</v>
      </c>
      <c r="J97" s="102"/>
      <c r="K97" s="105"/>
      <c r="L97" s="102"/>
      <c r="M97" s="102"/>
      <c r="N97" s="102"/>
      <c r="O97" s="102"/>
      <c r="P97" s="102"/>
      <c r="Q97" s="102"/>
      <c r="R97" s="102"/>
      <c r="S97" s="102"/>
      <c r="T97" s="102" t="s">
        <v>1730</v>
      </c>
      <c r="U97" s="103" t="s">
        <v>1701</v>
      </c>
      <c r="V97" s="103" t="s">
        <v>1377</v>
      </c>
      <c r="W97" s="103" t="s">
        <v>1377</v>
      </c>
      <c r="X97" s="102"/>
      <c r="Y97" s="106"/>
      <c r="Z97" s="107"/>
      <c r="AA97" s="108"/>
      <c r="AB97" s="102"/>
      <c r="AC97" s="102" t="str">
        <f>IFERROR((VLOOKUP($AB97,T_Datos!$B$3:$D$34,2,FALSE)),"Por favor diligenciar")</f>
        <v>Por favor diligenciar</v>
      </c>
      <c r="AD97" s="102" t="str">
        <f>IFERROR((VLOOKUP($AB97,T_Datos!$B$3:$D$34,3,FALSE)),"Por favor diligenciar")</f>
        <v>Por favor diligenciar</v>
      </c>
      <c r="AE97" s="102"/>
      <c r="AF97" s="103"/>
      <c r="AG97" s="102"/>
      <c r="AH97" s="103"/>
      <c r="AI97" s="102"/>
      <c r="AJ97" s="109"/>
      <c r="AK97" s="102"/>
      <c r="AL97" s="103"/>
      <c r="AM97" s="102"/>
      <c r="AN97" s="79">
        <f>ROUND(AO97/30,0)</f>
        <v>0</v>
      </c>
      <c r="AO97" s="79">
        <f>IF(X97+AM97=0,0,AM97+X97)</f>
        <v>0</v>
      </c>
      <c r="AP97" s="83">
        <f>IF(Z97+AJ97=0,0,Z97+AJ97)</f>
        <v>0</v>
      </c>
      <c r="AQ97" s="114" t="s">
        <v>1731</v>
      </c>
    </row>
    <row r="98" spans="1:45" ht="51" customHeight="1">
      <c r="A98" s="93"/>
      <c r="B98" s="91" t="s">
        <v>248</v>
      </c>
      <c r="C98" s="13">
        <v>95</v>
      </c>
      <c r="D98" s="13" t="s">
        <v>247</v>
      </c>
      <c r="E98" s="13"/>
      <c r="F98" s="98" t="s">
        <v>1732</v>
      </c>
      <c r="G98" s="77" t="s">
        <v>1249</v>
      </c>
      <c r="H98" s="13" t="s">
        <v>1733</v>
      </c>
      <c r="I98" s="19" t="s">
        <v>1734</v>
      </c>
      <c r="J98" s="12" t="s">
        <v>1373</v>
      </c>
      <c r="K98" s="88">
        <v>79489811</v>
      </c>
      <c r="L98" s="12"/>
      <c r="M98" s="12"/>
      <c r="N98" s="12"/>
      <c r="O98" s="12"/>
      <c r="P98" s="12"/>
      <c r="Q98" s="12"/>
      <c r="R98" s="12"/>
      <c r="S98" s="12"/>
      <c r="T98" s="12" t="s">
        <v>1735</v>
      </c>
      <c r="U98" s="75">
        <v>45373</v>
      </c>
      <c r="V98" s="75">
        <v>45383</v>
      </c>
      <c r="W98" s="75">
        <v>45565</v>
      </c>
      <c r="X98" s="12">
        <v>120</v>
      </c>
      <c r="Y98" s="79">
        <f>ROUND((X98/30),0)</f>
        <v>4</v>
      </c>
      <c r="Z98" s="89">
        <v>20400000</v>
      </c>
      <c r="AA98" s="81">
        <f>IF(Z98=0,0,((Z98/Y98)))</f>
        <v>5100000</v>
      </c>
      <c r="AB98" s="12">
        <v>1697</v>
      </c>
      <c r="AC98" s="12" t="str">
        <f>IFERROR((VLOOKUP($AB98,T_Datos!$B$3:$D$34,2,FALSE)),"Por favor diligenciar")</f>
        <v xml:space="preserve">Gestion publica transparente y que mide cuentas  la ciudadania en rafael uribe uribe </v>
      </c>
      <c r="AD98" s="12" t="str">
        <f>IFERROR((VLOOKUP($AB98,T_Datos!$B$3:$D$34,3,FALSE)),"Por favor diligenciar")</f>
        <v>O23011605570000001697</v>
      </c>
      <c r="AE98" s="12">
        <v>1</v>
      </c>
      <c r="AF98" s="86">
        <v>45485</v>
      </c>
      <c r="AG98" s="2">
        <v>1136</v>
      </c>
      <c r="AH98" s="86">
        <v>45484</v>
      </c>
      <c r="AI98" s="13"/>
      <c r="AJ98" s="15">
        <v>10200000</v>
      </c>
      <c r="AK98" s="12">
        <v>1</v>
      </c>
      <c r="AL98" s="86">
        <v>45485</v>
      </c>
      <c r="AM98" s="12">
        <v>60</v>
      </c>
      <c r="AN98" s="79">
        <f>ROUND(AO98/30,0)</f>
        <v>6</v>
      </c>
      <c r="AO98" s="79">
        <f>IF(X98+AM98=0,0,AM98+X98)</f>
        <v>180</v>
      </c>
      <c r="AP98" s="83">
        <f>IF(Z98+AJ98=0,0,Z98+AJ98)</f>
        <v>30600000</v>
      </c>
      <c r="AQ98" s="4" t="s">
        <v>1736</v>
      </c>
    </row>
    <row r="99" spans="1:45" ht="51" customHeight="1">
      <c r="A99" s="93"/>
      <c r="B99" s="91" t="s">
        <v>250</v>
      </c>
      <c r="C99" s="12">
        <v>97</v>
      </c>
      <c r="D99" s="12" t="s">
        <v>249</v>
      </c>
      <c r="E99" s="12"/>
      <c r="F99" s="90" t="s">
        <v>1737</v>
      </c>
      <c r="G99" s="77" t="s">
        <v>1249</v>
      </c>
      <c r="H99" s="115" t="s">
        <v>1738</v>
      </c>
      <c r="I99" s="12" t="s">
        <v>1739</v>
      </c>
      <c r="J99" s="12" t="s">
        <v>1373</v>
      </c>
      <c r="K99" s="88">
        <v>1032369925</v>
      </c>
      <c r="L99" s="12"/>
      <c r="M99" s="12"/>
      <c r="N99" s="12"/>
      <c r="O99" s="12"/>
      <c r="P99" s="12"/>
      <c r="Q99" s="12"/>
      <c r="R99" s="12"/>
      <c r="S99" s="12"/>
      <c r="T99" s="12" t="s">
        <v>1740</v>
      </c>
      <c r="U99" s="86">
        <v>45365</v>
      </c>
      <c r="V99" s="75">
        <v>45397</v>
      </c>
      <c r="W99" s="75">
        <v>45518</v>
      </c>
      <c r="X99" s="12">
        <v>120</v>
      </c>
      <c r="Y99" s="79">
        <f>ROUND((X99/30),0)</f>
        <v>4</v>
      </c>
      <c r="Z99" s="89">
        <v>23760000</v>
      </c>
      <c r="AA99" s="81">
        <f>IF(Z99=0,0,((Z99/Y99)))</f>
        <v>5940000</v>
      </c>
      <c r="AB99" s="12">
        <v>1697</v>
      </c>
      <c r="AC99" s="12" t="str">
        <f>IFERROR((VLOOKUP($AB99,T_Datos!$B$3:$D$34,2,FALSE)),"Por favor diligenciar")</f>
        <v xml:space="preserve">Gestion publica transparente y que mide cuentas  la ciudadania en rafael uribe uribe </v>
      </c>
      <c r="AD99" s="12" t="str">
        <f>IFERROR((VLOOKUP($AB99,T_Datos!$B$3:$D$34,3,FALSE)),"Por favor diligenciar")</f>
        <v>O23011605570000001697</v>
      </c>
      <c r="AE99" s="12"/>
      <c r="AF99" s="86"/>
      <c r="AG99" s="12"/>
      <c r="AH99" s="86"/>
      <c r="AI99" s="13"/>
      <c r="AJ99" s="15"/>
      <c r="AK99" s="12"/>
      <c r="AL99" s="86"/>
      <c r="AM99" s="12"/>
      <c r="AN99" s="79">
        <f t="shared" ref="AN99:AN102" si="12">ROUND(AO99/30,0)</f>
        <v>4</v>
      </c>
      <c r="AO99" s="79">
        <f>IF(X99+AM99=0,0,AM99+X99)</f>
        <v>120</v>
      </c>
      <c r="AP99" s="83">
        <f>IF(Z99+AJ99=0,0,Z99+AJ99)</f>
        <v>23760000</v>
      </c>
      <c r="AQ99" s="95"/>
      <c r="AR99" s="95" t="s">
        <v>1546</v>
      </c>
    </row>
    <row r="100" spans="1:45" ht="51" customHeight="1">
      <c r="A100" s="93"/>
      <c r="B100" s="91" t="s">
        <v>252</v>
      </c>
      <c r="C100" s="12">
        <v>98</v>
      </c>
      <c r="D100" s="12" t="s">
        <v>251</v>
      </c>
      <c r="E100" s="12"/>
      <c r="F100" s="90" t="s">
        <v>1741</v>
      </c>
      <c r="G100" s="77" t="s">
        <v>1249</v>
      </c>
      <c r="H100" s="12" t="s">
        <v>1742</v>
      </c>
      <c r="I100" s="12" t="s">
        <v>1743</v>
      </c>
      <c r="J100" s="12" t="s">
        <v>1373</v>
      </c>
      <c r="K100" s="88">
        <v>1014976496</v>
      </c>
      <c r="L100" s="12"/>
      <c r="M100" s="12"/>
      <c r="N100" s="12"/>
      <c r="O100" s="12"/>
      <c r="P100" s="12"/>
      <c r="Q100" s="12"/>
      <c r="R100" s="12"/>
      <c r="S100" s="12"/>
      <c r="T100" s="12" t="s">
        <v>1744</v>
      </c>
      <c r="U100" s="86">
        <v>45365</v>
      </c>
      <c r="V100" s="75" t="s">
        <v>1377</v>
      </c>
      <c r="W100" s="75" t="s">
        <v>1377</v>
      </c>
      <c r="X100" s="12" t="s">
        <v>1377</v>
      </c>
      <c r="Y100" s="79" t="s">
        <v>1377</v>
      </c>
      <c r="Z100" s="89" t="s">
        <v>1377</v>
      </c>
      <c r="AA100" s="81" t="s">
        <v>1377</v>
      </c>
      <c r="AB100" s="12">
        <v>1697</v>
      </c>
      <c r="AC100" s="12" t="str">
        <f>IFERROR((VLOOKUP($AB100,T_Datos!$B$3:$D$34,2,FALSE)),"Por favor diligenciar")</f>
        <v xml:space="preserve">Gestion publica transparente y que mide cuentas  la ciudadania en rafael uribe uribe </v>
      </c>
      <c r="AD100" s="12" t="str">
        <f>IFERROR((VLOOKUP($AB100,T_Datos!$B$3:$D$34,3,FALSE)),"Por favor diligenciar")</f>
        <v>O23011605570000001697</v>
      </c>
      <c r="AE100" s="12"/>
      <c r="AF100" s="86"/>
      <c r="AG100" s="12"/>
      <c r="AH100" s="86"/>
      <c r="AI100" s="13"/>
      <c r="AJ100" s="15"/>
      <c r="AK100" s="12"/>
      <c r="AL100" s="86"/>
      <c r="AM100" s="12"/>
      <c r="AN100" s="79" t="e">
        <f t="shared" si="12"/>
        <v>#VALUE!</v>
      </c>
      <c r="AO100" s="79" t="e">
        <f>IF(X100+AM100=0,0,AM100+X100)</f>
        <v>#VALUE!</v>
      </c>
      <c r="AP100" s="83" t="e">
        <f>IF(Z100+AJ100=0,0,Z100+AJ100)</f>
        <v>#VALUE!</v>
      </c>
    </row>
    <row r="101" spans="1:45" ht="51" customHeight="1">
      <c r="A101" s="93"/>
      <c r="B101" s="91" t="s">
        <v>254</v>
      </c>
      <c r="C101" s="12">
        <v>100</v>
      </c>
      <c r="D101" s="12" t="s">
        <v>253</v>
      </c>
      <c r="E101" s="12"/>
      <c r="F101" s="90" t="s">
        <v>1745</v>
      </c>
      <c r="G101" s="77" t="s">
        <v>1249</v>
      </c>
      <c r="H101" s="12" t="s">
        <v>1746</v>
      </c>
      <c r="I101" s="12" t="s">
        <v>1747</v>
      </c>
      <c r="J101" s="12" t="s">
        <v>1373</v>
      </c>
      <c r="K101" s="88">
        <v>1032456151</v>
      </c>
      <c r="L101" s="12"/>
      <c r="M101" s="12"/>
      <c r="N101" s="12"/>
      <c r="O101" s="12"/>
      <c r="P101" s="12"/>
      <c r="Q101" s="12"/>
      <c r="R101" s="12"/>
      <c r="S101" s="12"/>
      <c r="T101" s="12" t="s">
        <v>1630</v>
      </c>
      <c r="U101" s="86">
        <v>45365</v>
      </c>
      <c r="V101" s="75">
        <v>45393</v>
      </c>
      <c r="W101" s="75">
        <v>45534</v>
      </c>
      <c r="X101" s="12">
        <v>120</v>
      </c>
      <c r="Y101" s="79">
        <f>ROUND((X101/30),0)</f>
        <v>4</v>
      </c>
      <c r="Z101" s="89">
        <v>23760000</v>
      </c>
      <c r="AA101" s="81">
        <f>IF(Z101=0,0,((Z101/Y101)))</f>
        <v>5940000</v>
      </c>
      <c r="AB101" s="12">
        <v>1698</v>
      </c>
      <c r="AC101" s="12" t="str">
        <f>IFERROR((VLOOKUP($AB101,T_Datos!$B$3:$D$34,2,FALSE)),"Por favor diligenciar")</f>
        <v>Inspección, vigilancia y control en Rafael Uribe Uribe
Rafael Uribe Uribe</v>
      </c>
      <c r="AD101" s="12" t="str">
        <f>IFERROR((VLOOKUP($AB101,T_Datos!$B$3:$D$34,3,FALSE)),"Por favor diligenciar")</f>
        <v>O23011605570000001698</v>
      </c>
      <c r="AE101" s="12"/>
      <c r="AF101" s="86"/>
      <c r="AG101" s="12"/>
      <c r="AH101" s="86"/>
      <c r="AI101" s="13"/>
      <c r="AJ101" s="15"/>
      <c r="AK101" s="12"/>
      <c r="AL101" s="86"/>
      <c r="AM101" s="12"/>
      <c r="AN101" s="79">
        <f t="shared" si="12"/>
        <v>4</v>
      </c>
      <c r="AO101" s="79">
        <f>IF(X101+AM101=0,0,AM101+X101)</f>
        <v>120</v>
      </c>
      <c r="AP101" s="83">
        <f>IF(Z101+AJ101=0,0,Z101+AJ101)</f>
        <v>23760000</v>
      </c>
    </row>
    <row r="102" spans="1:45" ht="51" customHeight="1">
      <c r="B102" s="91" t="s">
        <v>256</v>
      </c>
      <c r="C102" s="12">
        <v>101</v>
      </c>
      <c r="D102" s="12" t="s">
        <v>255</v>
      </c>
      <c r="E102" s="12"/>
      <c r="F102" s="90" t="s">
        <v>1748</v>
      </c>
      <c r="G102" s="77" t="s">
        <v>1249</v>
      </c>
      <c r="H102" s="12" t="s">
        <v>1749</v>
      </c>
      <c r="I102" s="12" t="s">
        <v>1750</v>
      </c>
      <c r="J102" s="12" t="s">
        <v>1373</v>
      </c>
      <c r="K102" s="88">
        <v>1014180818</v>
      </c>
      <c r="L102" s="12"/>
      <c r="M102" s="12"/>
      <c r="N102" s="12"/>
      <c r="O102" s="12"/>
      <c r="P102" s="12"/>
      <c r="Q102" s="12"/>
      <c r="R102" s="12"/>
      <c r="S102" s="12"/>
      <c r="T102" s="12" t="s">
        <v>1751</v>
      </c>
      <c r="U102" s="86">
        <v>45365</v>
      </c>
      <c r="V102" s="75">
        <v>45392</v>
      </c>
      <c r="W102" s="75">
        <v>45556</v>
      </c>
      <c r="X102" s="12">
        <v>120</v>
      </c>
      <c r="Y102" s="79">
        <f>ROUND((X102/30),0)</f>
        <v>4</v>
      </c>
      <c r="Z102" s="89">
        <v>23760000</v>
      </c>
      <c r="AA102" s="81">
        <f>IF(Z102=0,0,((Z102/Y102)))</f>
        <v>5940000</v>
      </c>
      <c r="AB102" s="12">
        <v>1697</v>
      </c>
      <c r="AC102" s="12" t="str">
        <f>IFERROR((VLOOKUP($AB102,T_Datos!$B$3:$D$34,2,FALSE)),"Por favor diligenciar")</f>
        <v xml:space="preserve">Gestion publica transparente y que mide cuentas  la ciudadania en rafael uribe uribe </v>
      </c>
      <c r="AD102" s="12" t="str">
        <f>IFERROR((VLOOKUP($AB102,T_Datos!$B$3:$D$34,3,FALSE)),"Por favor diligenciar")</f>
        <v>O23011605570000001697</v>
      </c>
      <c r="AE102" s="12">
        <v>1</v>
      </c>
      <c r="AF102" s="86">
        <v>45525</v>
      </c>
      <c r="AG102" s="12">
        <v>1170</v>
      </c>
      <c r="AH102" s="86">
        <v>45520</v>
      </c>
      <c r="AI102" s="13">
        <v>1137</v>
      </c>
      <c r="AJ102" s="15">
        <v>5940000</v>
      </c>
      <c r="AK102" s="12">
        <v>1</v>
      </c>
      <c r="AL102" s="86">
        <v>45525</v>
      </c>
      <c r="AM102" s="12">
        <v>30</v>
      </c>
      <c r="AN102" s="79">
        <f t="shared" si="12"/>
        <v>5</v>
      </c>
      <c r="AO102" s="79">
        <f>IF(X102+AM102=0,0,AM102+X102)</f>
        <v>150</v>
      </c>
      <c r="AP102" s="83">
        <f>IF(Z102+AJ102=0,0,Z102+AJ102)</f>
        <v>29700000</v>
      </c>
    </row>
    <row r="103" spans="1:45" ht="51" customHeight="1">
      <c r="B103" s="116" t="s">
        <v>258</v>
      </c>
      <c r="C103" s="12">
        <v>104</v>
      </c>
      <c r="D103" s="12" t="s">
        <v>257</v>
      </c>
      <c r="E103" s="12"/>
      <c r="F103" s="90" t="s">
        <v>1753</v>
      </c>
      <c r="G103" s="77" t="s">
        <v>1249</v>
      </c>
      <c r="H103" s="12" t="s">
        <v>1754</v>
      </c>
      <c r="I103" s="13" t="s">
        <v>1425</v>
      </c>
      <c r="J103" s="12" t="s">
        <v>1373</v>
      </c>
      <c r="K103" s="88">
        <v>51913151</v>
      </c>
      <c r="L103" s="12"/>
      <c r="M103" s="12"/>
      <c r="N103" s="12"/>
      <c r="O103" s="12"/>
      <c r="P103" s="12"/>
      <c r="Q103" s="12"/>
      <c r="R103" s="12"/>
      <c r="S103" s="12"/>
      <c r="T103" s="12" t="s">
        <v>1751</v>
      </c>
      <c r="U103" s="86">
        <v>45373</v>
      </c>
      <c r="V103" s="75">
        <v>45378</v>
      </c>
      <c r="W103" s="75">
        <v>45561</v>
      </c>
      <c r="X103" s="12">
        <v>120</v>
      </c>
      <c r="Y103" s="79">
        <f>ROUND((X103/30),0)</f>
        <v>4</v>
      </c>
      <c r="Z103" s="89">
        <v>23760000</v>
      </c>
      <c r="AA103" s="81">
        <f>IF(Z103=0,0,((Z103/Y103)))</f>
        <v>5940000</v>
      </c>
      <c r="AB103" s="12">
        <v>1697</v>
      </c>
      <c r="AC103" s="12" t="str">
        <f>IFERROR((VLOOKUP($AB103,T_Datos!$B$3:$D$34,2,FALSE)),"Por favor diligenciar")</f>
        <v xml:space="preserve">Gestion publica transparente y que mide cuentas  la ciudadania en rafael uribe uribe </v>
      </c>
      <c r="AD103" s="12" t="str">
        <f>IFERROR((VLOOKUP($AB103,T_Datos!$B$3:$D$34,3,FALSE)),"Por favor diligenciar")</f>
        <v>O23011605570000001697</v>
      </c>
      <c r="AE103" s="12">
        <v>1</v>
      </c>
      <c r="AF103" s="86">
        <v>45469</v>
      </c>
      <c r="AG103" s="12">
        <v>1101</v>
      </c>
      <c r="AH103" s="86">
        <v>45469</v>
      </c>
      <c r="AI103" s="13"/>
      <c r="AJ103" s="15">
        <v>11880000</v>
      </c>
      <c r="AK103" s="12">
        <v>1</v>
      </c>
      <c r="AL103" s="86">
        <v>45469</v>
      </c>
      <c r="AM103" s="12">
        <v>60</v>
      </c>
      <c r="AN103" s="79">
        <f>ROUND(AO103/30,0)</f>
        <v>6</v>
      </c>
      <c r="AO103" s="79">
        <f>IF(X103+AM103=0,0,AM103+X103)</f>
        <v>180</v>
      </c>
      <c r="AP103" s="83">
        <f>IF(Z103+AJ103=0,0,Z103+AJ103)</f>
        <v>35640000</v>
      </c>
      <c r="AQ103" s="156"/>
    </row>
    <row r="104" spans="1:45" ht="51" customHeight="1">
      <c r="B104" s="116" t="s">
        <v>260</v>
      </c>
      <c r="C104" s="12">
        <v>105</v>
      </c>
      <c r="D104" s="12" t="s">
        <v>259</v>
      </c>
      <c r="E104" s="12"/>
      <c r="F104" s="98" t="s">
        <v>1756</v>
      </c>
      <c r="G104" s="77" t="s">
        <v>1249</v>
      </c>
      <c r="H104" s="12" t="s">
        <v>1757</v>
      </c>
      <c r="I104" s="12" t="s">
        <v>1758</v>
      </c>
      <c r="J104" s="12" t="s">
        <v>1373</v>
      </c>
      <c r="K104" s="88">
        <v>1030559488</v>
      </c>
      <c r="L104" s="12"/>
      <c r="M104" s="12"/>
      <c r="N104" s="12"/>
      <c r="O104" s="12"/>
      <c r="P104" s="12"/>
      <c r="Q104" s="12"/>
      <c r="R104" s="12"/>
      <c r="S104" s="12"/>
      <c r="T104" s="12" t="s">
        <v>1622</v>
      </c>
      <c r="U104" s="86">
        <v>45383</v>
      </c>
      <c r="V104" s="75">
        <v>45387</v>
      </c>
      <c r="W104" s="75">
        <v>45569</v>
      </c>
      <c r="X104" s="12">
        <v>120</v>
      </c>
      <c r="Y104" s="79">
        <f>ROUND((X104/30),0)</f>
        <v>4</v>
      </c>
      <c r="Z104" s="89">
        <v>16800000</v>
      </c>
      <c r="AA104" s="81">
        <f>IF(Z104=0,0,((Z104/Y104)))</f>
        <v>4200000</v>
      </c>
      <c r="AB104" s="12">
        <v>1697</v>
      </c>
      <c r="AC104" s="12" t="str">
        <f>IFERROR((VLOOKUP($AB104,T_Datos!$B$3:$D$34,2,FALSE)),"Por favor diligenciar")</f>
        <v xml:space="preserve">Gestion publica transparente y que mide cuentas  la ciudadania en rafael uribe uribe </v>
      </c>
      <c r="AD104" s="12" t="str">
        <f>IFERROR((VLOOKUP($AB104,T_Datos!$B$3:$D$34,3,FALSE)),"Por favor diligenciar")</f>
        <v>O23011605570000001697</v>
      </c>
      <c r="AE104" s="12">
        <v>1</v>
      </c>
      <c r="AF104" s="86">
        <v>45469</v>
      </c>
      <c r="AG104" s="12">
        <v>1102</v>
      </c>
      <c r="AH104" s="86">
        <v>45469</v>
      </c>
      <c r="AI104" s="13"/>
      <c r="AJ104" s="15">
        <v>8400000</v>
      </c>
      <c r="AK104" s="12">
        <v>1</v>
      </c>
      <c r="AL104" s="86">
        <v>45469</v>
      </c>
      <c r="AM104" s="12">
        <v>60</v>
      </c>
      <c r="AN104" s="79">
        <f>ROUND(AO104/30,0)</f>
        <v>6</v>
      </c>
      <c r="AO104" s="79">
        <f>IF(X104+AM104=0,0,AM104+X104)</f>
        <v>180</v>
      </c>
      <c r="AP104" s="83">
        <f>IF(Z104+AJ104=0,0,Z104+AJ104)</f>
        <v>25200000</v>
      </c>
      <c r="AQ104" s="167"/>
      <c r="AS104" s="3" t="s">
        <v>1759</v>
      </c>
    </row>
    <row r="105" spans="1:45" ht="51" customHeight="1">
      <c r="B105" s="116" t="s">
        <v>262</v>
      </c>
      <c r="C105" s="12">
        <v>107</v>
      </c>
      <c r="D105" s="12" t="s">
        <v>261</v>
      </c>
      <c r="E105" s="12"/>
      <c r="F105" s="90" t="s">
        <v>1760</v>
      </c>
      <c r="G105" s="77" t="s">
        <v>1249</v>
      </c>
      <c r="H105" s="12" t="s">
        <v>1761</v>
      </c>
      <c r="I105" s="12" t="s">
        <v>1762</v>
      </c>
      <c r="J105" s="12" t="s">
        <v>1373</v>
      </c>
      <c r="K105" s="88">
        <v>1000213226</v>
      </c>
      <c r="L105" s="12"/>
      <c r="M105" s="12"/>
      <c r="N105" s="12"/>
      <c r="O105" s="12"/>
      <c r="P105" s="12"/>
      <c r="Q105" s="12"/>
      <c r="R105" s="12"/>
      <c r="S105" s="12"/>
      <c r="T105" s="12" t="s">
        <v>1763</v>
      </c>
      <c r="U105" s="86">
        <v>45373</v>
      </c>
      <c r="V105" s="75">
        <v>45391</v>
      </c>
      <c r="W105" s="75">
        <v>45512</v>
      </c>
      <c r="X105" s="12">
        <v>120</v>
      </c>
      <c r="Y105" s="79">
        <f>ROUND((X105/30),0)</f>
        <v>4</v>
      </c>
      <c r="Z105" s="89">
        <v>7920000</v>
      </c>
      <c r="AA105" s="81">
        <f>IF(Z105=0,0,((Z105/Y105)))</f>
        <v>1980000</v>
      </c>
      <c r="AB105" s="12">
        <v>1665</v>
      </c>
      <c r="AC105" s="12" t="str">
        <f>IFERROR((VLOOKUP($AB105,T_Datos!$B$3:$D$34,2,FALSE)),"Por favor diligenciar")</f>
        <v>Reducción de riesgos por emergencias y desastres en Rafael Uribe Uribe</v>
      </c>
      <c r="AD105" s="12" t="str">
        <f>IFERROR((VLOOKUP($AB105,T_Datos!$B$3:$D$34,3,FALSE)),"Por favor diligenciar")</f>
        <v>O23011602300000001665</v>
      </c>
      <c r="AE105" s="12"/>
      <c r="AF105" s="86"/>
      <c r="AG105" s="12"/>
      <c r="AH105" s="86"/>
      <c r="AI105" s="13"/>
      <c r="AJ105" s="15"/>
      <c r="AK105" s="12"/>
      <c r="AL105" s="86"/>
      <c r="AM105" s="12"/>
      <c r="AN105" s="79">
        <f>ROUND(AO105/30,0)</f>
        <v>4</v>
      </c>
      <c r="AO105" s="79">
        <f>IF(X105+AM105=0,0,AM105+X105)</f>
        <v>120</v>
      </c>
      <c r="AP105" s="83">
        <f>IF(Z105+AJ105=0,0,Z105+AJ105)</f>
        <v>7920000</v>
      </c>
    </row>
    <row r="106" spans="1:45" ht="51" customHeight="1">
      <c r="B106" s="116" t="s">
        <v>264</v>
      </c>
      <c r="C106" s="12">
        <v>108</v>
      </c>
      <c r="D106" s="12" t="s">
        <v>263</v>
      </c>
      <c r="E106" s="12"/>
      <c r="F106" s="90" t="s">
        <v>1765</v>
      </c>
      <c r="G106" s="77" t="s">
        <v>1249</v>
      </c>
      <c r="H106" s="12" t="s">
        <v>1766</v>
      </c>
      <c r="I106" s="12" t="s">
        <v>1767</v>
      </c>
      <c r="J106" s="12" t="s">
        <v>1373</v>
      </c>
      <c r="K106" s="88">
        <v>79443062</v>
      </c>
      <c r="L106" s="12"/>
      <c r="M106" s="12"/>
      <c r="N106" s="12"/>
      <c r="O106" s="12"/>
      <c r="P106" s="12"/>
      <c r="Q106" s="12"/>
      <c r="R106" s="12"/>
      <c r="S106" s="12"/>
      <c r="T106" s="12" t="s">
        <v>1526</v>
      </c>
      <c r="U106" s="86">
        <v>45378</v>
      </c>
      <c r="V106" s="75">
        <v>45385</v>
      </c>
      <c r="W106" s="75">
        <v>45506</v>
      </c>
      <c r="X106" s="12">
        <v>120</v>
      </c>
      <c r="Y106" s="79">
        <f>ROUND((X106/30),0)</f>
        <v>4</v>
      </c>
      <c r="Z106" s="89">
        <v>23760000</v>
      </c>
      <c r="AA106" s="81">
        <f>IF(Z106=0,0,((Z106/Y106)))</f>
        <v>5940000</v>
      </c>
      <c r="AB106" s="12">
        <v>1697</v>
      </c>
      <c r="AC106" s="12" t="str">
        <f>IFERROR((VLOOKUP($AB106,T_Datos!$B$3:$D$34,2,FALSE)),"Por favor diligenciar")</f>
        <v xml:space="preserve">Gestion publica transparente y que mide cuentas  la ciudadania en rafael uribe uribe </v>
      </c>
      <c r="AD106" s="12" t="str">
        <f>IFERROR((VLOOKUP($AB106,T_Datos!$B$3:$D$34,3,FALSE)),"Por favor diligenciar")</f>
        <v>O23011605570000001697</v>
      </c>
      <c r="AE106" s="12"/>
      <c r="AF106" s="86"/>
      <c r="AG106" s="12"/>
      <c r="AH106" s="86"/>
      <c r="AI106" s="13"/>
      <c r="AJ106" s="15"/>
      <c r="AK106" s="12"/>
      <c r="AL106" s="86"/>
      <c r="AM106" s="12"/>
      <c r="AN106" s="79">
        <f>ROUND(AO106/30,0)</f>
        <v>4</v>
      </c>
      <c r="AO106" s="79">
        <f>IF(X106+AM106=0,0,AM106+X106)</f>
        <v>120</v>
      </c>
      <c r="AP106" s="83">
        <f>IF(Z106+AJ106=0,0,Z106+AJ106)</f>
        <v>23760000</v>
      </c>
      <c r="AQ106" s="95"/>
    </row>
    <row r="107" spans="1:45" ht="51" customHeight="1">
      <c r="B107" s="116" t="s">
        <v>266</v>
      </c>
      <c r="C107" s="12">
        <v>110</v>
      </c>
      <c r="D107" s="12" t="s">
        <v>265</v>
      </c>
      <c r="E107" s="13"/>
      <c r="F107" s="98" t="s">
        <v>1768</v>
      </c>
      <c r="G107" s="77" t="s">
        <v>1249</v>
      </c>
      <c r="H107" s="12" t="s">
        <v>1769</v>
      </c>
      <c r="I107" s="12" t="s">
        <v>1770</v>
      </c>
      <c r="J107" s="12" t="s">
        <v>1373</v>
      </c>
      <c r="K107" s="88">
        <v>51556234</v>
      </c>
      <c r="L107" s="12"/>
      <c r="M107" s="12"/>
      <c r="N107" s="12"/>
      <c r="O107" s="12"/>
      <c r="P107" s="12"/>
      <c r="Q107" s="12"/>
      <c r="R107" s="12"/>
      <c r="S107" s="12"/>
      <c r="T107" s="12" t="s">
        <v>1752</v>
      </c>
      <c r="U107" s="86">
        <v>45383</v>
      </c>
      <c r="V107" s="75">
        <v>45387</v>
      </c>
      <c r="W107" s="75">
        <v>45558</v>
      </c>
      <c r="X107" s="12">
        <v>120</v>
      </c>
      <c r="Y107" s="79">
        <f>ROUND((X107/30),0)</f>
        <v>4</v>
      </c>
      <c r="Z107" s="89">
        <v>11200000</v>
      </c>
      <c r="AA107" s="81">
        <f t="shared" ref="AA107:AA112" si="13">IF(Z107=0,0,((Z107/Y107)))</f>
        <v>2800000</v>
      </c>
      <c r="AB107" s="12">
        <v>1697</v>
      </c>
      <c r="AC107" s="12" t="str">
        <f>IFERROR((VLOOKUP($AB107,T_Datos!$B$3:$D$34,2,FALSE)),"Por favor diligenciar")</f>
        <v xml:space="preserve">Gestion publica transparente y que mide cuentas  la ciudadania en rafael uribe uribe </v>
      </c>
      <c r="AD107" s="12" t="str">
        <f>IFERROR((VLOOKUP($AB107,T_Datos!$B$3:$D$34,3,FALSE)),"Por favor diligenciar")</f>
        <v>O23011605570000001697</v>
      </c>
      <c r="AE107" s="12">
        <v>1</v>
      </c>
      <c r="AF107" s="86">
        <v>45526</v>
      </c>
      <c r="AG107" s="12">
        <v>166</v>
      </c>
      <c r="AH107" s="86">
        <v>45520</v>
      </c>
      <c r="AI107" s="13">
        <v>1131</v>
      </c>
      <c r="AJ107" s="15">
        <v>2800000</v>
      </c>
      <c r="AK107" s="12">
        <v>1</v>
      </c>
      <c r="AL107" s="86">
        <v>45526</v>
      </c>
      <c r="AM107" s="12">
        <v>30</v>
      </c>
      <c r="AN107" s="79">
        <f t="shared" ref="AN107:AN112" si="14">ROUND(AO107/30,0)</f>
        <v>5</v>
      </c>
      <c r="AO107" s="79">
        <f>IF(X107+AM107=0,0,AM107+X107)</f>
        <v>150</v>
      </c>
      <c r="AP107" s="83">
        <f>IF(Z107+AJ107=0,0,Z107+AJ107)</f>
        <v>14000000</v>
      </c>
    </row>
    <row r="108" spans="1:45" ht="51" customHeight="1">
      <c r="B108" s="116" t="s">
        <v>268</v>
      </c>
      <c r="C108" s="12">
        <v>111</v>
      </c>
      <c r="D108" s="12" t="s">
        <v>267</v>
      </c>
      <c r="E108" s="12"/>
      <c r="F108" s="90" t="s">
        <v>1772</v>
      </c>
      <c r="G108" s="77" t="s">
        <v>1249</v>
      </c>
      <c r="H108" s="12" t="s">
        <v>1773</v>
      </c>
      <c r="I108" s="12" t="s">
        <v>1774</v>
      </c>
      <c r="J108" s="12" t="s">
        <v>1373</v>
      </c>
      <c r="K108" s="88">
        <v>79797253</v>
      </c>
      <c r="L108" s="12"/>
      <c r="M108" s="12"/>
      <c r="N108" s="12"/>
      <c r="O108" s="12"/>
      <c r="P108" s="12"/>
      <c r="Q108" s="12"/>
      <c r="R108" s="12"/>
      <c r="S108" s="12"/>
      <c r="T108" s="12" t="s">
        <v>1775</v>
      </c>
      <c r="U108" s="117">
        <v>45372</v>
      </c>
      <c r="V108" s="75">
        <v>45386</v>
      </c>
      <c r="W108" s="75">
        <v>45568</v>
      </c>
      <c r="X108" s="12">
        <v>120</v>
      </c>
      <c r="Y108" s="79">
        <f>ROUND((X108/30),0)</f>
        <v>4</v>
      </c>
      <c r="Z108" s="89">
        <v>23760000</v>
      </c>
      <c r="AA108" s="81">
        <f t="shared" si="13"/>
        <v>5940000</v>
      </c>
      <c r="AB108" s="12">
        <v>1697</v>
      </c>
      <c r="AC108" s="12" t="str">
        <f>IFERROR((VLOOKUP($AB108,T_Datos!$B$3:$D$34,2,FALSE)),"Por favor diligenciar")</f>
        <v xml:space="preserve">Gestion publica transparente y que mide cuentas  la ciudadania en rafael uribe uribe </v>
      </c>
      <c r="AD108" s="12" t="str">
        <f>IFERROR((VLOOKUP($AB108,T_Datos!$B$3:$D$34,3,FALSE)),"Por favor diligenciar")</f>
        <v>O23011605570000001697</v>
      </c>
      <c r="AE108" s="12">
        <v>1</v>
      </c>
      <c r="AF108" s="86">
        <v>45490</v>
      </c>
      <c r="AG108" s="12">
        <v>1145</v>
      </c>
      <c r="AH108" s="86">
        <v>45485</v>
      </c>
      <c r="AI108" s="13"/>
      <c r="AJ108" s="15">
        <v>11880000</v>
      </c>
      <c r="AK108" s="12">
        <v>1</v>
      </c>
      <c r="AL108" s="86">
        <v>45490</v>
      </c>
      <c r="AM108" s="12">
        <v>60</v>
      </c>
      <c r="AN108" s="79">
        <f t="shared" si="14"/>
        <v>6</v>
      </c>
      <c r="AO108" s="79">
        <f>IF(X108+AM108=0,0,AM108+X108)</f>
        <v>180</v>
      </c>
      <c r="AP108" s="83">
        <f>IF(Z108+AJ108=0,0,Z108+AJ108)</f>
        <v>35640000</v>
      </c>
    </row>
    <row r="109" spans="1:45" ht="51" customHeight="1">
      <c r="B109" s="116" t="s">
        <v>270</v>
      </c>
      <c r="C109" s="12">
        <v>112</v>
      </c>
      <c r="D109" s="12" t="s">
        <v>269</v>
      </c>
      <c r="E109" s="12"/>
      <c r="F109" s="90" t="s">
        <v>1776</v>
      </c>
      <c r="G109" s="77" t="s">
        <v>1249</v>
      </c>
      <c r="H109" s="12" t="s">
        <v>1777</v>
      </c>
      <c r="I109" s="118" t="s">
        <v>1778</v>
      </c>
      <c r="J109" s="118" t="s">
        <v>1373</v>
      </c>
      <c r="K109" s="88">
        <v>1010162888</v>
      </c>
      <c r="L109" s="12"/>
      <c r="M109" s="12"/>
      <c r="N109" s="12"/>
      <c r="O109" s="12"/>
      <c r="P109" s="12"/>
      <c r="Q109" s="12"/>
      <c r="R109" s="12"/>
      <c r="S109" s="12"/>
      <c r="T109" s="12" t="s">
        <v>1626</v>
      </c>
      <c r="U109" s="75">
        <v>45387</v>
      </c>
      <c r="V109" s="75">
        <v>45394</v>
      </c>
      <c r="W109" s="75">
        <v>45515</v>
      </c>
      <c r="X109" s="12">
        <v>120</v>
      </c>
      <c r="Y109" s="79">
        <f>ROUND((X109/30),0)</f>
        <v>4</v>
      </c>
      <c r="Z109" s="89">
        <v>12400000</v>
      </c>
      <c r="AA109" s="81">
        <f t="shared" si="13"/>
        <v>3100000</v>
      </c>
      <c r="AB109" s="12">
        <v>1697</v>
      </c>
      <c r="AC109" s="12" t="str">
        <f>IFERROR((VLOOKUP($AB109,T_Datos!$B$3:$D$34,2,FALSE)),"Por favor diligenciar")</f>
        <v xml:space="preserve">Gestion publica transparente y que mide cuentas  la ciudadania en rafael uribe uribe </v>
      </c>
      <c r="AD109" s="12" t="str">
        <f>IFERROR((VLOOKUP($AB109,T_Datos!$B$3:$D$34,3,FALSE)),"Por favor diligenciar")</f>
        <v>O23011605570000001697</v>
      </c>
      <c r="AE109" s="12"/>
      <c r="AF109" s="86"/>
      <c r="AG109" s="12"/>
      <c r="AH109" s="86"/>
      <c r="AI109" s="13"/>
      <c r="AJ109" s="15"/>
      <c r="AK109" s="12"/>
      <c r="AL109" s="86"/>
      <c r="AM109" s="12"/>
      <c r="AN109" s="79">
        <f t="shared" si="14"/>
        <v>4</v>
      </c>
      <c r="AO109" s="79">
        <f>IF(X109+AM109=0,0,AM109+X109)</f>
        <v>120</v>
      </c>
      <c r="AP109" s="83">
        <f>IF(Z109+AJ109=0,0,Z109+AJ109)</f>
        <v>12400000</v>
      </c>
      <c r="AQ109" s="95"/>
      <c r="AR109" s="95"/>
    </row>
    <row r="110" spans="1:45" ht="51" customHeight="1">
      <c r="B110" s="116" t="s">
        <v>272</v>
      </c>
      <c r="C110" s="12">
        <v>113</v>
      </c>
      <c r="D110" s="12" t="s">
        <v>271</v>
      </c>
      <c r="E110" s="12"/>
      <c r="F110" s="90" t="s">
        <v>1779</v>
      </c>
      <c r="G110" s="77" t="s">
        <v>1249</v>
      </c>
      <c r="H110" s="12" t="s">
        <v>1780</v>
      </c>
      <c r="I110" s="118" t="s">
        <v>1781</v>
      </c>
      <c r="J110" s="118" t="s">
        <v>1373</v>
      </c>
      <c r="K110" s="88">
        <v>79057693</v>
      </c>
      <c r="L110" s="119"/>
      <c r="M110" s="12"/>
      <c r="N110" s="12"/>
      <c r="O110" s="12"/>
      <c r="P110" s="12"/>
      <c r="Q110" s="12"/>
      <c r="R110" s="12"/>
      <c r="S110" s="12"/>
      <c r="T110" s="12" t="s">
        <v>1782</v>
      </c>
      <c r="U110" s="86">
        <v>45386</v>
      </c>
      <c r="V110" s="75">
        <v>45392</v>
      </c>
      <c r="W110" s="75">
        <v>45574</v>
      </c>
      <c r="X110" s="12">
        <v>120</v>
      </c>
      <c r="Y110" s="79">
        <v>4</v>
      </c>
      <c r="Z110" s="89">
        <v>23760000</v>
      </c>
      <c r="AA110" s="81">
        <f t="shared" si="13"/>
        <v>5940000</v>
      </c>
      <c r="AB110" s="12">
        <v>1697</v>
      </c>
      <c r="AC110" s="12" t="str">
        <f>IFERROR((VLOOKUP($AB110,T_Datos!$B$3:$D$34,2,FALSE)),"Por favor diligenciar")</f>
        <v xml:space="preserve">Gestion publica transparente y que mide cuentas  la ciudadania en rafael uribe uribe </v>
      </c>
      <c r="AD110" s="12" t="str">
        <f>IFERROR((VLOOKUP($AB110,T_Datos!$B$3:$D$34,3,FALSE)),"Por favor diligenciar")</f>
        <v>O23011605570000001697</v>
      </c>
      <c r="AE110" s="12">
        <v>1</v>
      </c>
      <c r="AF110" s="86">
        <v>45469</v>
      </c>
      <c r="AG110" s="12">
        <v>1103</v>
      </c>
      <c r="AH110" s="86">
        <v>45467</v>
      </c>
      <c r="AI110" s="13"/>
      <c r="AJ110" s="15">
        <v>11880000</v>
      </c>
      <c r="AK110" s="12">
        <v>1</v>
      </c>
      <c r="AL110" s="86">
        <v>45469</v>
      </c>
      <c r="AM110" s="12">
        <v>60</v>
      </c>
      <c r="AN110" s="79">
        <f t="shared" si="14"/>
        <v>6</v>
      </c>
      <c r="AO110" s="79">
        <f>IF(X110+AM110=0,0,AM110+X110)</f>
        <v>180</v>
      </c>
      <c r="AP110" s="83">
        <f>IF(Z110+AJ110=0,0,Z110+AJ110)</f>
        <v>35640000</v>
      </c>
    </row>
    <row r="111" spans="1:45" ht="51" customHeight="1">
      <c r="B111" s="116" t="s">
        <v>274</v>
      </c>
      <c r="C111" s="12">
        <v>114</v>
      </c>
      <c r="D111" s="12" t="s">
        <v>273</v>
      </c>
      <c r="E111" s="12"/>
      <c r="F111" s="90" t="s">
        <v>1783</v>
      </c>
      <c r="G111" s="77" t="s">
        <v>1249</v>
      </c>
      <c r="H111" s="12" t="s">
        <v>1784</v>
      </c>
      <c r="I111" s="118" t="s">
        <v>1785</v>
      </c>
      <c r="J111" s="118" t="s">
        <v>1373</v>
      </c>
      <c r="K111" s="88">
        <v>79325616</v>
      </c>
      <c r="L111" s="12"/>
      <c r="M111" s="12"/>
      <c r="N111" s="12"/>
      <c r="O111" s="12"/>
      <c r="P111" s="12"/>
      <c r="Q111" s="12"/>
      <c r="R111" s="12"/>
      <c r="S111" s="12"/>
      <c r="T111" s="12" t="s">
        <v>1695</v>
      </c>
      <c r="U111" s="75">
        <v>45390</v>
      </c>
      <c r="V111" s="75">
        <v>45397</v>
      </c>
      <c r="W111" s="75">
        <v>45548</v>
      </c>
      <c r="X111" s="12">
        <v>120</v>
      </c>
      <c r="Y111" s="79">
        <f>ROUND((X111/30),0)</f>
        <v>4</v>
      </c>
      <c r="Z111" s="89">
        <v>23760000</v>
      </c>
      <c r="AA111" s="81">
        <f t="shared" si="13"/>
        <v>5940000</v>
      </c>
      <c r="AB111" s="12">
        <v>1698</v>
      </c>
      <c r="AC111" s="12" t="str">
        <f>IFERROR((VLOOKUP($AB111,T_Datos!$B$3:$D$34,2,FALSE)),"Por favor diligenciar")</f>
        <v>Inspección, vigilancia y control en Rafael Uribe Uribe
Rafael Uribe Uribe</v>
      </c>
      <c r="AD111" s="12" t="str">
        <f>IFERROR((VLOOKUP($AB111,T_Datos!$B$3:$D$34,3,FALSE)),"Por favor diligenciar")</f>
        <v>O23011605570000001698</v>
      </c>
      <c r="AE111" s="12"/>
      <c r="AF111" s="86"/>
      <c r="AG111" s="12"/>
      <c r="AH111" s="86"/>
      <c r="AI111" s="13"/>
      <c r="AJ111" s="15"/>
      <c r="AK111" s="12"/>
      <c r="AL111" s="86"/>
      <c r="AM111" s="12"/>
      <c r="AN111" s="79">
        <f t="shared" si="14"/>
        <v>4</v>
      </c>
      <c r="AO111" s="79">
        <f>IF(X111+AM111=0,0,AM111+X111)</f>
        <v>120</v>
      </c>
      <c r="AP111" s="83">
        <f>IF(Z111+AJ111=0,0,Z111+AJ111)</f>
        <v>23760000</v>
      </c>
    </row>
    <row r="112" spans="1:45" ht="51" customHeight="1">
      <c r="B112" s="116" t="s">
        <v>276</v>
      </c>
      <c r="C112" s="12">
        <v>115</v>
      </c>
      <c r="D112" s="12" t="s">
        <v>275</v>
      </c>
      <c r="E112" s="12"/>
      <c r="F112" s="90" t="s">
        <v>1786</v>
      </c>
      <c r="G112" s="77" t="s">
        <v>1249</v>
      </c>
      <c r="H112" s="12" t="s">
        <v>1787</v>
      </c>
      <c r="I112" s="118" t="s">
        <v>1788</v>
      </c>
      <c r="J112" s="118" t="s">
        <v>1373</v>
      </c>
      <c r="K112" s="88">
        <v>79806948</v>
      </c>
      <c r="L112" s="12"/>
      <c r="M112" s="12"/>
      <c r="N112" s="12"/>
      <c r="O112" s="12"/>
      <c r="P112" s="12"/>
      <c r="Q112" s="12"/>
      <c r="R112" s="12"/>
      <c r="S112" s="12"/>
      <c r="T112" s="12" t="s">
        <v>1789</v>
      </c>
      <c r="U112" s="75">
        <v>45390</v>
      </c>
      <c r="V112" s="75">
        <v>45397</v>
      </c>
      <c r="W112" s="75">
        <v>45518</v>
      </c>
      <c r="X112" s="12">
        <v>120</v>
      </c>
      <c r="Y112" s="79">
        <v>4</v>
      </c>
      <c r="Z112" s="89">
        <v>16800000</v>
      </c>
      <c r="AA112" s="81">
        <f t="shared" si="13"/>
        <v>4200000</v>
      </c>
      <c r="AB112" s="12">
        <v>1697</v>
      </c>
      <c r="AC112" s="12" t="str">
        <f>IFERROR((VLOOKUP($AB112,T_Datos!$B$3:$D$34,2,FALSE)),"Por favor diligenciar")</f>
        <v xml:space="preserve">Gestion publica transparente y que mide cuentas  la ciudadania en rafael uribe uribe </v>
      </c>
      <c r="AD112" s="12" t="str">
        <f>IFERROR((VLOOKUP($AB112,T_Datos!$B$3:$D$34,3,FALSE)),"Por favor diligenciar")</f>
        <v>O23011605570000001697</v>
      </c>
      <c r="AE112" s="12"/>
      <c r="AF112" s="86"/>
      <c r="AG112" s="12"/>
      <c r="AH112" s="86"/>
      <c r="AI112" s="13"/>
      <c r="AJ112" s="15"/>
      <c r="AK112" s="12"/>
      <c r="AL112" s="86"/>
      <c r="AM112" s="12"/>
      <c r="AN112" s="79">
        <f t="shared" si="14"/>
        <v>4</v>
      </c>
      <c r="AO112" s="79">
        <f>IF(X112+AM112=0,0,AM112+X112)</f>
        <v>120</v>
      </c>
      <c r="AP112" s="83">
        <f>IF(Z112+AJ112=0,0,Z112+AJ112)</f>
        <v>16800000</v>
      </c>
    </row>
    <row r="113" spans="1:43" ht="51" customHeight="1">
      <c r="B113" s="116" t="s">
        <v>278</v>
      </c>
      <c r="C113" s="12">
        <v>117</v>
      </c>
      <c r="D113" s="12" t="s">
        <v>277</v>
      </c>
      <c r="E113" s="12"/>
      <c r="F113" s="90" t="s">
        <v>1790</v>
      </c>
      <c r="G113" s="77" t="s">
        <v>1249</v>
      </c>
      <c r="H113" s="12" t="s">
        <v>1791</v>
      </c>
      <c r="I113" s="118" t="s">
        <v>1792</v>
      </c>
      <c r="J113" s="118" t="s">
        <v>1373</v>
      </c>
      <c r="K113" s="88">
        <v>19234849</v>
      </c>
      <c r="L113" s="119"/>
      <c r="M113" s="12"/>
      <c r="N113" s="12"/>
      <c r="O113" s="12"/>
      <c r="P113" s="12"/>
      <c r="Q113" s="12"/>
      <c r="R113" s="12"/>
      <c r="S113" s="12"/>
      <c r="T113" s="12" t="s">
        <v>1793</v>
      </c>
      <c r="U113" s="86">
        <v>45386</v>
      </c>
      <c r="V113" s="75">
        <v>45394</v>
      </c>
      <c r="W113" s="75">
        <v>45515</v>
      </c>
      <c r="X113" s="12">
        <v>120</v>
      </c>
      <c r="Y113" s="79">
        <f>ROUND((X113/30),0)</f>
        <v>4</v>
      </c>
      <c r="Z113" s="89">
        <v>11200000</v>
      </c>
      <c r="AA113" s="81">
        <f t="shared" ref="AA113:AA155" si="15">IF(Z113=0,0,((Z113/Y113)))</f>
        <v>2800000</v>
      </c>
      <c r="AB113" s="12">
        <v>1697</v>
      </c>
      <c r="AC113" s="12" t="str">
        <f>IFERROR((VLOOKUP($AB113,T_Datos!$B$3:$D$34,2,FALSE)),"Por favor diligenciar")</f>
        <v xml:space="preserve">Gestion publica transparente y que mide cuentas  la ciudadania en rafael uribe uribe </v>
      </c>
      <c r="AD113" s="12" t="str">
        <f>IFERROR((VLOOKUP($AB113,T_Datos!$B$3:$D$34,3,FALSE)),"Por favor diligenciar")</f>
        <v>O23011605570000001697</v>
      </c>
      <c r="AE113" s="12"/>
      <c r="AF113" s="86"/>
      <c r="AG113" s="12"/>
      <c r="AH113" s="86"/>
      <c r="AI113" s="13"/>
      <c r="AJ113" s="15"/>
      <c r="AK113" s="12"/>
      <c r="AL113" s="86"/>
      <c r="AM113" s="12"/>
      <c r="AN113" s="79">
        <f t="shared" ref="AN113:AN155" si="16">ROUND(AO113/30,0)</f>
        <v>4</v>
      </c>
      <c r="AO113" s="79">
        <f>IF(X113+AM113=0,0,AM113+X113)</f>
        <v>120</v>
      </c>
      <c r="AP113" s="83">
        <f>IF(Z113+AJ113=0,0,Z113+AJ113)</f>
        <v>11200000</v>
      </c>
    </row>
    <row r="114" spans="1:43" ht="51" customHeight="1">
      <c r="B114" s="116" t="s">
        <v>280</v>
      </c>
      <c r="C114" s="12">
        <v>118</v>
      </c>
      <c r="D114" s="12" t="s">
        <v>279</v>
      </c>
      <c r="E114" s="12"/>
      <c r="F114" s="90" t="s">
        <v>1794</v>
      </c>
      <c r="G114" s="77" t="s">
        <v>1249</v>
      </c>
      <c r="H114" s="12" t="s">
        <v>1795</v>
      </c>
      <c r="I114" s="118" t="s">
        <v>1796</v>
      </c>
      <c r="J114" s="118" t="s">
        <v>1373</v>
      </c>
      <c r="K114" s="88">
        <v>1010232623</v>
      </c>
      <c r="L114" s="119"/>
      <c r="M114" s="12"/>
      <c r="N114" s="12"/>
      <c r="O114" s="12"/>
      <c r="P114" s="12"/>
      <c r="Q114" s="12"/>
      <c r="R114" s="12"/>
      <c r="S114" s="12"/>
      <c r="T114" s="12" t="s">
        <v>1797</v>
      </c>
      <c r="U114" s="86">
        <v>45386</v>
      </c>
      <c r="V114" s="75">
        <v>45392</v>
      </c>
      <c r="W114" s="75">
        <v>45574</v>
      </c>
      <c r="X114" s="12">
        <v>120</v>
      </c>
      <c r="Y114" s="79">
        <f>ROUND((X114/30),0)</f>
        <v>4</v>
      </c>
      <c r="Z114" s="89">
        <v>28160000</v>
      </c>
      <c r="AA114" s="81">
        <f t="shared" si="15"/>
        <v>7040000</v>
      </c>
      <c r="AB114" s="12">
        <v>1697</v>
      </c>
      <c r="AC114" s="12" t="str">
        <f>IFERROR((VLOOKUP($AB114,T_Datos!$B$3:$D$34,2,FALSE)),"Por favor diligenciar")</f>
        <v xml:space="preserve">Gestion publica transparente y que mide cuentas  la ciudadania en rafael uribe uribe </v>
      </c>
      <c r="AD114" s="12" t="str">
        <f>IFERROR((VLOOKUP($AB114,T_Datos!$B$3:$D$34,3,FALSE)),"Por favor diligenciar")</f>
        <v>O23011605570000001697</v>
      </c>
      <c r="AE114" s="12">
        <v>1</v>
      </c>
      <c r="AF114" s="86">
        <v>45468</v>
      </c>
      <c r="AG114" s="12">
        <v>1104</v>
      </c>
      <c r="AH114" s="86">
        <v>45467</v>
      </c>
      <c r="AI114" s="13"/>
      <c r="AJ114" s="15">
        <v>14080000</v>
      </c>
      <c r="AK114" s="12">
        <v>1</v>
      </c>
      <c r="AL114" s="86">
        <v>45468</v>
      </c>
      <c r="AM114" s="12">
        <v>60</v>
      </c>
      <c r="AN114" s="79">
        <f t="shared" si="16"/>
        <v>6</v>
      </c>
      <c r="AO114" s="79">
        <f>IF(X114+AM114=0,0,AM114+X114)</f>
        <v>180</v>
      </c>
      <c r="AP114" s="83">
        <f>IF(Z114+AJ114=0,0,Z114+AJ114)</f>
        <v>42240000</v>
      </c>
    </row>
    <row r="115" spans="1:43" ht="51" customHeight="1">
      <c r="A115" s="93"/>
      <c r="B115" s="116" t="s">
        <v>282</v>
      </c>
      <c r="C115" s="12">
        <v>119</v>
      </c>
      <c r="D115" s="12" t="s">
        <v>281</v>
      </c>
      <c r="E115" s="12"/>
      <c r="F115" s="90" t="s">
        <v>1798</v>
      </c>
      <c r="G115" s="77" t="s">
        <v>1249</v>
      </c>
      <c r="H115" s="12" t="s">
        <v>1799</v>
      </c>
      <c r="I115" s="12" t="s">
        <v>1800</v>
      </c>
      <c r="J115" s="118" t="s">
        <v>1373</v>
      </c>
      <c r="K115" s="88">
        <v>79812446</v>
      </c>
      <c r="L115" s="120"/>
      <c r="M115" s="12"/>
      <c r="N115" s="12"/>
      <c r="O115" s="12"/>
      <c r="P115" s="12"/>
      <c r="Q115" s="12"/>
      <c r="R115" s="12"/>
      <c r="S115" s="12"/>
      <c r="T115" s="12" t="s">
        <v>1801</v>
      </c>
      <c r="U115" s="75">
        <v>45387</v>
      </c>
      <c r="V115" s="75">
        <v>45400</v>
      </c>
      <c r="W115" s="75">
        <v>45521</v>
      </c>
      <c r="X115" s="12">
        <v>120</v>
      </c>
      <c r="Y115" s="79">
        <v>4</v>
      </c>
      <c r="Z115" s="89">
        <v>11200000</v>
      </c>
      <c r="AA115" s="81">
        <f t="shared" si="15"/>
        <v>2800000</v>
      </c>
      <c r="AB115" s="12">
        <v>1697</v>
      </c>
      <c r="AC115" s="12" t="str">
        <f>IFERROR((VLOOKUP($AB115,T_Datos!$B$3:$D$34,2,FALSE)),"Por favor diligenciar")</f>
        <v xml:space="preserve">Gestion publica transparente y que mide cuentas  la ciudadania en rafael uribe uribe </v>
      </c>
      <c r="AD115" s="12" t="str">
        <f>IFERROR((VLOOKUP($AB115,T_Datos!$B$3:$D$34,3,FALSE)),"Por favor diligenciar")</f>
        <v>O23011605570000001697</v>
      </c>
      <c r="AE115" s="12"/>
      <c r="AF115" s="86"/>
      <c r="AG115" s="12"/>
      <c r="AH115" s="86"/>
      <c r="AI115" s="13"/>
      <c r="AJ115" s="15"/>
      <c r="AK115" s="12"/>
      <c r="AL115" s="86"/>
      <c r="AM115" s="12"/>
      <c r="AN115" s="79">
        <f t="shared" si="16"/>
        <v>4</v>
      </c>
      <c r="AO115" s="79">
        <f>IF(X115+AM115=0,0,AM115+X115)</f>
        <v>120</v>
      </c>
      <c r="AP115" s="83">
        <f>IF(Z115+AJ115=0,0,Z115+AJ115)</f>
        <v>11200000</v>
      </c>
    </row>
    <row r="116" spans="1:43" ht="51" customHeight="1">
      <c r="B116" s="116" t="s">
        <v>284</v>
      </c>
      <c r="C116" s="12">
        <v>120</v>
      </c>
      <c r="D116" s="12" t="s">
        <v>283</v>
      </c>
      <c r="E116" s="12"/>
      <c r="F116" s="90" t="s">
        <v>1802</v>
      </c>
      <c r="G116" s="77" t="s">
        <v>1249</v>
      </c>
      <c r="H116" s="12" t="s">
        <v>1803</v>
      </c>
      <c r="I116" s="12" t="s">
        <v>1804</v>
      </c>
      <c r="J116" s="118" t="s">
        <v>1373</v>
      </c>
      <c r="K116" s="88">
        <v>80749053</v>
      </c>
      <c r="L116" s="12"/>
      <c r="M116" s="121"/>
      <c r="N116" s="12"/>
      <c r="O116" s="12"/>
      <c r="P116" s="12"/>
      <c r="Q116" s="12"/>
      <c r="R116" s="12"/>
      <c r="S116" s="12"/>
      <c r="T116" s="12" t="s">
        <v>1805</v>
      </c>
      <c r="U116" s="75">
        <v>45387</v>
      </c>
      <c r="V116" s="75">
        <v>45392</v>
      </c>
      <c r="W116" s="75">
        <v>45559</v>
      </c>
      <c r="X116" s="12">
        <v>120</v>
      </c>
      <c r="Y116" s="79">
        <f t="shared" ref="Y116:Y152" si="17">ROUND((X116/30),0)</f>
        <v>4</v>
      </c>
      <c r="Z116" s="89">
        <v>11200000</v>
      </c>
      <c r="AA116" s="81">
        <f t="shared" si="15"/>
        <v>2800000</v>
      </c>
      <c r="AB116" s="12">
        <v>1697</v>
      </c>
      <c r="AC116" s="12" t="str">
        <f>IFERROR((VLOOKUP($AB116,T_Datos!$B$3:$D$34,2,FALSE)),"Por favor diligenciar")</f>
        <v xml:space="preserve">Gestion publica transparente y que mide cuentas  la ciudadania en rafael uribe uribe </v>
      </c>
      <c r="AD116" s="12" t="str">
        <f>IFERROR((VLOOKUP($AB116,T_Datos!$B$3:$D$34,3,FALSE)),"Por favor diligenciar")</f>
        <v>O23011605570000001697</v>
      </c>
      <c r="AE116" s="13">
        <v>1</v>
      </c>
      <c r="AF116" s="86">
        <v>45527</v>
      </c>
      <c r="AG116" s="12">
        <v>1168</v>
      </c>
      <c r="AH116" s="86">
        <v>45520</v>
      </c>
      <c r="AI116" s="13">
        <v>1142</v>
      </c>
      <c r="AJ116" s="15">
        <v>2800000</v>
      </c>
      <c r="AK116" s="12">
        <v>1</v>
      </c>
      <c r="AL116" s="86">
        <v>45527</v>
      </c>
      <c r="AM116" s="12">
        <v>30</v>
      </c>
      <c r="AN116" s="79">
        <f t="shared" si="16"/>
        <v>5</v>
      </c>
      <c r="AO116" s="79">
        <f>IF(X116+AM116=0,0,AM116+X116)</f>
        <v>150</v>
      </c>
      <c r="AP116" s="83">
        <f>IF(Z116+AJ116=0,0,Z116+AJ116)</f>
        <v>14000000</v>
      </c>
    </row>
    <row r="117" spans="1:43" ht="51" customHeight="1">
      <c r="B117" s="116" t="s">
        <v>286</v>
      </c>
      <c r="C117" s="12">
        <v>121</v>
      </c>
      <c r="D117" s="12" t="s">
        <v>285</v>
      </c>
      <c r="E117" s="12"/>
      <c r="F117" s="90" t="s">
        <v>1806</v>
      </c>
      <c r="G117" s="77" t="s">
        <v>1249</v>
      </c>
      <c r="H117" s="12" t="s">
        <v>1807</v>
      </c>
      <c r="I117" s="12" t="s">
        <v>1808</v>
      </c>
      <c r="J117" s="118" t="s">
        <v>1373</v>
      </c>
      <c r="K117" s="88">
        <v>1012347024</v>
      </c>
      <c r="L117" s="121"/>
      <c r="M117" s="12"/>
      <c r="N117" s="12"/>
      <c r="O117" s="12"/>
      <c r="P117" s="12"/>
      <c r="Q117" s="12"/>
      <c r="R117" s="12"/>
      <c r="S117" s="12"/>
      <c r="T117" s="12" t="s">
        <v>1809</v>
      </c>
      <c r="U117" s="75">
        <v>45390</v>
      </c>
      <c r="V117" s="75">
        <v>45399</v>
      </c>
      <c r="W117" s="75">
        <v>45520</v>
      </c>
      <c r="X117" s="12">
        <v>120</v>
      </c>
      <c r="Y117" s="79">
        <f t="shared" si="17"/>
        <v>4</v>
      </c>
      <c r="Z117" s="89">
        <v>20400000</v>
      </c>
      <c r="AA117" s="81">
        <f t="shared" si="15"/>
        <v>5100000</v>
      </c>
      <c r="AB117" s="12">
        <v>1698</v>
      </c>
      <c r="AC117" s="12" t="str">
        <f>IFERROR((VLOOKUP($AB117,T_Datos!$B$3:$D$34,2,FALSE)),"Por favor diligenciar")</f>
        <v>Inspección, vigilancia y control en Rafael Uribe Uribe
Rafael Uribe Uribe</v>
      </c>
      <c r="AD117" s="12" t="str">
        <f>IFERROR((VLOOKUP($AB117,T_Datos!$B$3:$D$34,3,FALSE)),"Por favor diligenciar")</f>
        <v>O23011605570000001698</v>
      </c>
      <c r="AE117" s="12"/>
      <c r="AF117" s="86"/>
      <c r="AG117" s="12"/>
      <c r="AH117" s="86"/>
      <c r="AI117" s="13"/>
      <c r="AJ117" s="15"/>
      <c r="AK117" s="12"/>
      <c r="AL117" s="86"/>
      <c r="AM117" s="12"/>
      <c r="AN117" s="79">
        <f t="shared" si="16"/>
        <v>4</v>
      </c>
      <c r="AO117" s="79">
        <f>IF(X117+AM117=0,0,AM117+X117)</f>
        <v>120</v>
      </c>
      <c r="AP117" s="83">
        <f>IF(Z117+AJ117=0,0,Z117+AJ117)</f>
        <v>20400000</v>
      </c>
    </row>
    <row r="118" spans="1:43" ht="51" customHeight="1">
      <c r="B118" s="116" t="s">
        <v>288</v>
      </c>
      <c r="C118" s="12">
        <v>122</v>
      </c>
      <c r="D118" s="12" t="s">
        <v>287</v>
      </c>
      <c r="E118" s="12"/>
      <c r="F118" s="87" t="s">
        <v>1810</v>
      </c>
      <c r="G118" s="77" t="s">
        <v>1249</v>
      </c>
      <c r="H118" s="12" t="s">
        <v>1811</v>
      </c>
      <c r="I118" s="12" t="s">
        <v>1812</v>
      </c>
      <c r="J118" s="118" t="s">
        <v>1373</v>
      </c>
      <c r="K118" s="88">
        <v>79692123</v>
      </c>
      <c r="L118" s="12"/>
      <c r="M118" s="12"/>
      <c r="N118" s="12"/>
      <c r="O118" s="12"/>
      <c r="P118" s="12"/>
      <c r="Q118" s="12"/>
      <c r="R118" s="12"/>
      <c r="S118" s="12"/>
      <c r="T118" s="12" t="s">
        <v>1630</v>
      </c>
      <c r="U118" s="75">
        <v>45390</v>
      </c>
      <c r="V118" s="75">
        <v>45422</v>
      </c>
      <c r="W118" s="75">
        <v>45544</v>
      </c>
      <c r="X118" s="12">
        <v>120</v>
      </c>
      <c r="Y118" s="79">
        <f t="shared" si="17"/>
        <v>4</v>
      </c>
      <c r="Z118" s="89">
        <v>23760000</v>
      </c>
      <c r="AA118" s="81">
        <f t="shared" si="15"/>
        <v>5940000</v>
      </c>
      <c r="AB118" s="12">
        <v>1698</v>
      </c>
      <c r="AC118" s="12" t="str">
        <f>IFERROR((VLOOKUP($AB118,T_Datos!$B$3:$D$34,2,FALSE)),"Por favor diligenciar")</f>
        <v>Inspección, vigilancia y control en Rafael Uribe Uribe
Rafael Uribe Uribe</v>
      </c>
      <c r="AD118" s="12" t="str">
        <f>IFERROR((VLOOKUP($AB118,T_Datos!$B$3:$D$34,3,FALSE)),"Por favor diligenciar")</f>
        <v>O23011605570000001698</v>
      </c>
      <c r="AE118" s="12"/>
      <c r="AF118" s="86"/>
      <c r="AG118" s="12"/>
      <c r="AH118" s="86"/>
      <c r="AI118" s="13"/>
      <c r="AJ118" s="15"/>
      <c r="AK118" s="12"/>
      <c r="AL118" s="86"/>
      <c r="AM118" s="12"/>
      <c r="AN118" s="79">
        <f t="shared" si="16"/>
        <v>4</v>
      </c>
      <c r="AO118" s="79">
        <f>IF(X118+AM118=0,0,AM118+X118)</f>
        <v>120</v>
      </c>
      <c r="AP118" s="83">
        <f>IF(Z118+AJ118=0,0,Z118+AJ118)</f>
        <v>23760000</v>
      </c>
    </row>
    <row r="119" spans="1:43" ht="51" customHeight="1">
      <c r="B119" s="116" t="s">
        <v>290</v>
      </c>
      <c r="C119" s="12">
        <v>123</v>
      </c>
      <c r="D119" s="12" t="s">
        <v>289</v>
      </c>
      <c r="E119" s="12"/>
      <c r="F119" s="90" t="s">
        <v>1813</v>
      </c>
      <c r="G119" s="77" t="s">
        <v>1249</v>
      </c>
      <c r="H119" s="12" t="s">
        <v>1814</v>
      </c>
      <c r="I119" s="84" t="s">
        <v>1815</v>
      </c>
      <c r="J119" s="118" t="s">
        <v>1373</v>
      </c>
      <c r="K119" s="88">
        <v>79455376</v>
      </c>
      <c r="L119" s="12"/>
      <c r="M119" s="12"/>
      <c r="N119" s="12"/>
      <c r="O119" s="12"/>
      <c r="P119" s="12"/>
      <c r="Q119" s="12"/>
      <c r="R119" s="12"/>
      <c r="S119" s="12"/>
      <c r="T119" s="12" t="s">
        <v>1816</v>
      </c>
      <c r="U119" s="75">
        <v>45390</v>
      </c>
      <c r="V119" s="75">
        <v>45399</v>
      </c>
      <c r="W119" s="75">
        <v>45520</v>
      </c>
      <c r="X119" s="12">
        <v>120</v>
      </c>
      <c r="Y119" s="79">
        <f t="shared" si="17"/>
        <v>4</v>
      </c>
      <c r="Z119" s="89">
        <v>28160000</v>
      </c>
      <c r="AA119" s="81">
        <f t="shared" si="15"/>
        <v>7040000</v>
      </c>
      <c r="AB119" s="12">
        <v>1698</v>
      </c>
      <c r="AC119" s="12" t="str">
        <f>IFERROR((VLOOKUP($AB119,T_Datos!$B$3:$D$34,2,FALSE)),"Por favor diligenciar")</f>
        <v>Inspección, vigilancia y control en Rafael Uribe Uribe
Rafael Uribe Uribe</v>
      </c>
      <c r="AD119" s="12" t="str">
        <f>IFERROR((VLOOKUP($AB119,T_Datos!$B$3:$D$34,3,FALSE)),"Por favor diligenciar")</f>
        <v>O23011605570000001698</v>
      </c>
      <c r="AE119" s="12"/>
      <c r="AF119" s="86"/>
      <c r="AG119" s="12"/>
      <c r="AH119" s="86"/>
      <c r="AI119" s="13"/>
      <c r="AJ119" s="15"/>
      <c r="AK119" s="12"/>
      <c r="AL119" s="86"/>
      <c r="AM119" s="12"/>
      <c r="AN119" s="79">
        <f t="shared" si="16"/>
        <v>4</v>
      </c>
      <c r="AO119" s="79">
        <f>IF(X119+AM119=0,0,AM119+X119)</f>
        <v>120</v>
      </c>
      <c r="AP119" s="83">
        <f>IF(Z119+AJ119=0,0,Z119+AJ119)</f>
        <v>28160000</v>
      </c>
    </row>
    <row r="120" spans="1:43" ht="51" customHeight="1">
      <c r="B120" s="116" t="s">
        <v>292</v>
      </c>
      <c r="C120" s="12">
        <v>124</v>
      </c>
      <c r="D120" s="12" t="s">
        <v>291</v>
      </c>
      <c r="E120" s="12"/>
      <c r="F120" s="90" t="s">
        <v>1817</v>
      </c>
      <c r="G120" s="77" t="s">
        <v>1249</v>
      </c>
      <c r="H120" s="12" t="s">
        <v>1818</v>
      </c>
      <c r="I120" s="84" t="s">
        <v>1819</v>
      </c>
      <c r="J120" s="118" t="s">
        <v>1373</v>
      </c>
      <c r="K120" s="88">
        <v>53049635</v>
      </c>
      <c r="L120" s="12"/>
      <c r="M120" s="12"/>
      <c r="N120" s="12"/>
      <c r="O120" s="12"/>
      <c r="P120" s="12"/>
      <c r="Q120" s="12"/>
      <c r="R120" s="12"/>
      <c r="S120" s="12"/>
      <c r="T120" s="12" t="s">
        <v>1752</v>
      </c>
      <c r="U120" s="75">
        <v>45391</v>
      </c>
      <c r="V120" s="75">
        <v>45397</v>
      </c>
      <c r="W120" s="75">
        <v>45518</v>
      </c>
      <c r="X120" s="12">
        <v>120</v>
      </c>
      <c r="Y120" s="79">
        <f t="shared" si="17"/>
        <v>4</v>
      </c>
      <c r="Z120" s="89">
        <v>11200000</v>
      </c>
      <c r="AA120" s="81">
        <f t="shared" si="15"/>
        <v>2800000</v>
      </c>
      <c r="AB120" s="12">
        <v>1697</v>
      </c>
      <c r="AC120" s="12" t="str">
        <f>IFERROR((VLOOKUP($AB120,T_Datos!$B$3:$D$34,2,FALSE)),"Por favor diligenciar")</f>
        <v xml:space="preserve">Gestion publica transparente y que mide cuentas  la ciudadania en rafael uribe uribe </v>
      </c>
      <c r="AD120" s="12" t="str">
        <f>IFERROR((VLOOKUP($AB120,T_Datos!$B$3:$D$34,3,FALSE)),"Por favor diligenciar")</f>
        <v>O23011605570000001697</v>
      </c>
      <c r="AE120" s="12"/>
      <c r="AF120" s="86"/>
      <c r="AG120" s="12"/>
      <c r="AH120" s="86"/>
      <c r="AI120" s="13"/>
      <c r="AJ120" s="15"/>
      <c r="AK120" s="12"/>
      <c r="AL120" s="86"/>
      <c r="AM120" s="12"/>
      <c r="AN120" s="79">
        <f t="shared" si="16"/>
        <v>4</v>
      </c>
      <c r="AO120" s="79">
        <f>IF(X120+AM120=0,0,AM120+X120)</f>
        <v>120</v>
      </c>
      <c r="AP120" s="83">
        <f>IF(Z120+AJ120=0,0,Z120+AJ120)</f>
        <v>11200000</v>
      </c>
    </row>
    <row r="121" spans="1:43" ht="51" customHeight="1">
      <c r="B121" s="116" t="s">
        <v>8</v>
      </c>
      <c r="C121" s="12">
        <v>125</v>
      </c>
      <c r="D121" s="12" t="s">
        <v>7</v>
      </c>
      <c r="E121" s="12"/>
      <c r="F121" s="90" t="s">
        <v>1820</v>
      </c>
      <c r="G121" s="77" t="s">
        <v>1243</v>
      </c>
      <c r="H121" s="12" t="s">
        <v>1821</v>
      </c>
      <c r="I121" s="84" t="s">
        <v>1822</v>
      </c>
      <c r="J121" s="118" t="s">
        <v>1379</v>
      </c>
      <c r="K121" s="78">
        <v>901820050</v>
      </c>
      <c r="L121" s="12" t="s">
        <v>1823</v>
      </c>
      <c r="M121" s="12" t="s">
        <v>1379</v>
      </c>
      <c r="N121" s="12" t="s">
        <v>1824</v>
      </c>
      <c r="O121" s="12" t="s">
        <v>1825</v>
      </c>
      <c r="P121" s="12"/>
      <c r="Q121" s="12"/>
      <c r="R121" s="12"/>
      <c r="S121" s="12"/>
      <c r="T121" s="12" t="s">
        <v>1826</v>
      </c>
      <c r="U121" s="75">
        <v>45391</v>
      </c>
      <c r="V121" s="75">
        <v>45392</v>
      </c>
      <c r="W121" s="75">
        <v>45568</v>
      </c>
      <c r="X121" s="12">
        <v>105</v>
      </c>
      <c r="Y121" s="79">
        <f t="shared" si="17"/>
        <v>4</v>
      </c>
      <c r="Z121" s="89">
        <v>369983392</v>
      </c>
      <c r="AA121" s="81">
        <f t="shared" si="15"/>
        <v>92495848</v>
      </c>
      <c r="AB121" s="12">
        <v>5250</v>
      </c>
      <c r="AC121" s="99" t="s">
        <v>1827</v>
      </c>
      <c r="AD121" s="12" t="s">
        <v>1828</v>
      </c>
      <c r="AE121" s="12">
        <v>1</v>
      </c>
      <c r="AF121" s="86">
        <v>45497</v>
      </c>
      <c r="AG121" s="12">
        <v>1153</v>
      </c>
      <c r="AH121" s="86">
        <v>45497</v>
      </c>
      <c r="AI121" s="13">
        <v>1117</v>
      </c>
      <c r="AJ121" s="15">
        <v>184991696</v>
      </c>
      <c r="AK121" s="12">
        <v>3</v>
      </c>
      <c r="AL121" s="86" t="s">
        <v>1829</v>
      </c>
      <c r="AM121" s="12">
        <f>51+6+13</f>
        <v>70</v>
      </c>
      <c r="AN121" s="79">
        <f t="shared" si="16"/>
        <v>6</v>
      </c>
      <c r="AO121" s="79">
        <f>IF(X121+AM121=0,0,AM121+X121)</f>
        <v>175</v>
      </c>
      <c r="AP121" s="83">
        <f>IF(Z121+AJ121=0,0,Z121+AJ121)</f>
        <v>554975088</v>
      </c>
    </row>
    <row r="122" spans="1:43" ht="51" customHeight="1">
      <c r="B122" s="116" t="s">
        <v>294</v>
      </c>
      <c r="C122" s="12">
        <v>126</v>
      </c>
      <c r="D122" s="12" t="s">
        <v>293</v>
      </c>
      <c r="E122" s="12"/>
      <c r="F122" s="87" t="s">
        <v>1830</v>
      </c>
      <c r="G122" s="77" t="s">
        <v>1249</v>
      </c>
      <c r="H122" s="12" t="s">
        <v>1831</v>
      </c>
      <c r="I122" s="84" t="s">
        <v>1832</v>
      </c>
      <c r="J122" s="118" t="s">
        <v>1373</v>
      </c>
      <c r="K122" s="88">
        <v>85470373</v>
      </c>
      <c r="L122" s="12"/>
      <c r="M122" s="12"/>
      <c r="N122" s="12"/>
      <c r="O122" s="12"/>
      <c r="P122" s="12"/>
      <c r="Q122" s="12"/>
      <c r="R122" s="12"/>
      <c r="S122" s="12"/>
      <c r="T122" s="12" t="s">
        <v>1752</v>
      </c>
      <c r="U122" s="75">
        <v>45391</v>
      </c>
      <c r="V122" s="75">
        <v>45405</v>
      </c>
      <c r="W122" s="75">
        <v>45526</v>
      </c>
      <c r="X122" s="12">
        <v>120</v>
      </c>
      <c r="Y122" s="79">
        <f t="shared" si="17"/>
        <v>4</v>
      </c>
      <c r="Z122" s="89">
        <v>11200000</v>
      </c>
      <c r="AA122" s="81">
        <f t="shared" si="15"/>
        <v>2800000</v>
      </c>
      <c r="AB122" s="12">
        <v>1697</v>
      </c>
      <c r="AC122" s="12" t="str">
        <f>IFERROR((VLOOKUP($AB122,T_Datos!$B$3:$D$34,2,FALSE)),"Por favor diligenciar")</f>
        <v xml:space="preserve">Gestion publica transparente y que mide cuentas  la ciudadania en rafael uribe uribe </v>
      </c>
      <c r="AD122" s="12" t="str">
        <f>IFERROR((VLOOKUP($AB122,T_Datos!$B$3:$D$34,3,FALSE)),"Por favor diligenciar")</f>
        <v>O23011605570000001697</v>
      </c>
      <c r="AE122" s="12"/>
      <c r="AF122" s="86"/>
      <c r="AG122" s="12"/>
      <c r="AH122" s="86"/>
      <c r="AI122" s="13"/>
      <c r="AJ122" s="15"/>
      <c r="AK122" s="12"/>
      <c r="AL122" s="86"/>
      <c r="AM122" s="12"/>
      <c r="AN122" s="79">
        <f t="shared" si="16"/>
        <v>4</v>
      </c>
      <c r="AO122" s="79">
        <f>IF(X122+AM122=0,0,AM122+X122)</f>
        <v>120</v>
      </c>
      <c r="AP122" s="83">
        <f>IF(Z122+AJ122=0,0,Z122+AJ122)</f>
        <v>11200000</v>
      </c>
    </row>
    <row r="123" spans="1:43" ht="51" customHeight="1">
      <c r="B123" s="116" t="s">
        <v>296</v>
      </c>
      <c r="C123" s="12">
        <v>127</v>
      </c>
      <c r="D123" s="12" t="s">
        <v>295</v>
      </c>
      <c r="E123" s="12"/>
      <c r="F123" s="90" t="s">
        <v>1833</v>
      </c>
      <c r="G123" s="77" t="s">
        <v>1249</v>
      </c>
      <c r="H123" s="12" t="s">
        <v>1834</v>
      </c>
      <c r="I123" s="84" t="s">
        <v>1835</v>
      </c>
      <c r="J123" s="118" t="s">
        <v>1373</v>
      </c>
      <c r="K123" s="88">
        <v>1013688683</v>
      </c>
      <c r="L123" s="12"/>
      <c r="M123" s="12"/>
      <c r="N123" s="12"/>
      <c r="O123" s="12"/>
      <c r="P123" s="12"/>
      <c r="Q123" s="12"/>
      <c r="R123" s="12"/>
      <c r="S123" s="12"/>
      <c r="T123" s="12" t="s">
        <v>1801</v>
      </c>
      <c r="U123" s="75">
        <v>45391</v>
      </c>
      <c r="V123" s="75">
        <v>45401</v>
      </c>
      <c r="W123" s="75">
        <v>45522</v>
      </c>
      <c r="X123" s="12">
        <v>120</v>
      </c>
      <c r="Y123" s="79">
        <f t="shared" si="17"/>
        <v>4</v>
      </c>
      <c r="Z123" s="89">
        <v>11200000</v>
      </c>
      <c r="AA123" s="81">
        <f t="shared" si="15"/>
        <v>2800000</v>
      </c>
      <c r="AB123" s="12">
        <v>1697</v>
      </c>
      <c r="AC123" s="12" t="str">
        <f>IFERROR((VLOOKUP($AB123,T_Datos!$B$3:$D$34,2,FALSE)),"Por favor diligenciar")</f>
        <v xml:space="preserve">Gestion publica transparente y que mide cuentas  la ciudadania en rafael uribe uribe </v>
      </c>
      <c r="AD123" s="12" t="str">
        <f>IFERROR((VLOOKUP($AB123,T_Datos!$B$3:$D$34,3,FALSE)),"Por favor diligenciar")</f>
        <v>O23011605570000001697</v>
      </c>
      <c r="AE123" s="12"/>
      <c r="AF123" s="86"/>
      <c r="AG123" s="12"/>
      <c r="AH123" s="86"/>
      <c r="AI123" s="13"/>
      <c r="AJ123" s="15"/>
      <c r="AK123" s="12"/>
      <c r="AL123" s="86"/>
      <c r="AM123" s="12"/>
      <c r="AN123" s="79">
        <f t="shared" si="16"/>
        <v>4</v>
      </c>
      <c r="AO123" s="79">
        <f>IF(X123+AM123=0,0,AM123+X123)</f>
        <v>120</v>
      </c>
      <c r="AP123" s="83">
        <f>IF(Z123+AJ123=0,0,Z123+AJ123)</f>
        <v>11200000</v>
      </c>
    </row>
    <row r="124" spans="1:43" ht="51" customHeight="1">
      <c r="B124" s="116" t="s">
        <v>298</v>
      </c>
      <c r="C124" s="12">
        <v>128</v>
      </c>
      <c r="D124" s="12" t="s">
        <v>297</v>
      </c>
      <c r="E124" s="12"/>
      <c r="F124" s="97" t="s">
        <v>1836</v>
      </c>
      <c r="G124" s="77" t="s">
        <v>1249</v>
      </c>
      <c r="H124" s="12" t="s">
        <v>1837</v>
      </c>
      <c r="I124" s="84" t="s">
        <v>1838</v>
      </c>
      <c r="J124" s="118" t="s">
        <v>1373</v>
      </c>
      <c r="K124" s="88">
        <v>1031125762</v>
      </c>
      <c r="L124" s="12"/>
      <c r="M124" s="12"/>
      <c r="N124" s="12"/>
      <c r="O124" s="12"/>
      <c r="P124" s="12"/>
      <c r="Q124" s="12"/>
      <c r="R124" s="12"/>
      <c r="S124" s="12"/>
      <c r="T124" s="12" t="s">
        <v>1839</v>
      </c>
      <c r="U124" s="75">
        <v>45394</v>
      </c>
      <c r="V124" s="75">
        <v>45397</v>
      </c>
      <c r="W124" s="75">
        <v>45518</v>
      </c>
      <c r="X124" s="12">
        <v>120</v>
      </c>
      <c r="Y124" s="79">
        <f t="shared" si="17"/>
        <v>4</v>
      </c>
      <c r="Z124" s="89">
        <v>10000000</v>
      </c>
      <c r="AA124" s="81">
        <f t="shared" si="15"/>
        <v>2500000</v>
      </c>
      <c r="AB124" s="12">
        <v>1680</v>
      </c>
      <c r="AC124" s="12" t="str">
        <f>IFERROR((VLOOKUP($AB124,T_Datos!$B$3:$D$34,2,FALSE)),"Por favor diligenciar")</f>
        <v xml:space="preserve">Ciudadanos mas seguros y con confianza en la justicia de rafael uribe uribe </v>
      </c>
      <c r="AD124" s="12" t="str">
        <f>IFERROR((VLOOKUP($AB124,T_Datos!$B$3:$D$34,3,FALSE)),"Por favor diligenciar")</f>
        <v>O23011603430000001680</v>
      </c>
      <c r="AE124" s="12"/>
      <c r="AF124" s="86"/>
      <c r="AG124" s="12"/>
      <c r="AH124" s="86"/>
      <c r="AI124" s="13"/>
      <c r="AJ124" s="15"/>
      <c r="AK124" s="12"/>
      <c r="AL124" s="86"/>
      <c r="AM124" s="12"/>
      <c r="AN124" s="79">
        <f t="shared" si="16"/>
        <v>4</v>
      </c>
      <c r="AO124" s="79">
        <f>IF(X124+AM124=0,0,AM124+X124)</f>
        <v>120</v>
      </c>
      <c r="AP124" s="83">
        <f>IF(Z124+AJ124=0,0,Z124+AJ124)</f>
        <v>10000000</v>
      </c>
    </row>
    <row r="125" spans="1:43" ht="51" customHeight="1">
      <c r="B125" s="116" t="s">
        <v>1840</v>
      </c>
      <c r="C125" s="12">
        <v>129</v>
      </c>
      <c r="D125" s="12" t="s">
        <v>18</v>
      </c>
      <c r="E125" s="12"/>
      <c r="F125" s="97" t="s">
        <v>1841</v>
      </c>
      <c r="G125" s="77" t="s">
        <v>1243</v>
      </c>
      <c r="H125" s="12" t="s">
        <v>1842</v>
      </c>
      <c r="I125" s="84" t="s">
        <v>1843</v>
      </c>
      <c r="J125" s="118" t="s">
        <v>1379</v>
      </c>
      <c r="K125" s="88">
        <v>900810120</v>
      </c>
      <c r="L125" s="12"/>
      <c r="M125" s="12"/>
      <c r="N125" s="12"/>
      <c r="O125" s="12"/>
      <c r="P125" s="12"/>
      <c r="Q125" s="12"/>
      <c r="R125" s="12"/>
      <c r="S125" s="12"/>
      <c r="T125" s="12" t="s">
        <v>1844</v>
      </c>
      <c r="U125" s="75">
        <v>45393</v>
      </c>
      <c r="V125" s="75">
        <v>45395</v>
      </c>
      <c r="W125" s="75">
        <v>45424</v>
      </c>
      <c r="X125" s="12">
        <v>30</v>
      </c>
      <c r="Y125" s="79">
        <f t="shared" si="17"/>
        <v>1</v>
      </c>
      <c r="Z125" s="89">
        <v>12960000</v>
      </c>
      <c r="AA125" s="81">
        <f t="shared" si="15"/>
        <v>12960000</v>
      </c>
      <c r="AB125" s="12">
        <v>1697</v>
      </c>
      <c r="AC125" s="12" t="str">
        <f>IFERROR((VLOOKUP($AB125,T_Datos!$B$3:$D$34,2,FALSE)),"Por favor diligenciar")</f>
        <v xml:space="preserve">Gestion publica transparente y que mide cuentas  la ciudadania en rafael uribe uribe </v>
      </c>
      <c r="AD125" s="12" t="str">
        <f>IFERROR((VLOOKUP($AB125,T_Datos!$B$3:$D$34,3,FALSE)),"Por favor diligenciar")</f>
        <v>O23011605570000001697</v>
      </c>
      <c r="AE125" s="12"/>
      <c r="AF125" s="86"/>
      <c r="AG125" s="12"/>
      <c r="AH125" s="86"/>
      <c r="AI125" s="13"/>
      <c r="AJ125" s="15"/>
      <c r="AK125" s="12"/>
      <c r="AL125" s="86"/>
      <c r="AM125" s="12"/>
      <c r="AN125" s="79">
        <f t="shared" si="16"/>
        <v>1</v>
      </c>
      <c r="AO125" s="79">
        <f>IF(X125+AM125=0,0,AM125+X125)</f>
        <v>30</v>
      </c>
      <c r="AP125" s="83">
        <f>IF(Z125+AJ125=0,0,Z125+AJ125)</f>
        <v>12960000</v>
      </c>
      <c r="AQ125" s="95"/>
    </row>
    <row r="126" spans="1:43" s="7" customFormat="1" ht="51" customHeight="1">
      <c r="B126" s="116" t="s">
        <v>300</v>
      </c>
      <c r="C126" s="12">
        <v>130</v>
      </c>
      <c r="D126" s="12" t="s">
        <v>299</v>
      </c>
      <c r="E126" s="12"/>
      <c r="F126" s="98" t="s">
        <v>1845</v>
      </c>
      <c r="G126" s="77" t="s">
        <v>1249</v>
      </c>
      <c r="H126" s="12" t="s">
        <v>1846</v>
      </c>
      <c r="I126" s="118" t="s">
        <v>1847</v>
      </c>
      <c r="J126" s="118" t="s">
        <v>1373</v>
      </c>
      <c r="K126" s="78">
        <v>53116119</v>
      </c>
      <c r="L126" s="12"/>
      <c r="M126" s="12"/>
      <c r="N126" s="12"/>
      <c r="O126" s="12"/>
      <c r="P126" s="12"/>
      <c r="Q126" s="12"/>
      <c r="R126" s="12"/>
      <c r="S126" s="12"/>
      <c r="T126" s="12" t="s">
        <v>1848</v>
      </c>
      <c r="U126" s="75">
        <v>45397</v>
      </c>
      <c r="V126" s="75">
        <v>45414</v>
      </c>
      <c r="W126" s="75">
        <v>45536</v>
      </c>
      <c r="X126" s="12">
        <v>120</v>
      </c>
      <c r="Y126" s="79">
        <f t="shared" si="17"/>
        <v>4</v>
      </c>
      <c r="Z126" s="89">
        <v>11200000</v>
      </c>
      <c r="AA126" s="81">
        <f t="shared" si="15"/>
        <v>2800000</v>
      </c>
      <c r="AB126" s="12">
        <v>1698</v>
      </c>
      <c r="AC126" s="12" t="str">
        <f>IFERROR((VLOOKUP($AB126,T_Datos!$B$3:$D$34,2,FALSE)),"Por favor diligenciar")</f>
        <v>Inspección, vigilancia y control en Rafael Uribe Uribe
Rafael Uribe Uribe</v>
      </c>
      <c r="AD126" s="12" t="str">
        <f>IFERROR((VLOOKUP($AB126,T_Datos!$B$3:$D$34,3,FALSE)),"Por favor diligenciar")</f>
        <v>O23011605570000001698</v>
      </c>
      <c r="AE126" s="12"/>
      <c r="AF126" s="86"/>
      <c r="AG126" s="12"/>
      <c r="AH126" s="86"/>
      <c r="AI126" s="13"/>
      <c r="AJ126" s="15"/>
      <c r="AK126" s="12"/>
      <c r="AL126" s="86"/>
      <c r="AM126" s="12"/>
      <c r="AN126" s="79">
        <f t="shared" si="16"/>
        <v>4</v>
      </c>
      <c r="AO126" s="79">
        <f>IF(X126+AM126=0,0,AM126+X126)</f>
        <v>120</v>
      </c>
      <c r="AP126" s="83">
        <f>IF(Z126+AJ126=0,0,Z126+AJ126)</f>
        <v>11200000</v>
      </c>
    </row>
    <row r="127" spans="1:43" s="7" customFormat="1" ht="51" customHeight="1">
      <c r="B127" s="116" t="s">
        <v>302</v>
      </c>
      <c r="C127" s="12">
        <v>131</v>
      </c>
      <c r="D127" s="12" t="s">
        <v>301</v>
      </c>
      <c r="E127" s="12"/>
      <c r="F127" s="98" t="s">
        <v>1849</v>
      </c>
      <c r="G127" s="77" t="s">
        <v>1249</v>
      </c>
      <c r="H127" s="12" t="s">
        <v>1850</v>
      </c>
      <c r="I127" s="84" t="s">
        <v>1851</v>
      </c>
      <c r="J127" s="118" t="s">
        <v>1373</v>
      </c>
      <c r="K127" s="78">
        <v>37934808</v>
      </c>
      <c r="L127" s="12"/>
      <c r="M127" s="12"/>
      <c r="N127" s="12"/>
      <c r="O127" s="12"/>
      <c r="P127" s="12"/>
      <c r="Q127" s="12"/>
      <c r="R127" s="12"/>
      <c r="S127" s="12"/>
      <c r="T127" s="12" t="s">
        <v>1852</v>
      </c>
      <c r="U127" s="75">
        <v>45397</v>
      </c>
      <c r="V127" s="75">
        <v>45401</v>
      </c>
      <c r="W127" s="75">
        <v>45522</v>
      </c>
      <c r="X127" s="12">
        <v>120</v>
      </c>
      <c r="Y127" s="79">
        <f t="shared" si="17"/>
        <v>4</v>
      </c>
      <c r="Z127" s="89">
        <v>23760000</v>
      </c>
      <c r="AA127" s="81">
        <f t="shared" si="15"/>
        <v>5940000</v>
      </c>
      <c r="AB127" s="12">
        <v>1697</v>
      </c>
      <c r="AC127" s="12" t="str">
        <f>IFERROR((VLOOKUP($AB127,T_Datos!$B$3:$D$34,2,FALSE)),"Por favor diligenciar")</f>
        <v xml:space="preserve">Gestion publica transparente y que mide cuentas  la ciudadania en rafael uribe uribe </v>
      </c>
      <c r="AD127" s="12" t="str">
        <f>IFERROR((VLOOKUP($AB127,T_Datos!$B$3:$D$34,3,FALSE)),"Por favor diligenciar")</f>
        <v>O23011605570000001697</v>
      </c>
      <c r="AE127" s="12"/>
      <c r="AF127" s="86"/>
      <c r="AG127" s="12"/>
      <c r="AH127" s="86"/>
      <c r="AI127" s="13"/>
      <c r="AJ127" s="15"/>
      <c r="AK127" s="12"/>
      <c r="AL127" s="86"/>
      <c r="AM127" s="12"/>
      <c r="AN127" s="79">
        <f t="shared" si="16"/>
        <v>4</v>
      </c>
      <c r="AO127" s="79">
        <f>IF(X127+AM127=0,0,AM127+X127)</f>
        <v>120</v>
      </c>
      <c r="AP127" s="83">
        <f>IF(Z127+AJ127=0,0,Z127+AJ127)</f>
        <v>23760000</v>
      </c>
    </row>
    <row r="128" spans="1:43" s="7" customFormat="1" ht="51" customHeight="1">
      <c r="B128" s="116" t="s">
        <v>304</v>
      </c>
      <c r="C128" s="12">
        <v>132</v>
      </c>
      <c r="D128" s="12" t="s">
        <v>303</v>
      </c>
      <c r="E128" s="12"/>
      <c r="F128" s="97" t="s">
        <v>1853</v>
      </c>
      <c r="G128" s="77" t="s">
        <v>1249</v>
      </c>
      <c r="H128" s="12" t="s">
        <v>1854</v>
      </c>
      <c r="I128" s="84" t="s">
        <v>1855</v>
      </c>
      <c r="J128" s="118" t="s">
        <v>1373</v>
      </c>
      <c r="K128" s="78">
        <v>1023018225</v>
      </c>
      <c r="L128" s="12"/>
      <c r="M128" s="12"/>
      <c r="N128" s="12"/>
      <c r="O128" s="12"/>
      <c r="P128" s="12"/>
      <c r="Q128" s="12"/>
      <c r="R128" s="12"/>
      <c r="S128" s="12"/>
      <c r="T128" s="12" t="s">
        <v>1856</v>
      </c>
      <c r="U128" s="75">
        <v>45394</v>
      </c>
      <c r="V128" s="75">
        <v>45405</v>
      </c>
      <c r="W128" s="75">
        <v>45587</v>
      </c>
      <c r="X128" s="12">
        <v>120</v>
      </c>
      <c r="Y128" s="79">
        <f t="shared" si="17"/>
        <v>4</v>
      </c>
      <c r="Z128" s="89">
        <v>23760000</v>
      </c>
      <c r="AA128" s="81">
        <f t="shared" si="15"/>
        <v>5940000</v>
      </c>
      <c r="AB128" s="12">
        <v>1697</v>
      </c>
      <c r="AC128" s="12" t="str">
        <f>IFERROR((VLOOKUP($AB128,T_Datos!$B$3:$D$34,2,FALSE)),"Por favor diligenciar")</f>
        <v xml:space="preserve">Gestion publica transparente y que mide cuentas  la ciudadania en rafael uribe uribe </v>
      </c>
      <c r="AD128" s="12" t="str">
        <f>IFERROR((VLOOKUP($AB128,T_Datos!$B$3:$D$34,3,FALSE)),"Por favor diligenciar")</f>
        <v>O23011605570000001697</v>
      </c>
      <c r="AE128" s="12">
        <v>1</v>
      </c>
      <c r="AF128" s="86">
        <v>45525</v>
      </c>
      <c r="AG128" s="12">
        <v>1159</v>
      </c>
      <c r="AH128" s="86">
        <v>45518</v>
      </c>
      <c r="AI128" s="13">
        <v>1136</v>
      </c>
      <c r="AJ128" s="15">
        <v>11880000</v>
      </c>
      <c r="AK128" s="12">
        <v>1</v>
      </c>
      <c r="AL128" s="86">
        <v>45525</v>
      </c>
      <c r="AM128" s="12">
        <v>60</v>
      </c>
      <c r="AN128" s="79">
        <f t="shared" si="16"/>
        <v>6</v>
      </c>
      <c r="AO128" s="79">
        <f>IF(X128+AM128=0,0,AM128+X128)</f>
        <v>180</v>
      </c>
      <c r="AP128" s="83">
        <f>IF(Z128+AJ128=0,0,Z128+AJ128)</f>
        <v>35640000</v>
      </c>
      <c r="AQ128" s="159"/>
    </row>
    <row r="129" spans="1:42" s="7" customFormat="1" ht="51" customHeight="1">
      <c r="B129" s="116" t="s">
        <v>306</v>
      </c>
      <c r="C129" s="12">
        <v>133</v>
      </c>
      <c r="D129" s="12" t="s">
        <v>305</v>
      </c>
      <c r="E129" s="12"/>
      <c r="F129" s="97" t="s">
        <v>1857</v>
      </c>
      <c r="G129" s="77" t="s">
        <v>1249</v>
      </c>
      <c r="H129" s="12" t="s">
        <v>1858</v>
      </c>
      <c r="I129" s="84" t="s">
        <v>1859</v>
      </c>
      <c r="J129" s="118" t="s">
        <v>1373</v>
      </c>
      <c r="K129" s="78">
        <v>51912017</v>
      </c>
      <c r="L129" s="12"/>
      <c r="M129" s="12"/>
      <c r="N129" s="12"/>
      <c r="O129" s="12"/>
      <c r="P129" s="12"/>
      <c r="Q129" s="12"/>
      <c r="R129" s="12"/>
      <c r="S129" s="12"/>
      <c r="T129" s="12" t="s">
        <v>1860</v>
      </c>
      <c r="U129" s="75">
        <v>45394</v>
      </c>
      <c r="V129" s="75">
        <v>45397</v>
      </c>
      <c r="W129" s="75">
        <v>45518</v>
      </c>
      <c r="X129" s="12">
        <v>120</v>
      </c>
      <c r="Y129" s="79">
        <f t="shared" si="17"/>
        <v>4</v>
      </c>
      <c r="Z129" s="89">
        <v>10000000</v>
      </c>
      <c r="AA129" s="81">
        <f t="shared" si="15"/>
        <v>2500000</v>
      </c>
      <c r="AB129" s="12">
        <v>1680</v>
      </c>
      <c r="AC129" s="12" t="str">
        <f>IFERROR((VLOOKUP($AB129,T_Datos!$B$3:$D$34,2,FALSE)),"Por favor diligenciar")</f>
        <v xml:space="preserve">Ciudadanos mas seguros y con confianza en la justicia de rafael uribe uribe </v>
      </c>
      <c r="AD129" s="12" t="str">
        <f>IFERROR((VLOOKUP($AB129,T_Datos!$B$3:$D$34,3,FALSE)),"Por favor diligenciar")</f>
        <v>O23011603430000001680</v>
      </c>
      <c r="AE129" s="12"/>
      <c r="AF129" s="86"/>
      <c r="AG129" s="12"/>
      <c r="AH129" s="86"/>
      <c r="AI129" s="13"/>
      <c r="AJ129" s="15"/>
      <c r="AK129" s="12"/>
      <c r="AL129" s="86"/>
      <c r="AM129" s="12"/>
      <c r="AN129" s="79">
        <f t="shared" si="16"/>
        <v>4</v>
      </c>
      <c r="AO129" s="79">
        <f>IF(X129+AM129=0,0,AM129+X129)</f>
        <v>120</v>
      </c>
      <c r="AP129" s="83">
        <f>IF(Z129+AJ129=0,0,Z129+AJ129)</f>
        <v>10000000</v>
      </c>
    </row>
    <row r="130" spans="1:42" s="7" customFormat="1" ht="51" customHeight="1">
      <c r="B130" s="116" t="s">
        <v>308</v>
      </c>
      <c r="C130" s="12">
        <v>134</v>
      </c>
      <c r="D130" s="12" t="s">
        <v>307</v>
      </c>
      <c r="E130" s="12"/>
      <c r="F130" s="97" t="s">
        <v>1861</v>
      </c>
      <c r="G130" s="77" t="s">
        <v>1249</v>
      </c>
      <c r="H130" s="12" t="s">
        <v>1862</v>
      </c>
      <c r="I130" s="84" t="s">
        <v>1863</v>
      </c>
      <c r="J130" s="118" t="s">
        <v>1373</v>
      </c>
      <c r="K130" s="78">
        <v>79640008</v>
      </c>
      <c r="L130" s="12"/>
      <c r="M130" s="12"/>
      <c r="N130" s="12"/>
      <c r="O130" s="12"/>
      <c r="P130" s="12"/>
      <c r="Q130" s="12"/>
      <c r="R130" s="12"/>
      <c r="S130" s="12"/>
      <c r="T130" s="12" t="s">
        <v>1860</v>
      </c>
      <c r="U130" s="75">
        <v>45394</v>
      </c>
      <c r="V130" s="75">
        <v>45397</v>
      </c>
      <c r="W130" s="75">
        <v>45518</v>
      </c>
      <c r="X130" s="12">
        <v>120</v>
      </c>
      <c r="Y130" s="79">
        <f t="shared" si="17"/>
        <v>4</v>
      </c>
      <c r="Z130" s="89">
        <v>10000000</v>
      </c>
      <c r="AA130" s="81">
        <f t="shared" si="15"/>
        <v>2500000</v>
      </c>
      <c r="AB130" s="12">
        <v>1680</v>
      </c>
      <c r="AC130" s="12" t="str">
        <f>IFERROR((VLOOKUP($AB130,T_Datos!$B$3:$D$34,2,FALSE)),"Por favor diligenciar")</f>
        <v xml:space="preserve">Ciudadanos mas seguros y con confianza en la justicia de rafael uribe uribe </v>
      </c>
      <c r="AD130" s="12" t="str">
        <f>IFERROR((VLOOKUP($AB130,T_Datos!$B$3:$D$34,3,FALSE)),"Por favor diligenciar")</f>
        <v>O23011603430000001680</v>
      </c>
      <c r="AE130" s="12"/>
      <c r="AF130" s="86"/>
      <c r="AG130" s="12"/>
      <c r="AH130" s="86"/>
      <c r="AI130" s="13"/>
      <c r="AJ130" s="15"/>
      <c r="AK130" s="12"/>
      <c r="AL130" s="86"/>
      <c r="AM130" s="12"/>
      <c r="AN130" s="79">
        <f t="shared" si="16"/>
        <v>4</v>
      </c>
      <c r="AO130" s="79">
        <f>IF(X130+AM130=0,0,AM130+X130)</f>
        <v>120</v>
      </c>
      <c r="AP130" s="83">
        <f>IF(Z130+AJ130=0,0,Z130+AJ130)</f>
        <v>10000000</v>
      </c>
    </row>
    <row r="131" spans="1:42" s="7" customFormat="1" ht="51" customHeight="1">
      <c r="B131" s="116" t="s">
        <v>310</v>
      </c>
      <c r="C131" s="12">
        <v>135</v>
      </c>
      <c r="D131" s="12" t="s">
        <v>309</v>
      </c>
      <c r="E131" s="12"/>
      <c r="F131" s="97" t="s">
        <v>1864</v>
      </c>
      <c r="G131" s="77" t="s">
        <v>1249</v>
      </c>
      <c r="H131" s="12" t="s">
        <v>1865</v>
      </c>
      <c r="I131" s="84" t="s">
        <v>1866</v>
      </c>
      <c r="J131" s="118" t="s">
        <v>1373</v>
      </c>
      <c r="K131" s="78">
        <v>1013643216</v>
      </c>
      <c r="L131" s="12"/>
      <c r="M131" s="12"/>
      <c r="N131" s="12"/>
      <c r="O131" s="12"/>
      <c r="P131" s="12"/>
      <c r="Q131" s="12"/>
      <c r="R131" s="12"/>
      <c r="S131" s="12"/>
      <c r="T131" s="12" t="s">
        <v>1867</v>
      </c>
      <c r="U131" s="75">
        <v>45394</v>
      </c>
      <c r="V131" s="75">
        <v>45397</v>
      </c>
      <c r="W131" s="75">
        <v>45518</v>
      </c>
      <c r="X131" s="12">
        <v>120</v>
      </c>
      <c r="Y131" s="79">
        <f t="shared" si="17"/>
        <v>4</v>
      </c>
      <c r="Z131" s="89">
        <v>10000000</v>
      </c>
      <c r="AA131" s="81">
        <f t="shared" si="15"/>
        <v>2500000</v>
      </c>
      <c r="AB131" s="12">
        <v>1680</v>
      </c>
      <c r="AC131" s="12" t="str">
        <f>IFERROR((VLOOKUP($AB131,T_Datos!$B$3:$D$34,2,FALSE)),"Por favor diligenciar")</f>
        <v xml:space="preserve">Ciudadanos mas seguros y con confianza en la justicia de rafael uribe uribe </v>
      </c>
      <c r="AD131" s="12" t="str">
        <f>IFERROR((VLOOKUP($AB131,T_Datos!$B$3:$D$34,3,FALSE)),"Por favor diligenciar")</f>
        <v>O23011603430000001680</v>
      </c>
      <c r="AE131" s="12"/>
      <c r="AF131" s="86"/>
      <c r="AG131" s="12"/>
      <c r="AH131" s="86"/>
      <c r="AI131" s="13"/>
      <c r="AJ131" s="15"/>
      <c r="AK131" s="12"/>
      <c r="AL131" s="86"/>
      <c r="AM131" s="12"/>
      <c r="AN131" s="79">
        <f t="shared" si="16"/>
        <v>4</v>
      </c>
      <c r="AO131" s="79">
        <f>IF(X131+AM131=0,0,AM131+X131)</f>
        <v>120</v>
      </c>
      <c r="AP131" s="83">
        <f>IF(Z131+AJ131=0,0,Z131+AJ131)</f>
        <v>10000000</v>
      </c>
    </row>
    <row r="132" spans="1:42" s="7" customFormat="1" ht="51" customHeight="1">
      <c r="B132" s="116" t="s">
        <v>312</v>
      </c>
      <c r="C132" s="12">
        <v>136</v>
      </c>
      <c r="D132" s="12" t="s">
        <v>311</v>
      </c>
      <c r="E132" s="12"/>
      <c r="F132" s="98" t="s">
        <v>1868</v>
      </c>
      <c r="G132" s="77" t="s">
        <v>1249</v>
      </c>
      <c r="H132" s="12" t="s">
        <v>1869</v>
      </c>
      <c r="I132" s="84" t="s">
        <v>1870</v>
      </c>
      <c r="J132" s="118" t="s">
        <v>1373</v>
      </c>
      <c r="K132" s="78">
        <v>1023019998</v>
      </c>
      <c r="L132" s="12"/>
      <c r="M132" s="12"/>
      <c r="N132" s="12"/>
      <c r="O132" s="12"/>
      <c r="P132" s="12"/>
      <c r="Q132" s="12"/>
      <c r="R132" s="12"/>
      <c r="S132" s="12"/>
      <c r="T132" s="12" t="s">
        <v>1860</v>
      </c>
      <c r="U132" s="75">
        <v>45394</v>
      </c>
      <c r="V132" s="75">
        <v>45401</v>
      </c>
      <c r="W132" s="75">
        <v>45522</v>
      </c>
      <c r="X132" s="12">
        <v>120</v>
      </c>
      <c r="Y132" s="79">
        <f t="shared" si="17"/>
        <v>4</v>
      </c>
      <c r="Z132" s="89">
        <v>10000000</v>
      </c>
      <c r="AA132" s="81">
        <f t="shared" si="15"/>
        <v>2500000</v>
      </c>
      <c r="AB132" s="12">
        <v>1680</v>
      </c>
      <c r="AC132" s="12" t="str">
        <f>IFERROR((VLOOKUP($AB132,T_Datos!$B$3:$D$34,2,FALSE)),"Por favor diligenciar")</f>
        <v xml:space="preserve">Ciudadanos mas seguros y con confianza en la justicia de rafael uribe uribe </v>
      </c>
      <c r="AD132" s="12" t="str">
        <f>IFERROR((VLOOKUP($AB132,T_Datos!$B$3:$D$34,3,FALSE)),"Por favor diligenciar")</f>
        <v>O23011603430000001680</v>
      </c>
      <c r="AE132" s="12"/>
      <c r="AF132" s="86"/>
      <c r="AG132" s="12"/>
      <c r="AH132" s="86"/>
      <c r="AI132" s="13"/>
      <c r="AJ132" s="15"/>
      <c r="AK132" s="12"/>
      <c r="AL132" s="86"/>
      <c r="AM132" s="12"/>
      <c r="AN132" s="79">
        <f t="shared" si="16"/>
        <v>4</v>
      </c>
      <c r="AO132" s="79">
        <f>IF(X132+AM132=0,0,AM132+X132)</f>
        <v>120</v>
      </c>
      <c r="AP132" s="83">
        <f>IF(Z132+AJ132=0,0,Z132+AJ132)</f>
        <v>10000000</v>
      </c>
    </row>
    <row r="133" spans="1:42" s="7" customFormat="1" ht="51" customHeight="1">
      <c r="B133" s="116" t="s">
        <v>314</v>
      </c>
      <c r="C133" s="12">
        <v>137</v>
      </c>
      <c r="D133" s="12" t="s">
        <v>313</v>
      </c>
      <c r="E133" s="12"/>
      <c r="F133" s="98" t="s">
        <v>1871</v>
      </c>
      <c r="G133" s="77" t="s">
        <v>1249</v>
      </c>
      <c r="H133" s="12" t="s">
        <v>1872</v>
      </c>
      <c r="I133" s="84" t="s">
        <v>1873</v>
      </c>
      <c r="J133" s="118" t="s">
        <v>1373</v>
      </c>
      <c r="K133" s="78">
        <v>79211230</v>
      </c>
      <c r="L133" s="12"/>
      <c r="M133" s="12"/>
      <c r="N133" s="12"/>
      <c r="O133" s="12"/>
      <c r="P133" s="12"/>
      <c r="Q133" s="12"/>
      <c r="R133" s="12"/>
      <c r="S133" s="12"/>
      <c r="T133" s="12" t="s">
        <v>1860</v>
      </c>
      <c r="U133" s="75">
        <v>45401</v>
      </c>
      <c r="V133" s="75">
        <v>45415</v>
      </c>
      <c r="W133" s="75">
        <v>45537</v>
      </c>
      <c r="X133" s="12">
        <v>120</v>
      </c>
      <c r="Y133" s="79">
        <f t="shared" si="17"/>
        <v>4</v>
      </c>
      <c r="Z133" s="89">
        <v>10000000</v>
      </c>
      <c r="AA133" s="81">
        <f t="shared" si="15"/>
        <v>2500000</v>
      </c>
      <c r="AB133" s="12">
        <v>1680</v>
      </c>
      <c r="AC133" s="12" t="str">
        <f>IFERROR((VLOOKUP($AB133,T_Datos!$B$3:$D$34,2,FALSE)),"Por favor diligenciar")</f>
        <v xml:space="preserve">Ciudadanos mas seguros y con confianza en la justicia de rafael uribe uribe </v>
      </c>
      <c r="AD133" s="12" t="str">
        <f>IFERROR((VLOOKUP($AB133,T_Datos!$B$3:$D$34,3,FALSE)),"Por favor diligenciar")</f>
        <v>O23011603430000001680</v>
      </c>
      <c r="AE133" s="12"/>
      <c r="AF133" s="86"/>
      <c r="AG133" s="12"/>
      <c r="AH133" s="86"/>
      <c r="AI133" s="13"/>
      <c r="AJ133" s="15"/>
      <c r="AK133" s="12"/>
      <c r="AL133" s="86"/>
      <c r="AM133" s="12"/>
      <c r="AN133" s="79">
        <f t="shared" si="16"/>
        <v>4</v>
      </c>
      <c r="AO133" s="79">
        <f>IF(X133+AM133=0,0,AM133+X133)</f>
        <v>120</v>
      </c>
      <c r="AP133" s="83">
        <f>IF(Z133+AJ133=0,0,Z133+AJ133)</f>
        <v>10000000</v>
      </c>
    </row>
    <row r="134" spans="1:42" s="7" customFormat="1" ht="51" customHeight="1">
      <c r="B134" s="116" t="s">
        <v>316</v>
      </c>
      <c r="C134" s="12">
        <v>138</v>
      </c>
      <c r="D134" s="12" t="s">
        <v>315</v>
      </c>
      <c r="E134" s="12"/>
      <c r="F134" s="90" t="s">
        <v>1874</v>
      </c>
      <c r="G134" s="77" t="s">
        <v>1249</v>
      </c>
      <c r="H134" s="12" t="s">
        <v>1875</v>
      </c>
      <c r="I134" s="84" t="s">
        <v>1876</v>
      </c>
      <c r="J134" s="118" t="s">
        <v>1373</v>
      </c>
      <c r="K134" s="78">
        <v>52274548</v>
      </c>
      <c r="L134" s="12"/>
      <c r="M134" s="12"/>
      <c r="N134" s="12"/>
      <c r="O134" s="12"/>
      <c r="P134" s="12"/>
      <c r="Q134" s="12"/>
      <c r="R134" s="12"/>
      <c r="S134" s="12"/>
      <c r="T134" s="12" t="s">
        <v>1860</v>
      </c>
      <c r="U134" s="75">
        <v>45394</v>
      </c>
      <c r="V134" s="75">
        <v>45397</v>
      </c>
      <c r="W134" s="75">
        <v>45518</v>
      </c>
      <c r="X134" s="12">
        <v>120</v>
      </c>
      <c r="Y134" s="79">
        <f t="shared" si="17"/>
        <v>4</v>
      </c>
      <c r="Z134" s="89">
        <v>10000000</v>
      </c>
      <c r="AA134" s="81">
        <f t="shared" si="15"/>
        <v>2500000</v>
      </c>
      <c r="AB134" s="12">
        <v>1680</v>
      </c>
      <c r="AC134" s="12" t="str">
        <f>IFERROR((VLOOKUP($AB134,T_Datos!$B$3:$D$34,2,FALSE)),"Por favor diligenciar")</f>
        <v xml:space="preserve">Ciudadanos mas seguros y con confianza en la justicia de rafael uribe uribe </v>
      </c>
      <c r="AD134" s="12" t="str">
        <f>IFERROR((VLOOKUP($AB134,T_Datos!$B$3:$D$34,3,FALSE)),"Por favor diligenciar")</f>
        <v>O23011603430000001680</v>
      </c>
      <c r="AE134" s="12"/>
      <c r="AF134" s="86"/>
      <c r="AG134" s="12"/>
      <c r="AH134" s="86"/>
      <c r="AI134" s="13"/>
      <c r="AJ134" s="15"/>
      <c r="AK134" s="12"/>
      <c r="AL134" s="86"/>
      <c r="AM134" s="12"/>
      <c r="AN134" s="79">
        <f t="shared" si="16"/>
        <v>4</v>
      </c>
      <c r="AO134" s="79">
        <f>IF(X134+AM134=0,0,AM134+X134)</f>
        <v>120</v>
      </c>
      <c r="AP134" s="83">
        <f>IF(Z134+AJ134=0,0,Z134+AJ134)</f>
        <v>10000000</v>
      </c>
    </row>
    <row r="135" spans="1:42" s="7" customFormat="1" ht="51" customHeight="1">
      <c r="B135" s="116" t="s">
        <v>318</v>
      </c>
      <c r="C135" s="12">
        <v>139</v>
      </c>
      <c r="D135" s="12" t="s">
        <v>317</v>
      </c>
      <c r="E135" s="12"/>
      <c r="F135" s="98" t="s">
        <v>1877</v>
      </c>
      <c r="G135" s="77" t="s">
        <v>1249</v>
      </c>
      <c r="H135" s="12" t="s">
        <v>1878</v>
      </c>
      <c r="I135" s="12" t="s">
        <v>1879</v>
      </c>
      <c r="J135" s="12" t="s">
        <v>1373</v>
      </c>
      <c r="K135" s="88">
        <v>1031177773</v>
      </c>
      <c r="L135" s="12"/>
      <c r="M135" s="12"/>
      <c r="N135" s="12"/>
      <c r="O135" s="12"/>
      <c r="P135" s="12"/>
      <c r="Q135" s="12"/>
      <c r="R135" s="12"/>
      <c r="S135" s="12"/>
      <c r="T135" s="12" t="s">
        <v>1880</v>
      </c>
      <c r="U135" s="75">
        <v>45394</v>
      </c>
      <c r="V135" s="75">
        <v>45400</v>
      </c>
      <c r="W135" s="75">
        <v>45521</v>
      </c>
      <c r="X135" s="12">
        <v>120</v>
      </c>
      <c r="Y135" s="79">
        <f t="shared" si="17"/>
        <v>4</v>
      </c>
      <c r="Z135" s="89">
        <v>11200000</v>
      </c>
      <c r="AA135" s="81">
        <f t="shared" si="15"/>
        <v>2800000</v>
      </c>
      <c r="AB135" s="12">
        <v>1698</v>
      </c>
      <c r="AC135" s="12" t="str">
        <f>IFERROR((VLOOKUP($AB135,T_Datos!$B$3:$D$34,2,FALSE)),"Por favor diligenciar")</f>
        <v>Inspección, vigilancia y control en Rafael Uribe Uribe
Rafael Uribe Uribe</v>
      </c>
      <c r="AD135" s="12" t="str">
        <f>IFERROR((VLOOKUP($AB135,T_Datos!$B$3:$D$34,3,FALSE)),"Por favor diligenciar")</f>
        <v>O23011605570000001698</v>
      </c>
      <c r="AE135" s="12"/>
      <c r="AF135" s="86"/>
      <c r="AG135" s="12"/>
      <c r="AH135" s="86"/>
      <c r="AI135" s="13"/>
      <c r="AJ135" s="15"/>
      <c r="AK135" s="12"/>
      <c r="AL135" s="86"/>
      <c r="AM135" s="12"/>
      <c r="AN135" s="79">
        <f t="shared" si="16"/>
        <v>4</v>
      </c>
      <c r="AO135" s="79">
        <f>IF(X135+AM135=0,0,AM135+X135)</f>
        <v>120</v>
      </c>
      <c r="AP135" s="83">
        <f>IF(Z135+AJ135=0,0,Z135+AJ135)</f>
        <v>11200000</v>
      </c>
    </row>
    <row r="136" spans="1:42" s="7" customFormat="1" ht="51" customHeight="1">
      <c r="B136" s="116" t="s">
        <v>320</v>
      </c>
      <c r="C136" s="12">
        <v>140</v>
      </c>
      <c r="D136" s="12" t="s">
        <v>319</v>
      </c>
      <c r="E136" s="12"/>
      <c r="F136" s="97" t="s">
        <v>1881</v>
      </c>
      <c r="G136" s="77" t="s">
        <v>1249</v>
      </c>
      <c r="H136" s="12" t="s">
        <v>1882</v>
      </c>
      <c r="I136" s="12" t="s">
        <v>1883</v>
      </c>
      <c r="J136" s="12" t="s">
        <v>1373</v>
      </c>
      <c r="K136" s="88">
        <v>1032410626</v>
      </c>
      <c r="L136" s="12"/>
      <c r="M136" s="12"/>
      <c r="N136" s="12"/>
      <c r="O136" s="12"/>
      <c r="P136" s="12"/>
      <c r="Q136" s="12"/>
      <c r="R136" s="12"/>
      <c r="S136" s="12"/>
      <c r="T136" s="12" t="s">
        <v>1860</v>
      </c>
      <c r="U136" s="75">
        <v>45394</v>
      </c>
      <c r="V136" s="75">
        <v>45405</v>
      </c>
      <c r="W136" s="75">
        <v>45526</v>
      </c>
      <c r="X136" s="12">
        <v>120</v>
      </c>
      <c r="Y136" s="79">
        <f t="shared" si="17"/>
        <v>4</v>
      </c>
      <c r="Z136" s="89">
        <v>10000000</v>
      </c>
      <c r="AA136" s="81">
        <f t="shared" si="15"/>
        <v>2500000</v>
      </c>
      <c r="AB136" s="12">
        <v>1680</v>
      </c>
      <c r="AC136" s="12" t="str">
        <f>IFERROR((VLOOKUP($AB136,T_Datos!$B$3:$D$34,2,FALSE)),"Por favor diligenciar")</f>
        <v xml:space="preserve">Ciudadanos mas seguros y con confianza en la justicia de rafael uribe uribe </v>
      </c>
      <c r="AD136" s="12" t="str">
        <f>IFERROR((VLOOKUP($AB136,T_Datos!$B$3:$D$34,3,FALSE)),"Por favor diligenciar")</f>
        <v>O23011603430000001680</v>
      </c>
      <c r="AE136" s="12"/>
      <c r="AF136" s="86"/>
      <c r="AG136" s="12"/>
      <c r="AH136" s="86"/>
      <c r="AI136" s="13"/>
      <c r="AJ136" s="15"/>
      <c r="AK136" s="12"/>
      <c r="AL136" s="86"/>
      <c r="AM136" s="12"/>
      <c r="AN136" s="79">
        <f t="shared" si="16"/>
        <v>4</v>
      </c>
      <c r="AO136" s="79">
        <f>IF(X136+AM136=0,0,AM136+X136)</f>
        <v>120</v>
      </c>
      <c r="AP136" s="83">
        <f>IF(Z136+AJ136=0,0,Z136+AJ136)</f>
        <v>10000000</v>
      </c>
    </row>
    <row r="137" spans="1:42" s="7" customFormat="1" ht="51" customHeight="1">
      <c r="B137" s="116" t="s">
        <v>322</v>
      </c>
      <c r="C137" s="12">
        <v>141</v>
      </c>
      <c r="D137" s="12" t="s">
        <v>321</v>
      </c>
      <c r="E137" s="12"/>
      <c r="F137" s="97" t="s">
        <v>1884</v>
      </c>
      <c r="G137" s="77" t="s">
        <v>1249</v>
      </c>
      <c r="H137" s="12" t="s">
        <v>1885</v>
      </c>
      <c r="I137" s="12" t="s">
        <v>1886</v>
      </c>
      <c r="J137" s="12" t="s">
        <v>1373</v>
      </c>
      <c r="K137" s="88">
        <v>1023882603</v>
      </c>
      <c r="L137" s="12"/>
      <c r="M137" s="12"/>
      <c r="N137" s="12"/>
      <c r="O137" s="12"/>
      <c r="P137" s="12"/>
      <c r="Q137" s="12"/>
      <c r="R137" s="12"/>
      <c r="S137" s="12"/>
      <c r="T137" s="12" t="s">
        <v>1860</v>
      </c>
      <c r="U137" s="75">
        <v>45394</v>
      </c>
      <c r="V137" s="75">
        <v>45401</v>
      </c>
      <c r="W137" s="75">
        <v>45522</v>
      </c>
      <c r="X137" s="12">
        <v>120</v>
      </c>
      <c r="Y137" s="79">
        <f t="shared" si="17"/>
        <v>4</v>
      </c>
      <c r="Z137" s="89">
        <v>10000000</v>
      </c>
      <c r="AA137" s="81">
        <f t="shared" si="15"/>
        <v>2500000</v>
      </c>
      <c r="AB137" s="12">
        <v>1680</v>
      </c>
      <c r="AC137" s="12" t="str">
        <f>IFERROR((VLOOKUP($AB137,T_Datos!$B$3:$D$34,2,FALSE)),"Por favor diligenciar")</f>
        <v xml:space="preserve">Ciudadanos mas seguros y con confianza en la justicia de rafael uribe uribe </v>
      </c>
      <c r="AD137" s="12" t="str">
        <f>IFERROR((VLOOKUP($AB137,T_Datos!$B$3:$D$34,3,FALSE)),"Por favor diligenciar")</f>
        <v>O23011603430000001680</v>
      </c>
      <c r="AE137" s="12"/>
      <c r="AF137" s="86"/>
      <c r="AG137" s="12"/>
      <c r="AH137" s="86"/>
      <c r="AI137" s="13"/>
      <c r="AJ137" s="15"/>
      <c r="AK137" s="12"/>
      <c r="AL137" s="86"/>
      <c r="AM137" s="12"/>
      <c r="AN137" s="79">
        <f t="shared" si="16"/>
        <v>4</v>
      </c>
      <c r="AO137" s="79">
        <f>IF(X137+AM137=0,0,AM137+X137)</f>
        <v>120</v>
      </c>
      <c r="AP137" s="83">
        <f>IF(Z137+AJ137=0,0,Z137+AJ137)</f>
        <v>10000000</v>
      </c>
    </row>
    <row r="138" spans="1:42" s="7" customFormat="1" ht="51" customHeight="1">
      <c r="B138" s="116" t="s">
        <v>324</v>
      </c>
      <c r="C138" s="12">
        <v>142</v>
      </c>
      <c r="D138" s="12" t="s">
        <v>323</v>
      </c>
      <c r="E138" s="12"/>
      <c r="F138" s="98" t="s">
        <v>1887</v>
      </c>
      <c r="G138" s="77" t="s">
        <v>1249</v>
      </c>
      <c r="H138" s="12" t="s">
        <v>1888</v>
      </c>
      <c r="I138" s="84" t="s">
        <v>1889</v>
      </c>
      <c r="J138" s="118" t="s">
        <v>1373</v>
      </c>
      <c r="K138" s="78">
        <v>79468775</v>
      </c>
      <c r="L138" s="12"/>
      <c r="M138" s="12"/>
      <c r="N138" s="12"/>
      <c r="O138" s="12"/>
      <c r="P138" s="12"/>
      <c r="Q138" s="12"/>
      <c r="R138" s="12"/>
      <c r="S138" s="12"/>
      <c r="T138" s="12" t="s">
        <v>1890</v>
      </c>
      <c r="U138" s="75">
        <v>45397</v>
      </c>
      <c r="V138" s="75">
        <v>45401</v>
      </c>
      <c r="W138" s="75">
        <v>45522</v>
      </c>
      <c r="X138" s="12">
        <v>120</v>
      </c>
      <c r="Y138" s="79">
        <f t="shared" si="17"/>
        <v>4</v>
      </c>
      <c r="Z138" s="89">
        <v>23760000</v>
      </c>
      <c r="AA138" s="81">
        <f t="shared" si="15"/>
        <v>5940000</v>
      </c>
      <c r="AB138" s="12">
        <v>1698</v>
      </c>
      <c r="AC138" s="12" t="str">
        <f>IFERROR((VLOOKUP($AB138,T_Datos!$B$3:$D$34,2,FALSE)),"Por favor diligenciar")</f>
        <v>Inspección, vigilancia y control en Rafael Uribe Uribe
Rafael Uribe Uribe</v>
      </c>
      <c r="AD138" s="12" t="str">
        <f>IFERROR((VLOOKUP($AB138,T_Datos!$B$3:$D$34,3,FALSE)),"Por favor diligenciar")</f>
        <v>O23011605570000001698</v>
      </c>
      <c r="AE138" s="12"/>
      <c r="AF138" s="86"/>
      <c r="AG138" s="12"/>
      <c r="AH138" s="86"/>
      <c r="AI138" s="13"/>
      <c r="AJ138" s="15"/>
      <c r="AK138" s="12"/>
      <c r="AL138" s="86"/>
      <c r="AM138" s="12"/>
      <c r="AN138" s="79">
        <f t="shared" si="16"/>
        <v>4</v>
      </c>
      <c r="AO138" s="79">
        <f>IF(X138+AM138=0,0,AM138+X138)</f>
        <v>120</v>
      </c>
      <c r="AP138" s="83">
        <f>IF(Z138+AJ138=0,0,Z138+AJ138)</f>
        <v>23760000</v>
      </c>
    </row>
    <row r="139" spans="1:42" ht="51" customHeight="1">
      <c r="A139" s="7"/>
      <c r="B139" s="116" t="s">
        <v>326</v>
      </c>
      <c r="C139" s="12">
        <v>143</v>
      </c>
      <c r="D139" s="12" t="s">
        <v>325</v>
      </c>
      <c r="E139" s="12"/>
      <c r="F139" s="98" t="s">
        <v>1891</v>
      </c>
      <c r="G139" s="77" t="s">
        <v>1249</v>
      </c>
      <c r="H139" s="12" t="s">
        <v>1892</v>
      </c>
      <c r="I139" s="12" t="s">
        <v>1771</v>
      </c>
      <c r="J139" s="12" t="s">
        <v>1373</v>
      </c>
      <c r="K139" s="88">
        <v>71364780</v>
      </c>
      <c r="L139" s="12"/>
      <c r="M139" s="12"/>
      <c r="N139" s="12"/>
      <c r="O139" s="12"/>
      <c r="P139" s="12"/>
      <c r="Q139" s="12"/>
      <c r="R139" s="12"/>
      <c r="S139" s="12"/>
      <c r="T139" s="12" t="s">
        <v>1893</v>
      </c>
      <c r="U139" s="75">
        <v>45399</v>
      </c>
      <c r="V139" s="75">
        <v>45405</v>
      </c>
      <c r="W139" s="75">
        <v>45526</v>
      </c>
      <c r="X139" s="12">
        <v>120</v>
      </c>
      <c r="Y139" s="79">
        <f t="shared" si="17"/>
        <v>4</v>
      </c>
      <c r="Z139" s="89">
        <v>22880000</v>
      </c>
      <c r="AA139" s="81">
        <f t="shared" si="15"/>
        <v>5720000</v>
      </c>
      <c r="AB139" s="12">
        <v>1697</v>
      </c>
      <c r="AC139" s="12" t="str">
        <f>IFERROR((VLOOKUP($AB139,T_Datos!$B$3:$D$34,2,FALSE)),"Por favor diligenciar")</f>
        <v xml:space="preserve">Gestion publica transparente y que mide cuentas  la ciudadania en rafael uribe uribe </v>
      </c>
      <c r="AD139" s="12" t="str">
        <f>IFERROR((VLOOKUP($AB139,T_Datos!$B$3:$D$34,3,FALSE)),"Por favor diligenciar")</f>
        <v>O23011605570000001697</v>
      </c>
      <c r="AE139" s="12"/>
      <c r="AF139" s="86"/>
      <c r="AG139" s="12"/>
      <c r="AH139" s="86"/>
      <c r="AI139" s="13"/>
      <c r="AJ139" s="15"/>
      <c r="AK139" s="12"/>
      <c r="AL139" s="86"/>
      <c r="AM139" s="12"/>
      <c r="AN139" s="79">
        <f t="shared" si="16"/>
        <v>4</v>
      </c>
      <c r="AO139" s="79">
        <f>IF(X139+AM139=0,0,AM139+X139)</f>
        <v>120</v>
      </c>
      <c r="AP139" s="83">
        <f>IF(Z139+AJ139=0,0,Z139+AJ139)</f>
        <v>22880000</v>
      </c>
    </row>
    <row r="140" spans="1:42" ht="51" customHeight="1">
      <c r="A140" s="7"/>
      <c r="B140" s="116" t="s">
        <v>328</v>
      </c>
      <c r="C140" s="12">
        <v>144</v>
      </c>
      <c r="D140" s="12" t="s">
        <v>327</v>
      </c>
      <c r="E140" s="12"/>
      <c r="F140" s="98" t="s">
        <v>1894</v>
      </c>
      <c r="G140" s="77" t="s">
        <v>1249</v>
      </c>
      <c r="H140" s="12" t="s">
        <v>1895</v>
      </c>
      <c r="I140" s="12" t="s">
        <v>1896</v>
      </c>
      <c r="J140" s="12" t="s">
        <v>1373</v>
      </c>
      <c r="K140" s="88">
        <v>334775</v>
      </c>
      <c r="L140" s="12"/>
      <c r="M140" s="12"/>
      <c r="N140" s="12"/>
      <c r="O140" s="12"/>
      <c r="P140" s="12"/>
      <c r="Q140" s="12"/>
      <c r="R140" s="12"/>
      <c r="S140" s="12"/>
      <c r="T140" s="12" t="s">
        <v>1897</v>
      </c>
      <c r="U140" s="75">
        <v>45399</v>
      </c>
      <c r="V140" s="75">
        <v>45405</v>
      </c>
      <c r="W140" s="75">
        <v>45526</v>
      </c>
      <c r="X140" s="12">
        <v>120</v>
      </c>
      <c r="Y140" s="79">
        <f t="shared" si="17"/>
        <v>4</v>
      </c>
      <c r="Z140" s="89">
        <v>11200000</v>
      </c>
      <c r="AA140" s="81">
        <f t="shared" si="15"/>
        <v>2800000</v>
      </c>
      <c r="AB140" s="12">
        <v>1697</v>
      </c>
      <c r="AC140" s="12" t="str">
        <f>IFERROR((VLOOKUP($AB140,T_Datos!$B$3:$D$34,2,FALSE)),"Por favor diligenciar")</f>
        <v xml:space="preserve">Gestion publica transparente y que mide cuentas  la ciudadania en rafael uribe uribe </v>
      </c>
      <c r="AD140" s="12" t="str">
        <f>IFERROR((VLOOKUP($AB140,T_Datos!$B$3:$D$34,3,FALSE)),"Por favor diligenciar")</f>
        <v>O23011605570000001697</v>
      </c>
      <c r="AE140" s="12"/>
      <c r="AF140" s="86"/>
      <c r="AG140" s="12"/>
      <c r="AH140" s="86"/>
      <c r="AI140" s="13"/>
      <c r="AJ140" s="15"/>
      <c r="AK140" s="12"/>
      <c r="AL140" s="86"/>
      <c r="AM140" s="12"/>
      <c r="AN140" s="79">
        <f t="shared" si="16"/>
        <v>4</v>
      </c>
      <c r="AO140" s="79">
        <f>IF(X140+AM140=0,0,AM140+X140)</f>
        <v>120</v>
      </c>
      <c r="AP140" s="83">
        <f>IF(Z140+AJ140=0,0,Z140+AJ140)</f>
        <v>11200000</v>
      </c>
    </row>
    <row r="141" spans="1:42" ht="51" customHeight="1">
      <c r="B141" s="116" t="s">
        <v>330</v>
      </c>
      <c r="C141" s="12">
        <v>145</v>
      </c>
      <c r="D141" s="12" t="s">
        <v>329</v>
      </c>
      <c r="E141" s="12"/>
      <c r="F141" s="90" t="s">
        <v>1898</v>
      </c>
      <c r="G141" s="77" t="s">
        <v>1249</v>
      </c>
      <c r="H141" s="12" t="s">
        <v>1899</v>
      </c>
      <c r="I141" s="12" t="s">
        <v>1900</v>
      </c>
      <c r="J141" s="12" t="s">
        <v>1373</v>
      </c>
      <c r="K141" s="88">
        <v>39427773</v>
      </c>
      <c r="L141" s="12"/>
      <c r="M141" s="12"/>
      <c r="N141" s="12"/>
      <c r="O141" s="12"/>
      <c r="P141" s="12" t="s">
        <v>1901</v>
      </c>
      <c r="Q141" s="12" t="s">
        <v>1373</v>
      </c>
      <c r="R141" s="88">
        <v>1031166808</v>
      </c>
      <c r="S141" s="86">
        <v>45525</v>
      </c>
      <c r="T141" s="12" t="s">
        <v>1902</v>
      </c>
      <c r="U141" s="75">
        <v>45397</v>
      </c>
      <c r="V141" s="75">
        <v>45414</v>
      </c>
      <c r="W141" s="75">
        <v>45536</v>
      </c>
      <c r="X141" s="12">
        <v>120</v>
      </c>
      <c r="Y141" s="79">
        <f t="shared" si="17"/>
        <v>4</v>
      </c>
      <c r="Z141" s="89">
        <v>14960000</v>
      </c>
      <c r="AA141" s="81">
        <f t="shared" si="15"/>
        <v>3740000</v>
      </c>
      <c r="AB141" s="12">
        <v>1636</v>
      </c>
      <c r="AC141" s="12" t="str">
        <f>IFERROR((VLOOKUP($AB141,T_Datos!$B$3:$D$34,2,FALSE)),"Por favor diligenciar")</f>
        <v>Mejoramiento de la calidad dde vida del adulto mayor en rafael uribe uribe</v>
      </c>
      <c r="AD141" s="12" t="str">
        <f>IFERROR((VLOOKUP($AB141,T_Datos!$B$3:$D$34,3,FALSE)),"Por favor diligenciar")</f>
        <v>O23011601010000001636</v>
      </c>
      <c r="AE141" s="12"/>
      <c r="AF141" s="86"/>
      <c r="AG141" s="12"/>
      <c r="AH141" s="86"/>
      <c r="AI141" s="13"/>
      <c r="AJ141" s="15"/>
      <c r="AK141" s="12"/>
      <c r="AL141" s="86"/>
      <c r="AM141" s="12"/>
      <c r="AN141" s="79">
        <f t="shared" si="16"/>
        <v>4</v>
      </c>
      <c r="AO141" s="79">
        <f>IF(X141+AM141=0,0,AM141+X141)</f>
        <v>120</v>
      </c>
      <c r="AP141" s="83">
        <f>IF(Z141+AJ141=0,0,Z141+AJ141)</f>
        <v>14960000</v>
      </c>
    </row>
    <row r="142" spans="1:42" ht="51" customHeight="1">
      <c r="B142" s="116" t="s">
        <v>332</v>
      </c>
      <c r="C142" s="12">
        <v>146</v>
      </c>
      <c r="D142" s="12" t="s">
        <v>331</v>
      </c>
      <c r="E142" s="12"/>
      <c r="F142" s="90" t="s">
        <v>1903</v>
      </c>
      <c r="G142" s="77" t="s">
        <v>1249</v>
      </c>
      <c r="H142" s="12" t="s">
        <v>1904</v>
      </c>
      <c r="I142" s="12" t="s">
        <v>1905</v>
      </c>
      <c r="J142" s="12" t="s">
        <v>1373</v>
      </c>
      <c r="K142" s="88">
        <v>19397700</v>
      </c>
      <c r="L142" s="12"/>
      <c r="M142" s="12"/>
      <c r="N142" s="12"/>
      <c r="O142" s="12"/>
      <c r="P142" s="12"/>
      <c r="Q142" s="12"/>
      <c r="R142" s="12"/>
      <c r="S142" s="12"/>
      <c r="T142" s="12" t="s">
        <v>1906</v>
      </c>
      <c r="U142" s="86">
        <v>45397</v>
      </c>
      <c r="V142" s="75">
        <v>45405</v>
      </c>
      <c r="W142" s="75">
        <v>45526</v>
      </c>
      <c r="X142" s="12">
        <v>120</v>
      </c>
      <c r="Y142" s="79">
        <f t="shared" si="17"/>
        <v>4</v>
      </c>
      <c r="Z142" s="89">
        <v>11200000</v>
      </c>
      <c r="AA142" s="81">
        <f t="shared" si="15"/>
        <v>2800000</v>
      </c>
      <c r="AB142" s="12">
        <v>1697</v>
      </c>
      <c r="AC142" s="12" t="str">
        <f>IFERROR((VLOOKUP($AB142,T_Datos!$B$3:$D$34,2,FALSE)),"Por favor diligenciar")</f>
        <v xml:space="preserve">Gestion publica transparente y que mide cuentas  la ciudadania en rafael uribe uribe </v>
      </c>
      <c r="AD142" s="12" t="str">
        <f>IFERROR((VLOOKUP($AB142,T_Datos!$B$3:$D$34,3,FALSE)),"Por favor diligenciar")</f>
        <v>O23011605570000001697</v>
      </c>
      <c r="AE142" s="12"/>
      <c r="AF142" s="86"/>
      <c r="AG142" s="12"/>
      <c r="AH142" s="86"/>
      <c r="AI142" s="13"/>
      <c r="AJ142" s="15"/>
      <c r="AK142" s="12"/>
      <c r="AL142" s="86"/>
      <c r="AM142" s="12"/>
      <c r="AN142" s="79">
        <f t="shared" si="16"/>
        <v>4</v>
      </c>
      <c r="AO142" s="79">
        <f>IF(X142+AM142=0,0,AM142+X142)</f>
        <v>120</v>
      </c>
      <c r="AP142" s="83">
        <f>IF(Z142+AJ142=0,0,Z142+AJ142)</f>
        <v>11200000</v>
      </c>
    </row>
    <row r="143" spans="1:42" ht="51" customHeight="1">
      <c r="B143" s="116" t="s">
        <v>334</v>
      </c>
      <c r="C143" s="12">
        <v>147</v>
      </c>
      <c r="D143" s="12" t="s">
        <v>333</v>
      </c>
      <c r="E143" s="12"/>
      <c r="F143" s="87" t="s">
        <v>1907</v>
      </c>
      <c r="G143" s="77" t="s">
        <v>1249</v>
      </c>
      <c r="H143" s="12" t="s">
        <v>1908</v>
      </c>
      <c r="I143" s="12" t="s">
        <v>1909</v>
      </c>
      <c r="J143" s="12" t="s">
        <v>1373</v>
      </c>
      <c r="K143" s="88">
        <v>1013659950</v>
      </c>
      <c r="L143" s="12"/>
      <c r="M143" s="12"/>
      <c r="N143" s="12"/>
      <c r="O143" s="12"/>
      <c r="P143" s="12"/>
      <c r="Q143" s="12"/>
      <c r="R143" s="12"/>
      <c r="S143" s="12"/>
      <c r="T143" s="12" t="s">
        <v>1852</v>
      </c>
      <c r="U143" s="86">
        <v>45397</v>
      </c>
      <c r="V143" s="75">
        <v>45411</v>
      </c>
      <c r="W143" s="75">
        <v>45594</v>
      </c>
      <c r="X143" s="12">
        <v>120</v>
      </c>
      <c r="Y143" s="79">
        <f t="shared" si="17"/>
        <v>4</v>
      </c>
      <c r="Z143" s="89">
        <v>23760000</v>
      </c>
      <c r="AA143" s="81">
        <f t="shared" si="15"/>
        <v>5940000</v>
      </c>
      <c r="AB143" s="12">
        <v>1697</v>
      </c>
      <c r="AC143" s="12" t="str">
        <f>IFERROR((VLOOKUP($AB143,T_Datos!$B$3:$D$34,2,FALSE)),"Por favor diligenciar")</f>
        <v xml:space="preserve">Gestion publica transparente y que mide cuentas  la ciudadania en rafael uribe uribe </v>
      </c>
      <c r="AD143" s="12" t="str">
        <f>IFERROR((VLOOKUP($AB143,T_Datos!$B$3:$D$34,3,FALSE)),"Por favor diligenciar")</f>
        <v>O23011605570000001697</v>
      </c>
      <c r="AE143" s="12">
        <v>1</v>
      </c>
      <c r="AF143" s="86">
        <v>45541</v>
      </c>
      <c r="AG143" s="12">
        <v>1233</v>
      </c>
      <c r="AH143" s="86">
        <v>45539</v>
      </c>
      <c r="AI143" s="13"/>
      <c r="AJ143" s="15">
        <v>11880000</v>
      </c>
      <c r="AK143" s="12">
        <v>1</v>
      </c>
      <c r="AL143" s="86">
        <v>45541</v>
      </c>
      <c r="AM143" s="12">
        <v>60</v>
      </c>
      <c r="AN143" s="79">
        <f t="shared" si="16"/>
        <v>6</v>
      </c>
      <c r="AO143" s="79">
        <f>IF(X143+AM143=0,0,AM143+X143)</f>
        <v>180</v>
      </c>
      <c r="AP143" s="83">
        <f>IF(Z143+AJ143=0,0,Z143+AJ143)</f>
        <v>35640000</v>
      </c>
    </row>
    <row r="144" spans="1:42" ht="51" customHeight="1">
      <c r="B144" s="116" t="s">
        <v>336</v>
      </c>
      <c r="C144" s="12">
        <v>148</v>
      </c>
      <c r="D144" s="12" t="s">
        <v>335</v>
      </c>
      <c r="E144" s="12"/>
      <c r="F144" s="98" t="s">
        <v>1910</v>
      </c>
      <c r="G144" s="77" t="s">
        <v>1249</v>
      </c>
      <c r="H144" s="12" t="s">
        <v>1911</v>
      </c>
      <c r="I144" s="12" t="s">
        <v>1912</v>
      </c>
      <c r="J144" s="12" t="s">
        <v>1373</v>
      </c>
      <c r="K144" s="88">
        <v>87941057</v>
      </c>
      <c r="L144" s="12"/>
      <c r="M144" s="12"/>
      <c r="N144" s="12"/>
      <c r="O144" s="12"/>
      <c r="P144" s="12"/>
      <c r="Q144" s="12"/>
      <c r="R144" s="12"/>
      <c r="S144" s="12"/>
      <c r="T144" s="12" t="s">
        <v>1913</v>
      </c>
      <c r="U144" s="75">
        <v>45400</v>
      </c>
      <c r="V144" s="75">
        <v>45408</v>
      </c>
      <c r="W144" s="75">
        <v>45529</v>
      </c>
      <c r="X144" s="12">
        <v>120</v>
      </c>
      <c r="Y144" s="79">
        <f t="shared" si="17"/>
        <v>4</v>
      </c>
      <c r="Z144" s="89">
        <v>23760000</v>
      </c>
      <c r="AA144" s="81">
        <f t="shared" si="15"/>
        <v>5940000</v>
      </c>
      <c r="AB144" s="12">
        <v>1698</v>
      </c>
      <c r="AC144" s="12" t="str">
        <f>IFERROR((VLOOKUP($AB144,T_Datos!$B$3:$D$34,2,FALSE)),"Por favor diligenciar")</f>
        <v>Inspección, vigilancia y control en Rafael Uribe Uribe
Rafael Uribe Uribe</v>
      </c>
      <c r="AD144" s="12" t="str">
        <f>IFERROR((VLOOKUP($AB144,T_Datos!$B$3:$D$34,3,FALSE)),"Por favor diligenciar")</f>
        <v>O23011605570000001698</v>
      </c>
      <c r="AE144" s="12"/>
      <c r="AF144" s="86"/>
      <c r="AG144" s="12"/>
      <c r="AH144" s="86"/>
      <c r="AI144" s="13"/>
      <c r="AJ144" s="15"/>
      <c r="AK144" s="12"/>
      <c r="AL144" s="86"/>
      <c r="AM144" s="12"/>
      <c r="AN144" s="79">
        <f t="shared" si="16"/>
        <v>4</v>
      </c>
      <c r="AO144" s="79">
        <f>IF(X144+AM144=0,0,AM144+X144)</f>
        <v>120</v>
      </c>
      <c r="AP144" s="83">
        <f>IF(Z144+AJ144=0,0,Z144+AJ144)</f>
        <v>23760000</v>
      </c>
    </row>
    <row r="145" spans="1:42" ht="51" customHeight="1">
      <c r="B145" s="116" t="s">
        <v>338</v>
      </c>
      <c r="C145" s="12">
        <v>149</v>
      </c>
      <c r="D145" s="12" t="s">
        <v>337</v>
      </c>
      <c r="E145" s="12"/>
      <c r="F145" s="98" t="s">
        <v>1914</v>
      </c>
      <c r="G145" s="77" t="s">
        <v>1249</v>
      </c>
      <c r="H145" s="12" t="s">
        <v>1915</v>
      </c>
      <c r="I145" s="12" t="s">
        <v>1916</v>
      </c>
      <c r="J145" s="12" t="s">
        <v>1373</v>
      </c>
      <c r="K145" s="88">
        <v>80911828</v>
      </c>
      <c r="L145" s="12"/>
      <c r="M145" s="12"/>
      <c r="N145" s="12"/>
      <c r="O145" s="12"/>
      <c r="P145" s="12"/>
      <c r="Q145" s="12"/>
      <c r="R145" s="12"/>
      <c r="S145" s="12"/>
      <c r="T145" s="12" t="s">
        <v>1860</v>
      </c>
      <c r="U145" s="75">
        <v>45400</v>
      </c>
      <c r="V145" s="75">
        <v>45411</v>
      </c>
      <c r="W145" s="75">
        <v>45532</v>
      </c>
      <c r="X145" s="12">
        <v>120</v>
      </c>
      <c r="Y145" s="79">
        <f t="shared" si="17"/>
        <v>4</v>
      </c>
      <c r="Z145" s="89">
        <v>10000000</v>
      </c>
      <c r="AA145" s="81">
        <f t="shared" si="15"/>
        <v>2500000</v>
      </c>
      <c r="AB145" s="12">
        <v>1680</v>
      </c>
      <c r="AC145" s="12" t="str">
        <f>IFERROR((VLOOKUP($AB145,T_Datos!$B$3:$D$34,2,FALSE)),"Por favor diligenciar")</f>
        <v xml:space="preserve">Ciudadanos mas seguros y con confianza en la justicia de rafael uribe uribe </v>
      </c>
      <c r="AD145" s="12" t="str">
        <f>IFERROR((VLOOKUP($AB145,T_Datos!$B$3:$D$34,3,FALSE)),"Por favor diligenciar")</f>
        <v>O23011603430000001680</v>
      </c>
      <c r="AE145" s="12"/>
      <c r="AF145" s="86"/>
      <c r="AG145" s="12"/>
      <c r="AH145" s="86"/>
      <c r="AI145" s="13"/>
      <c r="AJ145" s="15"/>
      <c r="AK145" s="12"/>
      <c r="AL145" s="86"/>
      <c r="AM145" s="12"/>
      <c r="AN145" s="79">
        <f t="shared" si="16"/>
        <v>4</v>
      </c>
      <c r="AO145" s="79">
        <f>IF(X145+AM145=0,0,AM145+X145)</f>
        <v>120</v>
      </c>
      <c r="AP145" s="83">
        <f>IF(Z145+AJ145=0,0,Z145+AJ145)</f>
        <v>10000000</v>
      </c>
    </row>
    <row r="146" spans="1:42" ht="51" customHeight="1">
      <c r="B146" s="116" t="s">
        <v>340</v>
      </c>
      <c r="C146" s="12">
        <v>150</v>
      </c>
      <c r="D146" s="12" t="s">
        <v>339</v>
      </c>
      <c r="E146" s="12"/>
      <c r="F146" s="98" t="s">
        <v>1917</v>
      </c>
      <c r="G146" s="77" t="s">
        <v>1249</v>
      </c>
      <c r="H146" s="12" t="s">
        <v>1918</v>
      </c>
      <c r="I146" s="12" t="s">
        <v>1919</v>
      </c>
      <c r="J146" s="12" t="s">
        <v>1373</v>
      </c>
      <c r="K146" s="88">
        <v>79258775</v>
      </c>
      <c r="L146" s="12"/>
      <c r="M146" s="12"/>
      <c r="N146" s="12"/>
      <c r="O146" s="12"/>
      <c r="P146" s="12"/>
      <c r="Q146" s="12"/>
      <c r="R146" s="12"/>
      <c r="S146" s="12"/>
      <c r="T146" s="12" t="s">
        <v>1897</v>
      </c>
      <c r="U146" s="75">
        <v>45400</v>
      </c>
      <c r="V146" s="75">
        <v>45407</v>
      </c>
      <c r="W146" s="75">
        <v>45528</v>
      </c>
      <c r="X146" s="12">
        <v>120</v>
      </c>
      <c r="Y146" s="79">
        <f t="shared" si="17"/>
        <v>4</v>
      </c>
      <c r="Z146" s="89">
        <v>11200000</v>
      </c>
      <c r="AA146" s="81">
        <f t="shared" si="15"/>
        <v>2800000</v>
      </c>
      <c r="AB146" s="12">
        <v>1697</v>
      </c>
      <c r="AC146" s="12" t="str">
        <f>IFERROR((VLOOKUP($AB146,T_Datos!$B$3:$D$34,2,FALSE)),"Por favor diligenciar")</f>
        <v xml:space="preserve">Gestion publica transparente y que mide cuentas  la ciudadania en rafael uribe uribe </v>
      </c>
      <c r="AD146" s="12" t="str">
        <f>IFERROR((VLOOKUP($AB146,T_Datos!$B$3:$D$34,3,FALSE)),"Por favor diligenciar")</f>
        <v>O23011605570000001697</v>
      </c>
      <c r="AE146" s="12"/>
      <c r="AF146" s="86"/>
      <c r="AG146" s="12"/>
      <c r="AH146" s="86"/>
      <c r="AI146" s="13"/>
      <c r="AJ146" s="15"/>
      <c r="AK146" s="12"/>
      <c r="AL146" s="86"/>
      <c r="AM146" s="12"/>
      <c r="AN146" s="79">
        <f t="shared" si="16"/>
        <v>4</v>
      </c>
      <c r="AO146" s="79">
        <f>IF(X146+AM146=0,0,AM146+X146)</f>
        <v>120</v>
      </c>
      <c r="AP146" s="83">
        <f>IF(Z146+AJ146=0,0,Z146+AJ146)</f>
        <v>11200000</v>
      </c>
    </row>
    <row r="147" spans="1:42" ht="51" customHeight="1">
      <c r="B147" s="116" t="s">
        <v>342</v>
      </c>
      <c r="C147" s="12">
        <v>151</v>
      </c>
      <c r="D147" s="12" t="s">
        <v>341</v>
      </c>
      <c r="E147" s="12"/>
      <c r="F147" s="98" t="s">
        <v>1920</v>
      </c>
      <c r="G147" s="77" t="s">
        <v>1249</v>
      </c>
      <c r="H147" s="12" t="s">
        <v>1921</v>
      </c>
      <c r="I147" s="12" t="s">
        <v>1922</v>
      </c>
      <c r="J147" s="12" t="s">
        <v>1373</v>
      </c>
      <c r="K147" s="88">
        <v>79826479</v>
      </c>
      <c r="L147" s="12"/>
      <c r="M147" s="12"/>
      <c r="N147" s="12"/>
      <c r="O147" s="12"/>
      <c r="P147" s="12"/>
      <c r="Q147" s="12"/>
      <c r="R147" s="12"/>
      <c r="S147" s="12"/>
      <c r="T147" s="12" t="s">
        <v>1860</v>
      </c>
      <c r="U147" s="75">
        <v>45400</v>
      </c>
      <c r="V147" s="75">
        <v>45414</v>
      </c>
      <c r="W147" s="75">
        <v>45536</v>
      </c>
      <c r="X147" s="12">
        <v>120</v>
      </c>
      <c r="Y147" s="79">
        <f t="shared" si="17"/>
        <v>4</v>
      </c>
      <c r="Z147" s="89">
        <v>10000000</v>
      </c>
      <c r="AA147" s="81">
        <f t="shared" si="15"/>
        <v>2500000</v>
      </c>
      <c r="AB147" s="12">
        <v>1680</v>
      </c>
      <c r="AC147" s="12" t="str">
        <f>IFERROR((VLOOKUP($AB147,T_Datos!$B$3:$D$34,2,FALSE)),"Por favor diligenciar")</f>
        <v xml:space="preserve">Ciudadanos mas seguros y con confianza en la justicia de rafael uribe uribe </v>
      </c>
      <c r="AD147" s="12" t="str">
        <f>IFERROR((VLOOKUP($AB147,T_Datos!$B$3:$D$34,3,FALSE)),"Por favor diligenciar")</f>
        <v>O23011603430000001680</v>
      </c>
      <c r="AE147" s="12"/>
      <c r="AF147" s="86"/>
      <c r="AG147" s="12"/>
      <c r="AH147" s="86"/>
      <c r="AI147" s="13"/>
      <c r="AJ147" s="15"/>
      <c r="AK147" s="12"/>
      <c r="AL147" s="86"/>
      <c r="AM147" s="12"/>
      <c r="AN147" s="79">
        <f t="shared" si="16"/>
        <v>4</v>
      </c>
      <c r="AO147" s="79">
        <f>IF(X147+AM147=0,0,AM147+X147)</f>
        <v>120</v>
      </c>
      <c r="AP147" s="83">
        <f>IF(Z147+AJ147=0,0,Z147+AJ147)</f>
        <v>10000000</v>
      </c>
    </row>
    <row r="148" spans="1:42" s="2" customFormat="1" ht="51" customHeight="1">
      <c r="B148" s="116" t="s">
        <v>344</v>
      </c>
      <c r="C148" s="12">
        <v>152</v>
      </c>
      <c r="D148" s="12" t="s">
        <v>343</v>
      </c>
      <c r="E148" s="12"/>
      <c r="F148" s="98" t="s">
        <v>1923</v>
      </c>
      <c r="G148" s="77" t="s">
        <v>1249</v>
      </c>
      <c r="H148" s="12" t="s">
        <v>1924</v>
      </c>
      <c r="I148" s="12" t="s">
        <v>1925</v>
      </c>
      <c r="J148" s="12" t="s">
        <v>1373</v>
      </c>
      <c r="K148" s="88">
        <v>1013588571</v>
      </c>
      <c r="L148" s="12"/>
      <c r="M148" s="12"/>
      <c r="N148" s="12"/>
      <c r="O148" s="12"/>
      <c r="P148" s="12"/>
      <c r="Q148" s="12"/>
      <c r="R148" s="12"/>
      <c r="S148" s="12"/>
      <c r="T148" s="12" t="s">
        <v>1860</v>
      </c>
      <c r="U148" s="75">
        <v>45400</v>
      </c>
      <c r="V148" s="75">
        <v>45414</v>
      </c>
      <c r="W148" s="75">
        <v>45536</v>
      </c>
      <c r="X148" s="12">
        <v>120</v>
      </c>
      <c r="Y148" s="79">
        <f t="shared" si="17"/>
        <v>4</v>
      </c>
      <c r="Z148" s="89">
        <v>10000000</v>
      </c>
      <c r="AA148" s="81">
        <f t="shared" si="15"/>
        <v>2500000</v>
      </c>
      <c r="AB148" s="12">
        <v>1680</v>
      </c>
      <c r="AC148" s="12" t="str">
        <f>IFERROR((VLOOKUP($AB148,T_Datos!$B$3:$D$34,2,FALSE)),"Por favor diligenciar")</f>
        <v xml:space="preserve">Ciudadanos mas seguros y con confianza en la justicia de rafael uribe uribe </v>
      </c>
      <c r="AD148" s="12" t="str">
        <f>IFERROR((VLOOKUP($AB148,T_Datos!$B$3:$D$34,3,FALSE)),"Por favor diligenciar")</f>
        <v>O23011603430000001680</v>
      </c>
      <c r="AE148" s="12"/>
      <c r="AF148" s="86"/>
      <c r="AG148" s="12"/>
      <c r="AH148" s="86"/>
      <c r="AI148" s="13"/>
      <c r="AJ148" s="15"/>
      <c r="AK148" s="12"/>
      <c r="AL148" s="86"/>
      <c r="AM148" s="12"/>
      <c r="AN148" s="79">
        <f t="shared" si="16"/>
        <v>4</v>
      </c>
      <c r="AO148" s="79">
        <f>IF(X148+AM148=0,0,AM148+X148)</f>
        <v>120</v>
      </c>
      <c r="AP148" s="83">
        <f>IF(Z148+AJ148=0,0,Z148+AJ148)</f>
        <v>10000000</v>
      </c>
    </row>
    <row r="149" spans="1:42" ht="51" customHeight="1">
      <c r="A149" s="2"/>
      <c r="B149" s="116" t="s">
        <v>346</v>
      </c>
      <c r="C149" s="12">
        <v>153</v>
      </c>
      <c r="D149" s="12" t="s">
        <v>345</v>
      </c>
      <c r="E149" s="12"/>
      <c r="F149" s="98" t="s">
        <v>1926</v>
      </c>
      <c r="G149" s="77" t="s">
        <v>1249</v>
      </c>
      <c r="H149" s="12" t="s">
        <v>1927</v>
      </c>
      <c r="I149" s="12" t="s">
        <v>1928</v>
      </c>
      <c r="J149" s="12" t="s">
        <v>1373</v>
      </c>
      <c r="K149" s="88">
        <v>53002331</v>
      </c>
      <c r="L149" s="12"/>
      <c r="M149" s="12"/>
      <c r="N149" s="12"/>
      <c r="O149" s="12"/>
      <c r="P149" s="12"/>
      <c r="Q149" s="12"/>
      <c r="R149" s="12"/>
      <c r="S149" s="12"/>
      <c r="T149" s="12" t="s">
        <v>1860</v>
      </c>
      <c r="U149" s="75">
        <v>45401</v>
      </c>
      <c r="V149" s="75">
        <v>45411</v>
      </c>
      <c r="W149" s="75">
        <v>45532</v>
      </c>
      <c r="X149" s="12">
        <v>120</v>
      </c>
      <c r="Y149" s="79">
        <f t="shared" si="17"/>
        <v>4</v>
      </c>
      <c r="Z149" s="89">
        <v>10000000</v>
      </c>
      <c r="AA149" s="81">
        <f t="shared" si="15"/>
        <v>2500000</v>
      </c>
      <c r="AB149" s="12">
        <v>1680</v>
      </c>
      <c r="AC149" s="12" t="str">
        <f>IFERROR((VLOOKUP($AB149,T_Datos!$B$3:$D$34,2,FALSE)),"Por favor diligenciar")</f>
        <v xml:space="preserve">Ciudadanos mas seguros y con confianza en la justicia de rafael uribe uribe </v>
      </c>
      <c r="AD149" s="12" t="str">
        <f>IFERROR((VLOOKUP($AB149,T_Datos!$B$3:$D$34,3,FALSE)),"Por favor diligenciar")</f>
        <v>O23011603430000001680</v>
      </c>
      <c r="AE149" s="12"/>
      <c r="AF149" s="86"/>
      <c r="AG149" s="12"/>
      <c r="AH149" s="86"/>
      <c r="AI149" s="13"/>
      <c r="AJ149" s="15"/>
      <c r="AK149" s="12"/>
      <c r="AL149" s="86"/>
      <c r="AM149" s="12"/>
      <c r="AN149" s="79">
        <f t="shared" si="16"/>
        <v>4</v>
      </c>
      <c r="AO149" s="79">
        <f>IF(X149+AM149=0,0,AM149+X149)</f>
        <v>120</v>
      </c>
      <c r="AP149" s="83">
        <f>IF(Z149+AJ149=0,0,Z149+AJ149)</f>
        <v>10000000</v>
      </c>
    </row>
    <row r="150" spans="1:42" ht="51" customHeight="1">
      <c r="B150" s="116" t="s">
        <v>348</v>
      </c>
      <c r="C150" s="12">
        <v>154</v>
      </c>
      <c r="D150" s="12" t="s">
        <v>347</v>
      </c>
      <c r="E150" s="12"/>
      <c r="F150" s="98" t="s">
        <v>1929</v>
      </c>
      <c r="G150" s="77" t="s">
        <v>1249</v>
      </c>
      <c r="H150" s="12" t="s">
        <v>1930</v>
      </c>
      <c r="I150" s="12" t="s">
        <v>1931</v>
      </c>
      <c r="J150" s="12" t="s">
        <v>1373</v>
      </c>
      <c r="K150" s="88">
        <v>52035152</v>
      </c>
      <c r="L150" s="12"/>
      <c r="M150" s="12"/>
      <c r="N150" s="12"/>
      <c r="O150" s="12"/>
      <c r="P150" s="12"/>
      <c r="Q150" s="12"/>
      <c r="R150" s="12"/>
      <c r="S150" s="12"/>
      <c r="T150" s="12" t="s">
        <v>1860</v>
      </c>
      <c r="U150" s="75">
        <v>45401</v>
      </c>
      <c r="V150" s="75">
        <v>45407</v>
      </c>
      <c r="W150" s="75">
        <v>45528</v>
      </c>
      <c r="X150" s="12">
        <v>120</v>
      </c>
      <c r="Y150" s="79">
        <f t="shared" si="17"/>
        <v>4</v>
      </c>
      <c r="Z150" s="89">
        <v>10000000</v>
      </c>
      <c r="AA150" s="81">
        <f t="shared" si="15"/>
        <v>2500000</v>
      </c>
      <c r="AB150" s="12">
        <v>1680</v>
      </c>
      <c r="AC150" s="12" t="str">
        <f>IFERROR((VLOOKUP($AB150,T_Datos!$B$3:$D$34,2,FALSE)),"Por favor diligenciar")</f>
        <v xml:space="preserve">Ciudadanos mas seguros y con confianza en la justicia de rafael uribe uribe </v>
      </c>
      <c r="AD150" s="12" t="str">
        <f>IFERROR((VLOOKUP($AB150,T_Datos!$B$3:$D$34,3,FALSE)),"Por favor diligenciar")</f>
        <v>O23011603430000001680</v>
      </c>
      <c r="AE150" s="12"/>
      <c r="AF150" s="86"/>
      <c r="AG150" s="12"/>
      <c r="AH150" s="86"/>
      <c r="AI150" s="13"/>
      <c r="AJ150" s="15"/>
      <c r="AK150" s="12"/>
      <c r="AL150" s="86"/>
      <c r="AM150" s="12"/>
      <c r="AN150" s="79">
        <f t="shared" si="16"/>
        <v>4</v>
      </c>
      <c r="AO150" s="79">
        <f>IF(X150+AM150=0,0,AM150+X150)</f>
        <v>120</v>
      </c>
      <c r="AP150" s="83">
        <f>IF(Z150+AJ150=0,0,Z150+AJ150)</f>
        <v>10000000</v>
      </c>
    </row>
    <row r="151" spans="1:42" ht="51" customHeight="1">
      <c r="A151" s="2"/>
      <c r="B151" s="116" t="s">
        <v>350</v>
      </c>
      <c r="C151" s="12">
        <v>155</v>
      </c>
      <c r="D151" s="12" t="s">
        <v>349</v>
      </c>
      <c r="E151" s="12"/>
      <c r="F151" s="98" t="s">
        <v>1932</v>
      </c>
      <c r="G151" s="77" t="s">
        <v>1249</v>
      </c>
      <c r="H151" s="12" t="s">
        <v>1933</v>
      </c>
      <c r="I151" s="12" t="s">
        <v>1934</v>
      </c>
      <c r="J151" s="12" t="s">
        <v>1373</v>
      </c>
      <c r="K151" s="88">
        <v>1077436601</v>
      </c>
      <c r="L151" s="12"/>
      <c r="M151" s="12"/>
      <c r="N151" s="12"/>
      <c r="O151" s="12"/>
      <c r="P151" s="12"/>
      <c r="Q151" s="12"/>
      <c r="R151" s="12"/>
      <c r="S151" s="12"/>
      <c r="T151" s="12" t="s">
        <v>1935</v>
      </c>
      <c r="U151" s="75">
        <v>45401</v>
      </c>
      <c r="V151" s="75">
        <v>45408</v>
      </c>
      <c r="W151" s="75">
        <v>45529</v>
      </c>
      <c r="X151" s="12">
        <v>120</v>
      </c>
      <c r="Y151" s="79">
        <f t="shared" si="17"/>
        <v>4</v>
      </c>
      <c r="Z151" s="89">
        <v>23760000</v>
      </c>
      <c r="AA151" s="81">
        <f t="shared" si="15"/>
        <v>5940000</v>
      </c>
      <c r="AB151" s="12">
        <v>1698</v>
      </c>
      <c r="AC151" s="12" t="str">
        <f>IFERROR((VLOOKUP($AB151,T_Datos!$B$3:$D$34,2,FALSE)),"Por favor diligenciar")</f>
        <v>Inspección, vigilancia y control en Rafael Uribe Uribe
Rafael Uribe Uribe</v>
      </c>
      <c r="AD151" s="12" t="str">
        <f>IFERROR((VLOOKUP($AB151,T_Datos!$B$3:$D$34,3,FALSE)),"Por favor diligenciar")</f>
        <v>O23011605570000001698</v>
      </c>
      <c r="AE151" s="12"/>
      <c r="AF151" s="86"/>
      <c r="AG151" s="12"/>
      <c r="AH151" s="86"/>
      <c r="AI151" s="13"/>
      <c r="AJ151" s="15"/>
      <c r="AK151" s="12"/>
      <c r="AL151" s="86"/>
      <c r="AM151" s="12"/>
      <c r="AN151" s="79">
        <f t="shared" si="16"/>
        <v>4</v>
      </c>
      <c r="AO151" s="79">
        <f>IF(X151+AM151=0,0,AM151+X151)</f>
        <v>120</v>
      </c>
      <c r="AP151" s="83">
        <f>IF(Z151+AJ151=0,0,Z151+AJ151)</f>
        <v>23760000</v>
      </c>
    </row>
    <row r="152" spans="1:42" ht="51" customHeight="1">
      <c r="A152" s="2"/>
      <c r="B152" s="116" t="s">
        <v>352</v>
      </c>
      <c r="C152" s="12">
        <v>156</v>
      </c>
      <c r="D152" s="12" t="s">
        <v>351</v>
      </c>
      <c r="E152" s="12"/>
      <c r="F152" s="98" t="s">
        <v>1936</v>
      </c>
      <c r="G152" s="77" t="s">
        <v>1249</v>
      </c>
      <c r="H152" s="12" t="s">
        <v>1937</v>
      </c>
      <c r="I152" s="12" t="s">
        <v>1938</v>
      </c>
      <c r="J152" s="12" t="s">
        <v>1373</v>
      </c>
      <c r="K152" s="88">
        <v>1007468228</v>
      </c>
      <c r="L152" s="12"/>
      <c r="M152" s="12"/>
      <c r="N152" s="12"/>
      <c r="O152" s="12"/>
      <c r="P152" s="12"/>
      <c r="Q152" s="12"/>
      <c r="R152" s="12"/>
      <c r="S152" s="12"/>
      <c r="T152" s="12" t="s">
        <v>1860</v>
      </c>
      <c r="U152" s="75">
        <v>45401</v>
      </c>
      <c r="V152" s="75">
        <v>45414</v>
      </c>
      <c r="W152" s="75">
        <v>45536</v>
      </c>
      <c r="X152" s="12">
        <v>120</v>
      </c>
      <c r="Y152" s="79">
        <f t="shared" si="17"/>
        <v>4</v>
      </c>
      <c r="Z152" s="89">
        <v>10000000</v>
      </c>
      <c r="AA152" s="81">
        <f t="shared" si="15"/>
        <v>2500000</v>
      </c>
      <c r="AB152" s="12">
        <v>1680</v>
      </c>
      <c r="AC152" s="12" t="str">
        <f>IFERROR((VLOOKUP($AB152,T_Datos!$B$3:$D$34,2,FALSE)),"Por favor diligenciar")</f>
        <v xml:space="preserve">Ciudadanos mas seguros y con confianza en la justicia de rafael uribe uribe </v>
      </c>
      <c r="AD152" s="12" t="str">
        <f>IFERROR((VLOOKUP($AB152,T_Datos!$B$3:$D$34,3,FALSE)),"Por favor diligenciar")</f>
        <v>O23011603430000001680</v>
      </c>
      <c r="AE152" s="12"/>
      <c r="AF152" s="86"/>
      <c r="AG152" s="12"/>
      <c r="AH152" s="86"/>
      <c r="AI152" s="13"/>
      <c r="AJ152" s="15"/>
      <c r="AK152" s="12"/>
      <c r="AL152" s="86"/>
      <c r="AM152" s="12"/>
      <c r="AN152" s="79">
        <f t="shared" si="16"/>
        <v>4</v>
      </c>
      <c r="AO152" s="79">
        <f>IF(X152+AM152=0,0,AM152+X152)</f>
        <v>120</v>
      </c>
      <c r="AP152" s="83">
        <f>IF(Z152+AJ152=0,0,Z152+AJ152)</f>
        <v>10000000</v>
      </c>
    </row>
    <row r="153" spans="1:42" ht="51" customHeight="1">
      <c r="A153" s="2"/>
      <c r="B153" s="116" t="s">
        <v>354</v>
      </c>
      <c r="C153" s="12">
        <v>157</v>
      </c>
      <c r="D153" s="12" t="s">
        <v>353</v>
      </c>
      <c r="E153" s="12"/>
      <c r="F153" s="98" t="s">
        <v>1939</v>
      </c>
      <c r="G153" s="77" t="s">
        <v>1249</v>
      </c>
      <c r="H153" s="12" t="s">
        <v>1940</v>
      </c>
      <c r="I153" s="12" t="s">
        <v>1941</v>
      </c>
      <c r="J153" s="12" t="s">
        <v>1373</v>
      </c>
      <c r="K153" s="88">
        <v>79644974</v>
      </c>
      <c r="L153" s="12"/>
      <c r="M153" s="12"/>
      <c r="N153" s="12"/>
      <c r="O153" s="12"/>
      <c r="P153" s="12"/>
      <c r="Q153" s="12"/>
      <c r="R153" s="12"/>
      <c r="S153" s="12"/>
      <c r="T153" s="12" t="s">
        <v>1860</v>
      </c>
      <c r="U153" s="75">
        <v>45401</v>
      </c>
      <c r="V153" s="75">
        <v>45407</v>
      </c>
      <c r="W153" s="75">
        <v>45528</v>
      </c>
      <c r="X153" s="12">
        <v>120</v>
      </c>
      <c r="Y153" s="79">
        <v>4</v>
      </c>
      <c r="Z153" s="89">
        <v>10000000</v>
      </c>
      <c r="AA153" s="81">
        <f t="shared" si="15"/>
        <v>2500000</v>
      </c>
      <c r="AB153" s="12">
        <v>1680</v>
      </c>
      <c r="AC153" s="12" t="str">
        <f>IFERROR((VLOOKUP($AB153,T_Datos!$B$3:$D$34,2,FALSE)),"Por favor diligenciar")</f>
        <v xml:space="preserve">Ciudadanos mas seguros y con confianza en la justicia de rafael uribe uribe </v>
      </c>
      <c r="AD153" s="12" t="str">
        <f>IFERROR((VLOOKUP($AB153,T_Datos!$B$3:$D$34,3,FALSE)),"Por favor diligenciar")</f>
        <v>O23011603430000001680</v>
      </c>
      <c r="AE153" s="12"/>
      <c r="AF153" s="86"/>
      <c r="AG153" s="12"/>
      <c r="AH153" s="86"/>
      <c r="AI153" s="13"/>
      <c r="AJ153" s="15"/>
      <c r="AK153" s="12"/>
      <c r="AL153" s="86"/>
      <c r="AM153" s="12"/>
      <c r="AN153" s="79">
        <f t="shared" si="16"/>
        <v>4</v>
      </c>
      <c r="AO153" s="79">
        <f>IF(X153+AM153=0,0,AM153+X153)</f>
        <v>120</v>
      </c>
      <c r="AP153" s="83">
        <f>IF(Z153+AJ153=0,0,Z153+AJ153)</f>
        <v>10000000</v>
      </c>
    </row>
    <row r="154" spans="1:42" ht="51" customHeight="1">
      <c r="B154" s="116" t="s">
        <v>356</v>
      </c>
      <c r="C154" s="12">
        <v>158</v>
      </c>
      <c r="D154" s="12" t="s">
        <v>355</v>
      </c>
      <c r="E154" s="12"/>
      <c r="F154" s="98" t="s">
        <v>1942</v>
      </c>
      <c r="G154" s="77" t="s">
        <v>1249</v>
      </c>
      <c r="H154" s="12" t="s">
        <v>1943</v>
      </c>
      <c r="I154" s="12" t="s">
        <v>1944</v>
      </c>
      <c r="J154" s="12" t="s">
        <v>1373</v>
      </c>
      <c r="K154" s="88">
        <v>1000346902</v>
      </c>
      <c r="L154" s="12"/>
      <c r="M154" s="12"/>
      <c r="N154" s="12"/>
      <c r="O154" s="12"/>
      <c r="P154" s="12"/>
      <c r="Q154" s="12"/>
      <c r="R154" s="12"/>
      <c r="S154" s="12"/>
      <c r="T154" s="12" t="s">
        <v>1860</v>
      </c>
      <c r="U154" s="75">
        <v>45401</v>
      </c>
      <c r="V154" s="75">
        <v>45411</v>
      </c>
      <c r="W154" s="75">
        <v>45532</v>
      </c>
      <c r="X154" s="12">
        <v>120</v>
      </c>
      <c r="Y154" s="79">
        <f>ROUND((X154/30),0)</f>
        <v>4</v>
      </c>
      <c r="Z154" s="89">
        <v>10000000</v>
      </c>
      <c r="AA154" s="81">
        <f t="shared" si="15"/>
        <v>2500000</v>
      </c>
      <c r="AB154" s="12">
        <v>1680</v>
      </c>
      <c r="AC154" s="12" t="str">
        <f>IFERROR((VLOOKUP($AB154,T_Datos!$B$3:$D$34,2,FALSE)),"Por favor diligenciar")</f>
        <v xml:space="preserve">Ciudadanos mas seguros y con confianza en la justicia de rafael uribe uribe </v>
      </c>
      <c r="AD154" s="12" t="str">
        <f>IFERROR((VLOOKUP($AB154,T_Datos!$B$3:$D$34,3,FALSE)),"Por favor diligenciar")</f>
        <v>O23011603430000001680</v>
      </c>
      <c r="AE154" s="12"/>
      <c r="AF154" s="86"/>
      <c r="AG154" s="12"/>
      <c r="AH154" s="86"/>
      <c r="AI154" s="13"/>
      <c r="AJ154" s="15"/>
      <c r="AK154" s="12"/>
      <c r="AL154" s="86"/>
      <c r="AM154" s="12"/>
      <c r="AN154" s="79">
        <f t="shared" si="16"/>
        <v>4</v>
      </c>
      <c r="AO154" s="79">
        <f>IF(X154+AM154=0,0,AM154+X154)</f>
        <v>120</v>
      </c>
      <c r="AP154" s="83">
        <f>IF(Z154+AJ154=0,0,Z154+AJ154)</f>
        <v>10000000</v>
      </c>
    </row>
    <row r="155" spans="1:42" ht="51" customHeight="1">
      <c r="B155" s="116" t="s">
        <v>358</v>
      </c>
      <c r="C155" s="12">
        <v>159</v>
      </c>
      <c r="D155" s="12" t="s">
        <v>357</v>
      </c>
      <c r="E155" s="12"/>
      <c r="F155" s="90" t="s">
        <v>1945</v>
      </c>
      <c r="G155" s="77" t="s">
        <v>1249</v>
      </c>
      <c r="H155" s="12" t="s">
        <v>1946</v>
      </c>
      <c r="I155" s="12" t="s">
        <v>1947</v>
      </c>
      <c r="J155" s="12" t="s">
        <v>1373</v>
      </c>
      <c r="K155" s="88">
        <v>52525366</v>
      </c>
      <c r="L155" s="12"/>
      <c r="M155" s="12"/>
      <c r="N155" s="12"/>
      <c r="O155" s="12"/>
      <c r="P155" s="12"/>
      <c r="Q155" s="12"/>
      <c r="R155" s="12"/>
      <c r="S155" s="12"/>
      <c r="T155" s="12" t="s">
        <v>1948</v>
      </c>
      <c r="U155" s="86">
        <v>45401</v>
      </c>
      <c r="V155" s="75">
        <v>45412</v>
      </c>
      <c r="W155" s="75">
        <v>45533</v>
      </c>
      <c r="X155" s="12">
        <v>120</v>
      </c>
      <c r="Y155" s="79">
        <f>ROUND((X155/30),0)</f>
        <v>4</v>
      </c>
      <c r="Z155" s="89">
        <v>23760000</v>
      </c>
      <c r="AA155" s="81">
        <f t="shared" si="15"/>
        <v>5940000</v>
      </c>
      <c r="AB155" s="12">
        <v>1698</v>
      </c>
      <c r="AC155" s="12" t="str">
        <f>IFERROR((VLOOKUP($AB155,T_Datos!$B$3:$D$34,2,FALSE)),"Por favor diligenciar")</f>
        <v>Inspección, vigilancia y control en Rafael Uribe Uribe
Rafael Uribe Uribe</v>
      </c>
      <c r="AD155" s="12" t="str">
        <f>IFERROR((VLOOKUP($AB155,T_Datos!$B$3:$D$34,3,FALSE)),"Por favor diligenciar")</f>
        <v>O23011605570000001698</v>
      </c>
      <c r="AE155" s="12"/>
      <c r="AF155" s="86"/>
      <c r="AG155" s="12"/>
      <c r="AH155" s="86"/>
      <c r="AI155" s="13"/>
      <c r="AJ155" s="15"/>
      <c r="AK155" s="12"/>
      <c r="AL155" s="86"/>
      <c r="AM155" s="12"/>
      <c r="AN155" s="79">
        <f t="shared" si="16"/>
        <v>4</v>
      </c>
      <c r="AO155" s="79">
        <f>IF(X155+AM155=0,0,AM155+X155)</f>
        <v>120</v>
      </c>
      <c r="AP155" s="83">
        <f>IF(Z155+AJ155=0,0,Z155+AJ155)</f>
        <v>23760000</v>
      </c>
    </row>
    <row r="156" spans="1:42" ht="51" customHeight="1">
      <c r="B156" s="116" t="s">
        <v>360</v>
      </c>
      <c r="C156" s="12">
        <v>161</v>
      </c>
      <c r="D156" s="12" t="s">
        <v>359</v>
      </c>
      <c r="E156" s="12"/>
      <c r="F156" s="90" t="s">
        <v>1949</v>
      </c>
      <c r="G156" s="77" t="s">
        <v>1249</v>
      </c>
      <c r="H156" s="12" t="s">
        <v>1950</v>
      </c>
      <c r="I156" s="12" t="s">
        <v>1951</v>
      </c>
      <c r="J156" s="12" t="s">
        <v>1373</v>
      </c>
      <c r="K156" s="88">
        <v>79739254</v>
      </c>
      <c r="L156" s="12"/>
      <c r="M156" s="12"/>
      <c r="N156" s="12"/>
      <c r="O156" s="12"/>
      <c r="P156" s="12"/>
      <c r="Q156" s="12"/>
      <c r="R156" s="12"/>
      <c r="S156" s="12"/>
      <c r="T156" s="12" t="s">
        <v>1860</v>
      </c>
      <c r="U156" s="86">
        <v>45401</v>
      </c>
      <c r="V156" s="75">
        <v>45407</v>
      </c>
      <c r="W156" s="75">
        <v>45528</v>
      </c>
      <c r="X156" s="12">
        <v>120</v>
      </c>
      <c r="Y156" s="79">
        <f>ROUND((X156/30),0)</f>
        <v>4</v>
      </c>
      <c r="Z156" s="89">
        <v>10000000</v>
      </c>
      <c r="AA156" s="81">
        <f>IF(Z156=0,0,((Z156/Y156)))</f>
        <v>2500000</v>
      </c>
      <c r="AB156" s="12">
        <v>1680</v>
      </c>
      <c r="AC156" s="12" t="str">
        <f>IFERROR((VLOOKUP($AB156,T_Datos!$B$3:$D$34,2,FALSE)),"Por favor diligenciar")</f>
        <v xml:space="preserve">Ciudadanos mas seguros y con confianza en la justicia de rafael uribe uribe </v>
      </c>
      <c r="AD156" s="12" t="str">
        <f>IFERROR((VLOOKUP($AB156,T_Datos!$B$3:$D$34,3,FALSE)),"Por favor diligenciar")</f>
        <v>O23011603430000001680</v>
      </c>
      <c r="AE156" s="12"/>
      <c r="AF156" s="86"/>
      <c r="AG156" s="12"/>
      <c r="AH156" s="86"/>
      <c r="AI156" s="13"/>
      <c r="AJ156" s="15"/>
      <c r="AK156" s="12"/>
      <c r="AL156" s="86"/>
      <c r="AM156" s="12"/>
      <c r="AN156" s="79">
        <f>ROUND(AO156/30,0)</f>
        <v>4</v>
      </c>
      <c r="AO156" s="79">
        <f>IF(X156+AM156=0,0,AM156+X156)</f>
        <v>120</v>
      </c>
      <c r="AP156" s="83">
        <f>IF(Z156+AJ156=0,0,Z156+AJ156)</f>
        <v>10000000</v>
      </c>
    </row>
    <row r="157" spans="1:42" ht="51" customHeight="1">
      <c r="B157" s="116" t="s">
        <v>362</v>
      </c>
      <c r="C157" s="12">
        <v>163</v>
      </c>
      <c r="D157" s="12" t="s">
        <v>361</v>
      </c>
      <c r="E157" s="12"/>
      <c r="F157" s="90" t="s">
        <v>1952</v>
      </c>
      <c r="G157" s="77" t="s">
        <v>1249</v>
      </c>
      <c r="H157" s="12" t="s">
        <v>1953</v>
      </c>
      <c r="I157" s="12" t="s">
        <v>1954</v>
      </c>
      <c r="J157" s="12" t="s">
        <v>1373</v>
      </c>
      <c r="K157" s="88">
        <v>1014200533</v>
      </c>
      <c r="L157" s="12"/>
      <c r="M157" s="12"/>
      <c r="N157" s="12"/>
      <c r="O157" s="12"/>
      <c r="P157" s="12"/>
      <c r="Q157" s="12"/>
      <c r="R157" s="12"/>
      <c r="S157" s="12"/>
      <c r="T157" s="12" t="s">
        <v>1955</v>
      </c>
      <c r="U157" s="86">
        <v>45401</v>
      </c>
      <c r="V157" s="75">
        <v>45407</v>
      </c>
      <c r="W157" s="75">
        <v>45528</v>
      </c>
      <c r="X157" s="12">
        <v>120</v>
      </c>
      <c r="Y157" s="79">
        <f t="shared" ref="Y157:Y177" si="18">ROUND((X157/30),0)</f>
        <v>4</v>
      </c>
      <c r="Z157" s="89">
        <v>23760000</v>
      </c>
      <c r="AA157" s="81">
        <f t="shared" ref="AA157:AA177" si="19">IF(Z157=0,0,((Z157/Y157)))</f>
        <v>5940000</v>
      </c>
      <c r="AB157" s="12">
        <v>1698</v>
      </c>
      <c r="AC157" s="12" t="str">
        <f>IFERROR((VLOOKUP($AB157,T_Datos!$B$3:$D$34,2,FALSE)),"Por favor diligenciar")</f>
        <v>Inspección, vigilancia y control en Rafael Uribe Uribe
Rafael Uribe Uribe</v>
      </c>
      <c r="AD157" s="12" t="str">
        <f>IFERROR((VLOOKUP($AB157,T_Datos!$B$3:$D$34,3,FALSE)),"Por favor diligenciar")</f>
        <v>O23011605570000001698</v>
      </c>
      <c r="AE157" s="12"/>
      <c r="AF157" s="86"/>
      <c r="AG157" s="12"/>
      <c r="AH157" s="86"/>
      <c r="AI157" s="13"/>
      <c r="AJ157" s="15"/>
      <c r="AK157" s="12"/>
      <c r="AL157" s="86"/>
      <c r="AM157" s="12"/>
      <c r="AN157" s="79">
        <f t="shared" ref="AN157:AN177" si="20">ROUND(AO157/30,0)</f>
        <v>4</v>
      </c>
      <c r="AO157" s="79">
        <f>IF(X157+AM157=0,0,AM157+X157)</f>
        <v>120</v>
      </c>
      <c r="AP157" s="83">
        <f>IF(Z157+AJ157=0,0,Z157+AJ157)</f>
        <v>23760000</v>
      </c>
    </row>
    <row r="158" spans="1:42" ht="51" customHeight="1">
      <c r="B158" s="116" t="s">
        <v>364</v>
      </c>
      <c r="C158" s="12">
        <v>164</v>
      </c>
      <c r="D158" s="12" t="s">
        <v>363</v>
      </c>
      <c r="E158" s="12"/>
      <c r="F158" s="154" t="s">
        <v>1956</v>
      </c>
      <c r="G158" s="77" t="s">
        <v>1249</v>
      </c>
      <c r="H158" s="12" t="s">
        <v>1957</v>
      </c>
      <c r="I158" s="12" t="s">
        <v>1958</v>
      </c>
      <c r="J158" s="12" t="s">
        <v>1373</v>
      </c>
      <c r="K158" s="88">
        <v>79637330</v>
      </c>
      <c r="L158" s="12"/>
      <c r="M158" s="12"/>
      <c r="N158" s="12"/>
      <c r="O158" s="12"/>
      <c r="P158" s="12"/>
      <c r="Q158" s="12"/>
      <c r="R158" s="12"/>
      <c r="S158" s="12"/>
      <c r="T158" s="12" t="s">
        <v>1860</v>
      </c>
      <c r="U158" s="86">
        <v>45401</v>
      </c>
      <c r="V158" s="75">
        <v>45426</v>
      </c>
      <c r="W158" s="75">
        <v>45548</v>
      </c>
      <c r="X158" s="12">
        <v>120</v>
      </c>
      <c r="Y158" s="79">
        <f t="shared" si="18"/>
        <v>4</v>
      </c>
      <c r="Z158" s="89">
        <v>10000000</v>
      </c>
      <c r="AA158" s="81">
        <f t="shared" si="19"/>
        <v>2500000</v>
      </c>
      <c r="AB158" s="12">
        <v>1680</v>
      </c>
      <c r="AC158" s="12" t="str">
        <f>IFERROR((VLOOKUP($AB158,T_Datos!$B$3:$D$34,2,FALSE)),"Por favor diligenciar")</f>
        <v xml:space="preserve">Ciudadanos mas seguros y con confianza en la justicia de rafael uribe uribe </v>
      </c>
      <c r="AD158" s="12" t="str">
        <f>IFERROR((VLOOKUP($AB158,T_Datos!$B$3:$D$34,3,FALSE)),"Por favor diligenciar")</f>
        <v>O23011603430000001680</v>
      </c>
      <c r="AE158" s="12"/>
      <c r="AF158" s="86"/>
      <c r="AG158" s="12"/>
      <c r="AH158" s="86"/>
      <c r="AI158" s="13"/>
      <c r="AJ158" s="15"/>
      <c r="AK158" s="12"/>
      <c r="AL158" s="86"/>
      <c r="AM158" s="12"/>
      <c r="AN158" s="79">
        <f t="shared" si="20"/>
        <v>4</v>
      </c>
      <c r="AO158" s="79">
        <f>IF(X158+AM158=0,0,AM158+X158)</f>
        <v>120</v>
      </c>
      <c r="AP158" s="83">
        <f>IF(Z158+AJ158=0,0,Z158+AJ158)</f>
        <v>10000000</v>
      </c>
    </row>
    <row r="159" spans="1:42" ht="51" customHeight="1">
      <c r="B159" s="116" t="s">
        <v>366</v>
      </c>
      <c r="C159" s="12">
        <v>165</v>
      </c>
      <c r="D159" s="12" t="s">
        <v>365</v>
      </c>
      <c r="E159" s="12"/>
      <c r="F159" s="90" t="s">
        <v>1959</v>
      </c>
      <c r="G159" s="77" t="s">
        <v>1249</v>
      </c>
      <c r="H159" s="12" t="s">
        <v>1960</v>
      </c>
      <c r="I159" s="12" t="s">
        <v>1961</v>
      </c>
      <c r="J159" s="12" t="s">
        <v>1373</v>
      </c>
      <c r="K159" s="88">
        <v>52731133</v>
      </c>
      <c r="L159" s="12"/>
      <c r="M159" s="12"/>
      <c r="N159" s="12"/>
      <c r="O159" s="12"/>
      <c r="P159" s="12"/>
      <c r="Q159" s="12"/>
      <c r="R159" s="12"/>
      <c r="S159" s="12"/>
      <c r="T159" s="12" t="s">
        <v>1860</v>
      </c>
      <c r="U159" s="86">
        <v>45401</v>
      </c>
      <c r="V159" s="75">
        <v>45422</v>
      </c>
      <c r="W159" s="75">
        <v>45544</v>
      </c>
      <c r="X159" s="12">
        <v>120</v>
      </c>
      <c r="Y159" s="79">
        <f t="shared" si="18"/>
        <v>4</v>
      </c>
      <c r="Z159" s="89">
        <v>10000000</v>
      </c>
      <c r="AA159" s="81">
        <f t="shared" si="19"/>
        <v>2500000</v>
      </c>
      <c r="AB159" s="12">
        <v>1680</v>
      </c>
      <c r="AC159" s="12" t="str">
        <f>IFERROR((VLOOKUP($AB159,T_Datos!$B$3:$D$34,2,FALSE)),"Por favor diligenciar")</f>
        <v xml:space="preserve">Ciudadanos mas seguros y con confianza en la justicia de rafael uribe uribe </v>
      </c>
      <c r="AD159" s="12" t="str">
        <f>IFERROR((VLOOKUP($AB159,T_Datos!$B$3:$D$34,3,FALSE)),"Por favor diligenciar")</f>
        <v>O23011603430000001680</v>
      </c>
      <c r="AE159" s="12"/>
      <c r="AF159" s="86"/>
      <c r="AG159" s="12"/>
      <c r="AH159" s="86"/>
      <c r="AI159" s="13"/>
      <c r="AJ159" s="15"/>
      <c r="AK159" s="12"/>
      <c r="AL159" s="86"/>
      <c r="AM159" s="12"/>
      <c r="AN159" s="79">
        <f t="shared" si="20"/>
        <v>4</v>
      </c>
      <c r="AO159" s="79">
        <f>IF(X159+AM159=0,0,AM159+X159)</f>
        <v>120</v>
      </c>
      <c r="AP159" s="83">
        <f>IF(Z159+AJ159=0,0,Z159+AJ159)</f>
        <v>10000000</v>
      </c>
    </row>
    <row r="160" spans="1:42" ht="51" customHeight="1">
      <c r="B160" s="116" t="s">
        <v>368</v>
      </c>
      <c r="C160" s="12">
        <v>166</v>
      </c>
      <c r="D160" s="12" t="s">
        <v>367</v>
      </c>
      <c r="E160" s="12"/>
      <c r="F160" s="90" t="s">
        <v>1962</v>
      </c>
      <c r="G160" s="77" t="s">
        <v>1249</v>
      </c>
      <c r="H160" s="12" t="s">
        <v>1963</v>
      </c>
      <c r="I160" s="12" t="s">
        <v>1964</v>
      </c>
      <c r="J160" s="12" t="s">
        <v>1373</v>
      </c>
      <c r="K160" s="88">
        <v>52348947</v>
      </c>
      <c r="L160" s="12"/>
      <c r="M160" s="12"/>
      <c r="N160" s="12"/>
      <c r="O160" s="12"/>
      <c r="P160" s="12"/>
      <c r="Q160" s="12"/>
      <c r="R160" s="12"/>
      <c r="S160" s="12"/>
      <c r="T160" s="12" t="s">
        <v>1955</v>
      </c>
      <c r="U160" s="75">
        <v>45401</v>
      </c>
      <c r="V160" s="75">
        <v>45407</v>
      </c>
      <c r="W160" s="75">
        <v>45528</v>
      </c>
      <c r="X160" s="12">
        <v>120</v>
      </c>
      <c r="Y160" s="79">
        <f t="shared" si="18"/>
        <v>4</v>
      </c>
      <c r="Z160" s="89">
        <v>23760000</v>
      </c>
      <c r="AA160" s="81">
        <f t="shared" si="19"/>
        <v>5940000</v>
      </c>
      <c r="AB160" s="12">
        <v>1698</v>
      </c>
      <c r="AC160" s="12" t="str">
        <f>IFERROR((VLOOKUP($AB160,T_Datos!$B$3:$D$34,2,FALSE)),"Por favor diligenciar")</f>
        <v>Inspección, vigilancia y control en Rafael Uribe Uribe
Rafael Uribe Uribe</v>
      </c>
      <c r="AD160" s="12" t="str">
        <f>IFERROR((VLOOKUP($AB160,T_Datos!$B$3:$D$34,3,FALSE)),"Por favor diligenciar")</f>
        <v>O23011605570000001698</v>
      </c>
      <c r="AE160" s="12"/>
      <c r="AF160" s="86"/>
      <c r="AG160" s="12"/>
      <c r="AH160" s="86"/>
      <c r="AI160" s="13"/>
      <c r="AJ160" s="15"/>
      <c r="AK160" s="12"/>
      <c r="AL160" s="86"/>
      <c r="AM160" s="12"/>
      <c r="AN160" s="79">
        <f t="shared" si="20"/>
        <v>4</v>
      </c>
      <c r="AO160" s="79">
        <f>IF(X160+AM160=0,0,AM160+X160)</f>
        <v>120</v>
      </c>
      <c r="AP160" s="83">
        <f>IF(Z160+AJ160=0,0,Z160+AJ160)</f>
        <v>23760000</v>
      </c>
    </row>
    <row r="161" spans="2:44" ht="51" customHeight="1">
      <c r="B161" s="116" t="s">
        <v>370</v>
      </c>
      <c r="C161" s="12">
        <v>167</v>
      </c>
      <c r="D161" s="12" t="s">
        <v>369</v>
      </c>
      <c r="E161" s="12"/>
      <c r="F161" s="90" t="s">
        <v>1965</v>
      </c>
      <c r="G161" s="77" t="s">
        <v>1249</v>
      </c>
      <c r="H161" s="12" t="s">
        <v>1966</v>
      </c>
      <c r="I161" s="12" t="s">
        <v>1967</v>
      </c>
      <c r="J161" s="12" t="s">
        <v>1373</v>
      </c>
      <c r="K161" s="88">
        <v>1013594036</v>
      </c>
      <c r="L161" s="12"/>
      <c r="M161" s="12"/>
      <c r="N161" s="12"/>
      <c r="O161" s="12"/>
      <c r="P161" s="12"/>
      <c r="Q161" s="12"/>
      <c r="R161" s="12"/>
      <c r="S161" s="12"/>
      <c r="T161" s="12" t="s">
        <v>1860</v>
      </c>
      <c r="U161" s="75">
        <v>45401</v>
      </c>
      <c r="V161" s="75">
        <v>45414</v>
      </c>
      <c r="W161" s="75">
        <v>45536</v>
      </c>
      <c r="X161" s="12">
        <v>120</v>
      </c>
      <c r="Y161" s="79">
        <f t="shared" si="18"/>
        <v>4</v>
      </c>
      <c r="Z161" s="89">
        <v>10000000</v>
      </c>
      <c r="AA161" s="81">
        <f t="shared" si="19"/>
        <v>2500000</v>
      </c>
      <c r="AB161" s="12">
        <v>1680</v>
      </c>
      <c r="AC161" s="12" t="str">
        <f>IFERROR((VLOOKUP($AB161,T_Datos!$B$3:$D$34,2,FALSE)),"Por favor diligenciar")</f>
        <v xml:space="preserve">Ciudadanos mas seguros y con confianza en la justicia de rafael uribe uribe </v>
      </c>
      <c r="AD161" s="12" t="str">
        <f>IFERROR((VLOOKUP($AB161,T_Datos!$B$3:$D$34,3,FALSE)),"Por favor diligenciar")</f>
        <v>O23011603430000001680</v>
      </c>
      <c r="AE161" s="12"/>
      <c r="AF161" s="86"/>
      <c r="AG161" s="12"/>
      <c r="AH161" s="86"/>
      <c r="AI161" s="13"/>
      <c r="AJ161" s="15"/>
      <c r="AK161" s="12"/>
      <c r="AL161" s="86"/>
      <c r="AM161" s="12"/>
      <c r="AN161" s="79">
        <f t="shared" si="20"/>
        <v>4</v>
      </c>
      <c r="AO161" s="79">
        <f>IF(X161+AM161=0,0,AM161+X161)</f>
        <v>120</v>
      </c>
      <c r="AP161" s="83">
        <f>IF(Z161+AJ161=0,0,Z161+AJ161)</f>
        <v>10000000</v>
      </c>
    </row>
    <row r="162" spans="2:44" ht="51" customHeight="1">
      <c r="B162" s="116" t="s">
        <v>372</v>
      </c>
      <c r="C162" s="12">
        <v>168</v>
      </c>
      <c r="D162" s="12" t="s">
        <v>371</v>
      </c>
      <c r="E162" s="12"/>
      <c r="F162" s="90" t="s">
        <v>1968</v>
      </c>
      <c r="G162" s="77" t="s">
        <v>1249</v>
      </c>
      <c r="H162" s="12" t="s">
        <v>1969</v>
      </c>
      <c r="I162" s="12" t="s">
        <v>1970</v>
      </c>
      <c r="J162" s="12" t="s">
        <v>1373</v>
      </c>
      <c r="K162" s="88">
        <v>1012348926</v>
      </c>
      <c r="L162" s="12"/>
      <c r="M162" s="12"/>
      <c r="N162" s="12"/>
      <c r="O162" s="12"/>
      <c r="P162" s="12"/>
      <c r="Q162" s="12"/>
      <c r="R162" s="12"/>
      <c r="S162" s="12"/>
      <c r="T162" s="12" t="s">
        <v>1935</v>
      </c>
      <c r="U162" s="75">
        <v>45401</v>
      </c>
      <c r="V162" s="75">
        <v>45412</v>
      </c>
      <c r="W162" s="75">
        <v>45609</v>
      </c>
      <c r="X162" s="12">
        <v>120</v>
      </c>
      <c r="Y162" s="79">
        <f t="shared" si="18"/>
        <v>4</v>
      </c>
      <c r="Z162" s="89">
        <v>23760000</v>
      </c>
      <c r="AA162" s="81">
        <f t="shared" si="19"/>
        <v>5940000</v>
      </c>
      <c r="AB162" s="12">
        <v>1698</v>
      </c>
      <c r="AC162" s="12" t="str">
        <f>IFERROR((VLOOKUP($AB162,T_Datos!$B$3:$D$34,2,FALSE)),"Por favor diligenciar")</f>
        <v>Inspección, vigilancia y control en Rafael Uribe Uribe
Rafael Uribe Uribe</v>
      </c>
      <c r="AD162" s="12" t="str">
        <f>IFERROR((VLOOKUP($AB162,T_Datos!$B$3:$D$34,3,FALSE)),"Por favor diligenciar")</f>
        <v>O23011605570000001698</v>
      </c>
      <c r="AE162" s="12">
        <v>1</v>
      </c>
      <c r="AF162" s="86">
        <v>45548</v>
      </c>
      <c r="AG162" s="12">
        <v>1234</v>
      </c>
      <c r="AH162" s="86">
        <v>45539</v>
      </c>
      <c r="AI162" s="13"/>
      <c r="AJ162" s="15">
        <v>11880000</v>
      </c>
      <c r="AK162" s="12">
        <v>1</v>
      </c>
      <c r="AL162" s="86">
        <v>45548</v>
      </c>
      <c r="AM162" s="12">
        <v>60</v>
      </c>
      <c r="AN162" s="79">
        <f t="shared" si="20"/>
        <v>6</v>
      </c>
      <c r="AO162" s="79">
        <f>IF(X162+AM162=0,0,AM162+X162)</f>
        <v>180</v>
      </c>
      <c r="AP162" s="83">
        <f>IF(Z162+AJ162=0,0,Z162+AJ162)</f>
        <v>35640000</v>
      </c>
      <c r="AQ162" s="168"/>
    </row>
    <row r="163" spans="2:44" ht="51" customHeight="1">
      <c r="B163" s="116" t="s">
        <v>374</v>
      </c>
      <c r="C163" s="12">
        <v>169</v>
      </c>
      <c r="D163" s="12" t="s">
        <v>373</v>
      </c>
      <c r="E163" s="12"/>
      <c r="F163" s="98" t="s">
        <v>1971</v>
      </c>
      <c r="G163" s="77" t="s">
        <v>1249</v>
      </c>
      <c r="H163" s="12" t="s">
        <v>1972</v>
      </c>
      <c r="I163" s="123" t="s">
        <v>1973</v>
      </c>
      <c r="J163" s="12" t="s">
        <v>1373</v>
      </c>
      <c r="K163" s="88">
        <v>1012410729</v>
      </c>
      <c r="L163" s="12"/>
      <c r="M163" s="12"/>
      <c r="N163" s="12"/>
      <c r="O163" s="12"/>
      <c r="P163" s="12"/>
      <c r="Q163" s="12"/>
      <c r="R163" s="12"/>
      <c r="S163" s="12"/>
      <c r="T163" s="12" t="s">
        <v>1974</v>
      </c>
      <c r="U163" s="86">
        <v>45422</v>
      </c>
      <c r="V163" s="75">
        <v>45435</v>
      </c>
      <c r="W163" s="75">
        <v>45557</v>
      </c>
      <c r="X163" s="12">
        <v>120</v>
      </c>
      <c r="Y163" s="79">
        <f t="shared" si="18"/>
        <v>4</v>
      </c>
      <c r="Z163" s="89">
        <v>23760000</v>
      </c>
      <c r="AA163" s="81">
        <f t="shared" si="19"/>
        <v>5940000</v>
      </c>
      <c r="AB163" s="12">
        <v>1697</v>
      </c>
      <c r="AC163" s="12" t="str">
        <f>IFERROR((VLOOKUP($AB163,T_Datos!$B$3:$D$34,2,FALSE)),"Por favor diligenciar")</f>
        <v xml:space="preserve">Gestion publica transparente y que mide cuentas  la ciudadania en rafael uribe uribe </v>
      </c>
      <c r="AD163" s="12" t="str">
        <f>IFERROR((VLOOKUP($AB163,T_Datos!$B$3:$D$34,3,FALSE)),"Por favor diligenciar")</f>
        <v>O23011605570000001697</v>
      </c>
      <c r="AE163" s="12"/>
      <c r="AF163" s="86"/>
      <c r="AG163" s="12"/>
      <c r="AH163" s="86"/>
      <c r="AI163" s="13"/>
      <c r="AJ163" s="15"/>
      <c r="AK163" s="12"/>
      <c r="AL163" s="86"/>
      <c r="AM163" s="12"/>
      <c r="AN163" s="79">
        <f t="shared" si="20"/>
        <v>4</v>
      </c>
      <c r="AO163" s="79">
        <f>IF(X163+AM163=0,0,AM163+X163)</f>
        <v>120</v>
      </c>
      <c r="AP163" s="83">
        <f>IF(Z163+AJ163=0,0,Z163+AJ163)</f>
        <v>23760000</v>
      </c>
      <c r="AQ163" s="156"/>
    </row>
    <row r="164" spans="2:44" ht="51" customHeight="1">
      <c r="B164" s="124" t="s">
        <v>376</v>
      </c>
      <c r="C164" s="12">
        <v>170</v>
      </c>
      <c r="D164" s="12" t="s">
        <v>375</v>
      </c>
      <c r="E164" s="12"/>
      <c r="F164" s="90" t="s">
        <v>1975</v>
      </c>
      <c r="G164" s="77" t="s">
        <v>1249</v>
      </c>
      <c r="H164" s="12" t="s">
        <v>1976</v>
      </c>
      <c r="I164" s="123" t="s">
        <v>1977</v>
      </c>
      <c r="J164" s="12" t="s">
        <v>1373</v>
      </c>
      <c r="K164" s="88">
        <v>79263823</v>
      </c>
      <c r="L164" s="12"/>
      <c r="M164" s="12"/>
      <c r="N164" s="12"/>
      <c r="O164" s="12"/>
      <c r="P164" s="12"/>
      <c r="Q164" s="12"/>
      <c r="R164" s="12"/>
      <c r="S164" s="12"/>
      <c r="T164" s="12" t="s">
        <v>1978</v>
      </c>
      <c r="U164" s="75">
        <v>45428</v>
      </c>
      <c r="V164" s="75">
        <v>45434</v>
      </c>
      <c r="W164" s="75">
        <v>45556</v>
      </c>
      <c r="X164" s="12">
        <v>120</v>
      </c>
      <c r="Y164" s="79">
        <f t="shared" si="18"/>
        <v>4</v>
      </c>
      <c r="Z164" s="89">
        <v>11200000</v>
      </c>
      <c r="AA164" s="81">
        <f t="shared" si="19"/>
        <v>2800000</v>
      </c>
      <c r="AB164" s="12">
        <v>1697</v>
      </c>
      <c r="AC164" s="12" t="str">
        <f>IFERROR((VLOOKUP($AB164,T_Datos!$B$3:$D$34,2,FALSE)),"Por favor diligenciar")</f>
        <v xml:space="preserve">Gestion publica transparente y que mide cuentas  la ciudadania en rafael uribe uribe </v>
      </c>
      <c r="AD164" s="12" t="str">
        <f>IFERROR((VLOOKUP($AB164,T_Datos!$B$3:$D$34,3,FALSE)),"Por favor diligenciar")</f>
        <v>O23011605570000001697</v>
      </c>
      <c r="AE164" s="12"/>
      <c r="AF164" s="86"/>
      <c r="AG164" s="12"/>
      <c r="AH164" s="86"/>
      <c r="AI164" s="13"/>
      <c r="AJ164" s="15"/>
      <c r="AK164" s="12"/>
      <c r="AL164" s="86"/>
      <c r="AM164" s="12"/>
      <c r="AN164" s="79">
        <f t="shared" si="20"/>
        <v>4</v>
      </c>
      <c r="AO164" s="79">
        <f>IF(X164+AM164=0,0,AM164+X164)</f>
        <v>120</v>
      </c>
      <c r="AP164" s="83">
        <f>IF(Z164+AJ164=0,0,Z164+AJ164)</f>
        <v>11200000</v>
      </c>
    </row>
    <row r="165" spans="2:44" ht="51" customHeight="1">
      <c r="B165" s="124" t="s">
        <v>378</v>
      </c>
      <c r="C165" s="12">
        <v>171</v>
      </c>
      <c r="D165" s="12" t="s">
        <v>377</v>
      </c>
      <c r="E165" s="12"/>
      <c r="F165" s="98" t="s">
        <v>1979</v>
      </c>
      <c r="G165" s="77" t="s">
        <v>1249</v>
      </c>
      <c r="H165" s="12" t="s">
        <v>1980</v>
      </c>
      <c r="I165" s="123" t="s">
        <v>1981</v>
      </c>
      <c r="J165" s="12" t="s">
        <v>1373</v>
      </c>
      <c r="K165" s="88">
        <v>79536458</v>
      </c>
      <c r="L165" s="12"/>
      <c r="M165" s="12"/>
      <c r="N165" s="12"/>
      <c r="O165" s="12"/>
      <c r="P165" s="12"/>
      <c r="Q165" s="12"/>
      <c r="R165" s="12"/>
      <c r="S165" s="12"/>
      <c r="T165" s="12" t="s">
        <v>1982</v>
      </c>
      <c r="U165" s="75">
        <v>45426</v>
      </c>
      <c r="V165" s="75">
        <v>45434</v>
      </c>
      <c r="W165" s="75">
        <v>45556</v>
      </c>
      <c r="X165" s="12">
        <v>120</v>
      </c>
      <c r="Y165" s="79">
        <f t="shared" si="18"/>
        <v>4</v>
      </c>
      <c r="Z165" s="89">
        <v>11200000</v>
      </c>
      <c r="AA165" s="81">
        <f t="shared" si="19"/>
        <v>2800000</v>
      </c>
      <c r="AB165" s="12">
        <v>1697</v>
      </c>
      <c r="AC165" s="12" t="str">
        <f>IFERROR((VLOOKUP($AB165,T_Datos!$B$3:$D$34,2,FALSE)),"Por favor diligenciar")</f>
        <v xml:space="preserve">Gestion publica transparente y que mide cuentas  la ciudadania en rafael uribe uribe </v>
      </c>
      <c r="AD165" s="12" t="str">
        <f>IFERROR((VLOOKUP($AB165,T_Datos!$B$3:$D$34,3,FALSE)),"Por favor diligenciar")</f>
        <v>O23011605570000001697</v>
      </c>
      <c r="AE165" s="12"/>
      <c r="AF165" s="86"/>
      <c r="AG165" s="12"/>
      <c r="AH165" s="86"/>
      <c r="AI165" s="13"/>
      <c r="AJ165" s="15"/>
      <c r="AK165" s="12"/>
      <c r="AL165" s="86"/>
      <c r="AM165" s="12"/>
      <c r="AN165" s="79">
        <f t="shared" si="20"/>
        <v>4</v>
      </c>
      <c r="AO165" s="79">
        <f>IF(X165+AM165=0,0,AM165+X165)</f>
        <v>120</v>
      </c>
      <c r="AP165" s="83">
        <f>IF(Z165+AJ165=0,0,Z165+AJ165)</f>
        <v>11200000</v>
      </c>
    </row>
    <row r="166" spans="2:44" ht="51" customHeight="1">
      <c r="B166" s="124" t="s">
        <v>380</v>
      </c>
      <c r="C166" s="12">
        <v>172</v>
      </c>
      <c r="D166" s="12" t="s">
        <v>379</v>
      </c>
      <c r="E166" s="12"/>
      <c r="F166" s="90" t="s">
        <v>1983</v>
      </c>
      <c r="G166" s="77" t="s">
        <v>1249</v>
      </c>
      <c r="H166" s="12" t="s">
        <v>1984</v>
      </c>
      <c r="I166" s="123" t="s">
        <v>1985</v>
      </c>
      <c r="J166" s="12" t="s">
        <v>1373</v>
      </c>
      <c r="K166" s="88">
        <v>80366384</v>
      </c>
      <c r="L166" s="12"/>
      <c r="M166" s="12"/>
      <c r="N166" s="12"/>
      <c r="O166" s="12"/>
      <c r="P166" s="12"/>
      <c r="Q166" s="12"/>
      <c r="R166" s="12"/>
      <c r="S166" s="12"/>
      <c r="T166" s="12" t="s">
        <v>1982</v>
      </c>
      <c r="U166" s="75">
        <v>45420</v>
      </c>
      <c r="V166" s="75">
        <v>45434</v>
      </c>
      <c r="W166" s="75">
        <v>45556</v>
      </c>
      <c r="X166" s="12">
        <v>120</v>
      </c>
      <c r="Y166" s="79">
        <f t="shared" si="18"/>
        <v>4</v>
      </c>
      <c r="Z166" s="89">
        <v>11200000</v>
      </c>
      <c r="AA166" s="81">
        <f t="shared" si="19"/>
        <v>2800000</v>
      </c>
      <c r="AB166" s="12">
        <v>1697</v>
      </c>
      <c r="AC166" s="12" t="str">
        <f>IFERROR((VLOOKUP($AB166,T_Datos!$B$3:$D$34,2,FALSE)),"Por favor diligenciar")</f>
        <v xml:space="preserve">Gestion publica transparente y que mide cuentas  la ciudadania en rafael uribe uribe </v>
      </c>
      <c r="AD166" s="12" t="str">
        <f>IFERROR((VLOOKUP($AB166,T_Datos!$B$3:$D$34,3,FALSE)),"Por favor diligenciar")</f>
        <v>O23011605570000001697</v>
      </c>
      <c r="AE166" s="12"/>
      <c r="AF166" s="86"/>
      <c r="AG166" s="12"/>
      <c r="AH166" s="86"/>
      <c r="AI166" s="13"/>
      <c r="AJ166" s="15"/>
      <c r="AK166" s="12"/>
      <c r="AL166" s="86"/>
      <c r="AM166" s="12"/>
      <c r="AN166" s="79">
        <f t="shared" si="20"/>
        <v>4</v>
      </c>
      <c r="AO166" s="79">
        <f>IF(X166+AM166=0,0,AM166+X166)</f>
        <v>120</v>
      </c>
      <c r="AP166" s="83">
        <f>IF(Z166+AJ166=0,0,Z166+AJ166)</f>
        <v>11200000</v>
      </c>
    </row>
    <row r="167" spans="2:44" ht="51" customHeight="1">
      <c r="B167" s="124" t="s">
        <v>382</v>
      </c>
      <c r="C167" s="12">
        <v>173</v>
      </c>
      <c r="D167" s="12" t="s">
        <v>381</v>
      </c>
      <c r="E167" s="12"/>
      <c r="F167" s="90" t="s">
        <v>1986</v>
      </c>
      <c r="G167" s="77" t="s">
        <v>1249</v>
      </c>
      <c r="H167" s="12" t="s">
        <v>1987</v>
      </c>
      <c r="I167" s="12" t="s">
        <v>1988</v>
      </c>
      <c r="J167" s="12" t="s">
        <v>1373</v>
      </c>
      <c r="K167" s="88">
        <v>52903975</v>
      </c>
      <c r="L167" s="12"/>
      <c r="M167" s="12"/>
      <c r="N167" s="12"/>
      <c r="O167" s="12"/>
      <c r="P167" s="12"/>
      <c r="Q167" s="12"/>
      <c r="R167" s="12"/>
      <c r="S167" s="12"/>
      <c r="T167" s="12" t="s">
        <v>1989</v>
      </c>
      <c r="U167" s="86">
        <v>45415</v>
      </c>
      <c r="V167" s="75">
        <v>45433</v>
      </c>
      <c r="W167" s="75">
        <v>45555</v>
      </c>
      <c r="X167" s="12">
        <v>120</v>
      </c>
      <c r="Y167" s="79">
        <f t="shared" si="18"/>
        <v>4</v>
      </c>
      <c r="Z167" s="89">
        <v>11200000</v>
      </c>
      <c r="AA167" s="81">
        <f t="shared" si="19"/>
        <v>2800000</v>
      </c>
      <c r="AB167" s="12">
        <v>1697</v>
      </c>
      <c r="AC167" s="12" t="str">
        <f>IFERROR((VLOOKUP($AB167,T_Datos!$B$3:$D$34,2,FALSE)),"Por favor diligenciar")</f>
        <v xml:space="preserve">Gestion publica transparente y que mide cuentas  la ciudadania en rafael uribe uribe </v>
      </c>
      <c r="AD167" s="12" t="str">
        <f>IFERROR((VLOOKUP($AB167,T_Datos!$B$3:$D$34,3,FALSE)),"Por favor diligenciar")</f>
        <v>O23011605570000001697</v>
      </c>
      <c r="AE167" s="12"/>
      <c r="AF167" s="86"/>
      <c r="AG167" s="12"/>
      <c r="AH167" s="86"/>
      <c r="AI167" s="13"/>
      <c r="AJ167" s="15"/>
      <c r="AK167" s="12"/>
      <c r="AL167" s="86"/>
      <c r="AM167" s="12"/>
      <c r="AN167" s="79">
        <f t="shared" si="20"/>
        <v>4</v>
      </c>
      <c r="AO167" s="79">
        <f>IF(X167+AM167=0,0,AM167+X167)</f>
        <v>120</v>
      </c>
      <c r="AP167" s="83">
        <f>IF(Z167+AJ167=0,0,Z167+AJ167)</f>
        <v>11200000</v>
      </c>
    </row>
    <row r="168" spans="2:44" ht="51" customHeight="1">
      <c r="B168" s="124" t="s">
        <v>384</v>
      </c>
      <c r="C168" s="12">
        <v>174</v>
      </c>
      <c r="D168" s="12" t="s">
        <v>383</v>
      </c>
      <c r="E168" s="12"/>
      <c r="F168" s="90" t="s">
        <v>1990</v>
      </c>
      <c r="G168" s="77" t="s">
        <v>1249</v>
      </c>
      <c r="H168" s="12" t="s">
        <v>1991</v>
      </c>
      <c r="I168" s="12" t="s">
        <v>1992</v>
      </c>
      <c r="J168" s="12" t="s">
        <v>1373</v>
      </c>
      <c r="K168" s="88">
        <v>1014213321</v>
      </c>
      <c r="L168" s="12"/>
      <c r="M168" s="12"/>
      <c r="N168" s="12"/>
      <c r="O168" s="12"/>
      <c r="P168" s="12"/>
      <c r="Q168" s="12"/>
      <c r="R168" s="12"/>
      <c r="S168" s="12"/>
      <c r="T168" s="12" t="s">
        <v>1526</v>
      </c>
      <c r="U168" s="75">
        <v>45420</v>
      </c>
      <c r="V168" s="75">
        <v>45435</v>
      </c>
      <c r="W168" s="75">
        <v>45557</v>
      </c>
      <c r="X168" s="12">
        <v>120</v>
      </c>
      <c r="Y168" s="79">
        <f t="shared" si="18"/>
        <v>4</v>
      </c>
      <c r="Z168" s="89">
        <v>23760000</v>
      </c>
      <c r="AA168" s="81">
        <f t="shared" si="19"/>
        <v>5940000</v>
      </c>
      <c r="AB168" s="12">
        <v>1697</v>
      </c>
      <c r="AC168" s="12" t="str">
        <f>IFERROR((VLOOKUP($AB168,T_Datos!$B$3:$D$34,2,FALSE)),"Por favor diligenciar")</f>
        <v xml:space="preserve">Gestion publica transparente y que mide cuentas  la ciudadania en rafael uribe uribe </v>
      </c>
      <c r="AD168" s="12" t="str">
        <f>IFERROR((VLOOKUP($AB168,T_Datos!$B$3:$D$34,3,FALSE)),"Por favor diligenciar")</f>
        <v>O23011605570000001697</v>
      </c>
      <c r="AE168" s="12"/>
      <c r="AF168" s="86"/>
      <c r="AG168" s="12"/>
      <c r="AH168" s="86"/>
      <c r="AI168" s="13"/>
      <c r="AJ168" s="15"/>
      <c r="AK168" s="12"/>
      <c r="AL168" s="86"/>
      <c r="AM168" s="12"/>
      <c r="AN168" s="79">
        <f t="shared" si="20"/>
        <v>4</v>
      </c>
      <c r="AO168" s="79">
        <f>IF(X168+AM168=0,0,AM168+X168)</f>
        <v>120</v>
      </c>
      <c r="AP168" s="83">
        <f>IF(Z168+AJ168=0,0,Z168+AJ168)</f>
        <v>23760000</v>
      </c>
      <c r="AQ168" s="95"/>
    </row>
    <row r="169" spans="2:44" ht="51" customHeight="1">
      <c r="B169" s="124" t="s">
        <v>1993</v>
      </c>
      <c r="C169" s="12">
        <v>175</v>
      </c>
      <c r="D169" s="12" t="s">
        <v>1994</v>
      </c>
      <c r="E169" s="12"/>
      <c r="F169" s="90" t="s">
        <v>1995</v>
      </c>
      <c r="G169" s="77" t="s">
        <v>1249</v>
      </c>
      <c r="H169" s="12" t="s">
        <v>1996</v>
      </c>
      <c r="I169" s="12" t="s">
        <v>1997</v>
      </c>
      <c r="J169" s="12" t="s">
        <v>1373</v>
      </c>
      <c r="K169" s="88">
        <v>1033797126</v>
      </c>
      <c r="L169" s="12"/>
      <c r="M169" s="12"/>
      <c r="N169" s="12"/>
      <c r="O169" s="12"/>
      <c r="P169" s="12"/>
      <c r="Q169" s="12"/>
      <c r="R169" s="12"/>
      <c r="S169" s="12"/>
      <c r="T169" s="12" t="s">
        <v>1998</v>
      </c>
      <c r="U169" s="86">
        <v>45415</v>
      </c>
      <c r="V169" s="75">
        <v>45447</v>
      </c>
      <c r="W169" s="75">
        <v>45568</v>
      </c>
      <c r="X169" s="12">
        <v>120</v>
      </c>
      <c r="Y169" s="79">
        <f t="shared" si="18"/>
        <v>4</v>
      </c>
      <c r="Z169" s="89">
        <v>11200000</v>
      </c>
      <c r="AA169" s="81">
        <f t="shared" si="19"/>
        <v>2800000</v>
      </c>
      <c r="AB169" s="12">
        <v>1697</v>
      </c>
      <c r="AC169" s="12" t="str">
        <f>IFERROR((VLOOKUP($AB169,T_Datos!$B$3:$D$34,2,FALSE)),"Por favor diligenciar")</f>
        <v xml:space="preserve">Gestion publica transparente y que mide cuentas  la ciudadania en rafael uribe uribe </v>
      </c>
      <c r="AD169" s="12" t="str">
        <f>IFERROR((VLOOKUP($AB169,T_Datos!$B$3:$D$34,3,FALSE)),"Por favor diligenciar")</f>
        <v>O23011605570000001697</v>
      </c>
      <c r="AE169" s="12"/>
      <c r="AF169" s="86"/>
      <c r="AG169" s="12"/>
      <c r="AH169" s="86"/>
      <c r="AI169" s="13"/>
      <c r="AJ169" s="15"/>
      <c r="AK169" s="12"/>
      <c r="AL169" s="86"/>
      <c r="AM169" s="12"/>
      <c r="AN169" s="79">
        <f t="shared" si="20"/>
        <v>4</v>
      </c>
      <c r="AO169" s="79">
        <f>IF(X169+AM169=0,0,AM169+X169)</f>
        <v>120</v>
      </c>
      <c r="AP169" s="83">
        <f>IF(Z169+AJ169=0,0,Z169+AJ169)</f>
        <v>11200000</v>
      </c>
    </row>
    <row r="170" spans="2:44" ht="51" customHeight="1">
      <c r="B170" s="124" t="s">
        <v>1999</v>
      </c>
      <c r="C170" s="12">
        <v>176</v>
      </c>
      <c r="D170" s="12" t="s">
        <v>2000</v>
      </c>
      <c r="E170" s="12"/>
      <c r="F170" s="90" t="s">
        <v>2001</v>
      </c>
      <c r="G170" s="77" t="s">
        <v>1249</v>
      </c>
      <c r="H170" s="12" t="s">
        <v>2002</v>
      </c>
      <c r="I170" s="12" t="s">
        <v>2003</v>
      </c>
      <c r="J170" s="12" t="s">
        <v>1373</v>
      </c>
      <c r="K170" s="88">
        <v>79542080</v>
      </c>
      <c r="L170" s="12"/>
      <c r="M170" s="12"/>
      <c r="N170" s="12"/>
      <c r="O170" s="12"/>
      <c r="P170" s="12"/>
      <c r="Q170" s="12"/>
      <c r="R170" s="12"/>
      <c r="S170" s="12"/>
      <c r="T170" s="12" t="s">
        <v>2004</v>
      </c>
      <c r="U170" s="86">
        <v>45415</v>
      </c>
      <c r="V170" s="75">
        <v>45433</v>
      </c>
      <c r="W170" s="75">
        <v>45555</v>
      </c>
      <c r="X170" s="12">
        <v>120</v>
      </c>
      <c r="Y170" s="79">
        <f t="shared" si="18"/>
        <v>4</v>
      </c>
      <c r="Z170" s="89">
        <v>25080000</v>
      </c>
      <c r="AA170" s="81">
        <f t="shared" si="19"/>
        <v>6270000</v>
      </c>
      <c r="AB170" s="12">
        <v>1697</v>
      </c>
      <c r="AC170" s="12" t="str">
        <f>IFERROR((VLOOKUP($AB170,T_Datos!$B$3:$D$34,2,FALSE)),"Por favor diligenciar")</f>
        <v xml:space="preserve">Gestion publica transparente y que mide cuentas  la ciudadania en rafael uribe uribe </v>
      </c>
      <c r="AD170" s="12" t="str">
        <f>IFERROR((VLOOKUP($AB170,T_Datos!$B$3:$D$34,3,FALSE)),"Por favor diligenciar")</f>
        <v>O23011605570000001697</v>
      </c>
      <c r="AE170" s="12"/>
      <c r="AF170" s="86"/>
      <c r="AG170" s="12"/>
      <c r="AH170" s="86"/>
      <c r="AI170" s="13"/>
      <c r="AJ170" s="15"/>
      <c r="AK170" s="12"/>
      <c r="AL170" s="86"/>
      <c r="AM170" s="12"/>
      <c r="AN170" s="79">
        <f t="shared" si="20"/>
        <v>4</v>
      </c>
      <c r="AO170" s="79">
        <f>IF(X170+AM170=0,0,AM170+X170)</f>
        <v>120</v>
      </c>
      <c r="AP170" s="83">
        <f>IF(Z170+AJ170=0,0,Z170+AJ170)</f>
        <v>25080000</v>
      </c>
    </row>
    <row r="171" spans="2:44" ht="51" customHeight="1">
      <c r="B171" s="124" t="s">
        <v>2005</v>
      </c>
      <c r="C171" s="12">
        <v>177</v>
      </c>
      <c r="D171" s="12" t="s">
        <v>2006</v>
      </c>
      <c r="E171" s="12"/>
      <c r="F171" s="98" t="s">
        <v>2007</v>
      </c>
      <c r="G171" s="77" t="s">
        <v>1249</v>
      </c>
      <c r="H171" s="12" t="s">
        <v>2008</v>
      </c>
      <c r="I171" s="12" t="s">
        <v>2009</v>
      </c>
      <c r="J171" s="12" t="s">
        <v>1373</v>
      </c>
      <c r="K171" s="88">
        <v>51949741</v>
      </c>
      <c r="L171" s="12"/>
      <c r="M171" s="12"/>
      <c r="N171" s="12"/>
      <c r="O171" s="12"/>
      <c r="P171" s="12"/>
      <c r="Q171" s="12"/>
      <c r="R171" s="12"/>
      <c r="S171" s="12"/>
      <c r="T171" s="12" t="s">
        <v>2010</v>
      </c>
      <c r="U171" s="86">
        <v>45420</v>
      </c>
      <c r="V171" s="75">
        <v>45433</v>
      </c>
      <c r="W171" s="75">
        <v>45555</v>
      </c>
      <c r="X171" s="12">
        <v>120</v>
      </c>
      <c r="Y171" s="79">
        <f t="shared" si="18"/>
        <v>4</v>
      </c>
      <c r="Z171" s="89">
        <v>28160000</v>
      </c>
      <c r="AA171" s="81">
        <f t="shared" si="19"/>
        <v>7040000</v>
      </c>
      <c r="AB171" s="12">
        <v>1697</v>
      </c>
      <c r="AC171" s="12" t="str">
        <f>IFERROR((VLOOKUP($AB171,T_Datos!$B$3:$D$34,2,FALSE)),"Por favor diligenciar")</f>
        <v xml:space="preserve">Gestion publica transparente y que mide cuentas  la ciudadania en rafael uribe uribe </v>
      </c>
      <c r="AD171" s="12" t="str">
        <f>IFERROR((VLOOKUP($AB171,T_Datos!$B$3:$D$34,3,FALSE)),"Por favor diligenciar")</f>
        <v>O23011605570000001697</v>
      </c>
      <c r="AE171" s="12"/>
      <c r="AF171" s="86"/>
      <c r="AG171" s="12"/>
      <c r="AH171" s="86"/>
      <c r="AI171" s="13"/>
      <c r="AJ171" s="15"/>
      <c r="AK171" s="12"/>
      <c r="AL171" s="86"/>
      <c r="AM171" s="12"/>
      <c r="AN171" s="79">
        <f t="shared" si="20"/>
        <v>4</v>
      </c>
      <c r="AO171" s="79">
        <f>IF(X171+AM171=0,0,AM171+X171)</f>
        <v>120</v>
      </c>
      <c r="AP171" s="83">
        <f>IF(Z171+AJ171=0,0,Z171+AJ171)</f>
        <v>28160000</v>
      </c>
    </row>
    <row r="172" spans="2:44" ht="51" customHeight="1">
      <c r="B172" s="124" t="s">
        <v>2011</v>
      </c>
      <c r="C172" s="12">
        <v>178</v>
      </c>
      <c r="D172" s="12" t="s">
        <v>2012</v>
      </c>
      <c r="E172" s="12"/>
      <c r="F172" s="90" t="s">
        <v>2013</v>
      </c>
      <c r="G172" s="77" t="s">
        <v>1249</v>
      </c>
      <c r="H172" s="12" t="s">
        <v>2014</v>
      </c>
      <c r="I172" s="12" t="s">
        <v>2015</v>
      </c>
      <c r="J172" s="12" t="s">
        <v>1373</v>
      </c>
      <c r="K172" s="88">
        <v>79759070</v>
      </c>
      <c r="L172" s="12"/>
      <c r="M172" s="12"/>
      <c r="N172" s="12"/>
      <c r="O172" s="12"/>
      <c r="P172" s="12"/>
      <c r="Q172" s="12"/>
      <c r="R172" s="12"/>
      <c r="S172" s="12"/>
      <c r="T172" s="12" t="s">
        <v>1998</v>
      </c>
      <c r="U172" s="86">
        <v>45415</v>
      </c>
      <c r="V172" s="75">
        <v>45436</v>
      </c>
      <c r="W172" s="75">
        <v>45558</v>
      </c>
      <c r="X172" s="12">
        <v>120</v>
      </c>
      <c r="Y172" s="79">
        <f t="shared" si="18"/>
        <v>4</v>
      </c>
      <c r="Z172" s="89">
        <v>11200000</v>
      </c>
      <c r="AA172" s="81">
        <f t="shared" si="19"/>
        <v>2800000</v>
      </c>
      <c r="AB172" s="12">
        <v>1697</v>
      </c>
      <c r="AC172" s="12" t="str">
        <f>IFERROR((VLOOKUP($AB172,T_Datos!$B$3:$D$34,2,FALSE)),"Por favor diligenciar")</f>
        <v xml:space="preserve">Gestion publica transparente y que mide cuentas  la ciudadania en rafael uribe uribe </v>
      </c>
      <c r="AD172" s="12" t="str">
        <f>IFERROR((VLOOKUP($AB172,T_Datos!$B$3:$D$34,3,FALSE)),"Por favor diligenciar")</f>
        <v>O23011605570000001697</v>
      </c>
      <c r="AE172" s="12"/>
      <c r="AF172" s="86"/>
      <c r="AG172" s="12"/>
      <c r="AH172" s="86"/>
      <c r="AI172" s="13"/>
      <c r="AJ172" s="15"/>
      <c r="AK172" s="12"/>
      <c r="AL172" s="86"/>
      <c r="AM172" s="12"/>
      <c r="AN172" s="79">
        <f t="shared" si="20"/>
        <v>4</v>
      </c>
      <c r="AO172" s="79">
        <f>IF(X172+AM172=0,0,AM172+X172)</f>
        <v>120</v>
      </c>
      <c r="AP172" s="83">
        <f>IF(Z172+AJ172=0,0,Z172+AJ172)</f>
        <v>11200000</v>
      </c>
    </row>
    <row r="173" spans="2:44" ht="51" customHeight="1">
      <c r="B173" s="124" t="s">
        <v>2016</v>
      </c>
      <c r="C173" s="12">
        <v>179</v>
      </c>
      <c r="D173" s="12" t="s">
        <v>2017</v>
      </c>
      <c r="E173" s="12"/>
      <c r="F173" s="98" t="s">
        <v>2018</v>
      </c>
      <c r="G173" s="77" t="s">
        <v>1249</v>
      </c>
      <c r="H173" s="12" t="s">
        <v>2019</v>
      </c>
      <c r="I173" s="12" t="s">
        <v>2020</v>
      </c>
      <c r="J173" s="12" t="s">
        <v>1373</v>
      </c>
      <c r="K173" s="88">
        <v>79491967</v>
      </c>
      <c r="L173" s="12"/>
      <c r="M173" s="12"/>
      <c r="N173" s="12"/>
      <c r="O173" s="12"/>
      <c r="P173" s="12"/>
      <c r="Q173" s="12"/>
      <c r="R173" s="12"/>
      <c r="S173" s="12"/>
      <c r="T173" s="12" t="s">
        <v>1434</v>
      </c>
      <c r="U173" s="75">
        <v>45422</v>
      </c>
      <c r="V173" s="75">
        <v>45434</v>
      </c>
      <c r="W173" s="75">
        <v>45556</v>
      </c>
      <c r="X173" s="12">
        <v>120</v>
      </c>
      <c r="Y173" s="79">
        <f t="shared" si="18"/>
        <v>4</v>
      </c>
      <c r="Z173" s="89">
        <v>23760000</v>
      </c>
      <c r="AA173" s="81">
        <f t="shared" si="19"/>
        <v>5940000</v>
      </c>
      <c r="AB173" s="12">
        <v>1697</v>
      </c>
      <c r="AC173" s="12" t="str">
        <f>IFERROR((VLOOKUP($AB173,T_Datos!$B$3:$D$34,2,FALSE)),"Por favor diligenciar")</f>
        <v xml:space="preserve">Gestion publica transparente y que mide cuentas  la ciudadania en rafael uribe uribe </v>
      </c>
      <c r="AD173" s="12" t="str">
        <f>IFERROR((VLOOKUP($AB173,T_Datos!$B$3:$D$34,3,FALSE)),"Por favor diligenciar")</f>
        <v>O23011605570000001697</v>
      </c>
      <c r="AE173" s="12"/>
      <c r="AF173" s="86"/>
      <c r="AG173" s="12"/>
      <c r="AH173" s="86"/>
      <c r="AI173" s="13"/>
      <c r="AJ173" s="15"/>
      <c r="AK173" s="12"/>
      <c r="AL173" s="86"/>
      <c r="AM173" s="12"/>
      <c r="AN173" s="79">
        <f t="shared" si="20"/>
        <v>4</v>
      </c>
      <c r="AO173" s="79">
        <f>IF(X173+AM173=0,0,AM173+X173)</f>
        <v>120</v>
      </c>
      <c r="AP173" s="83">
        <f>IF(Z173+AJ173=0,0,Z173+AJ173)</f>
        <v>23760000</v>
      </c>
      <c r="AQ173" s="95"/>
    </row>
    <row r="174" spans="2:44" ht="51" customHeight="1">
      <c r="B174" s="124" t="s">
        <v>2021</v>
      </c>
      <c r="C174" s="12">
        <v>180</v>
      </c>
      <c r="D174" s="12" t="s">
        <v>2022</v>
      </c>
      <c r="E174" s="12"/>
      <c r="F174" s="90" t="s">
        <v>2023</v>
      </c>
      <c r="G174" s="77" t="s">
        <v>1249</v>
      </c>
      <c r="H174" s="12" t="s">
        <v>2024</v>
      </c>
      <c r="I174" s="12" t="s">
        <v>2025</v>
      </c>
      <c r="J174" s="12" t="s">
        <v>1373</v>
      </c>
      <c r="K174" s="88">
        <v>1033696186</v>
      </c>
      <c r="L174" s="12"/>
      <c r="M174" s="12"/>
      <c r="N174" s="12"/>
      <c r="O174" s="12"/>
      <c r="P174" s="12"/>
      <c r="Q174" s="12"/>
      <c r="R174" s="12"/>
      <c r="S174" s="12"/>
      <c r="T174" s="12" t="s">
        <v>2026</v>
      </c>
      <c r="U174" s="75">
        <v>45428</v>
      </c>
      <c r="V174" s="75">
        <v>45436</v>
      </c>
      <c r="W174" s="75">
        <v>45558</v>
      </c>
      <c r="X174" s="12">
        <v>120</v>
      </c>
      <c r="Y174" s="79">
        <f t="shared" si="18"/>
        <v>4</v>
      </c>
      <c r="Z174" s="89">
        <v>23760000</v>
      </c>
      <c r="AA174" s="81">
        <f t="shared" si="19"/>
        <v>5940000</v>
      </c>
      <c r="AB174" s="12">
        <v>1697</v>
      </c>
      <c r="AC174" s="12" t="str">
        <f>IFERROR((VLOOKUP($AB174,T_Datos!$B$3:$D$34,2,FALSE)),"Por favor diligenciar")</f>
        <v xml:space="preserve">Gestion publica transparente y que mide cuentas  la ciudadania en rafael uribe uribe </v>
      </c>
      <c r="AD174" s="12" t="str">
        <f>IFERROR((VLOOKUP($AB174,T_Datos!$B$3:$D$34,3,FALSE)),"Por favor diligenciar")</f>
        <v>O23011605570000001697</v>
      </c>
      <c r="AE174" s="12"/>
      <c r="AF174" s="86"/>
      <c r="AG174" s="12"/>
      <c r="AH174" s="86"/>
      <c r="AI174" s="13"/>
      <c r="AJ174" s="15"/>
      <c r="AK174" s="12"/>
      <c r="AL174" s="86"/>
      <c r="AM174" s="12"/>
      <c r="AN174" s="79">
        <f t="shared" si="20"/>
        <v>4</v>
      </c>
      <c r="AO174" s="79">
        <f>IF(X174+AM174=0,0,AM174+X174)</f>
        <v>120</v>
      </c>
      <c r="AP174" s="83">
        <f>IF(Z174+AJ174=0,0,Z174+AJ174)</f>
        <v>23760000</v>
      </c>
      <c r="AQ174" s="95"/>
      <c r="AR174" s="95"/>
    </row>
    <row r="175" spans="2:44" ht="51" customHeight="1">
      <c r="B175" s="124" t="s">
        <v>2027</v>
      </c>
      <c r="C175" s="12">
        <v>181</v>
      </c>
      <c r="D175" s="12" t="s">
        <v>2028</v>
      </c>
      <c r="E175" s="12"/>
      <c r="F175" s="90" t="s">
        <v>2029</v>
      </c>
      <c r="G175" s="77" t="s">
        <v>1249</v>
      </c>
      <c r="H175" s="12" t="s">
        <v>2030</v>
      </c>
      <c r="I175" s="12" t="s">
        <v>2031</v>
      </c>
      <c r="J175" s="12" t="s">
        <v>1373</v>
      </c>
      <c r="K175" s="88">
        <v>80232525</v>
      </c>
      <c r="L175" s="12"/>
      <c r="M175" s="12"/>
      <c r="N175" s="12"/>
      <c r="O175" s="12"/>
      <c r="P175" s="12"/>
      <c r="Q175" s="12"/>
      <c r="R175" s="12"/>
      <c r="S175" s="12"/>
      <c r="T175" s="12" t="s">
        <v>2026</v>
      </c>
      <c r="U175" s="75">
        <v>45428</v>
      </c>
      <c r="V175" s="75">
        <v>45441</v>
      </c>
      <c r="W175" s="75">
        <v>45563</v>
      </c>
      <c r="X175" s="12">
        <v>120</v>
      </c>
      <c r="Y175" s="79">
        <f t="shared" si="18"/>
        <v>4</v>
      </c>
      <c r="Z175" s="89">
        <v>23760000</v>
      </c>
      <c r="AA175" s="81">
        <f t="shared" si="19"/>
        <v>5940000</v>
      </c>
      <c r="AB175" s="12">
        <v>1697</v>
      </c>
      <c r="AC175" s="12" t="str">
        <f>IFERROR((VLOOKUP($AB175,T_Datos!$B$3:$D$34,2,FALSE)),"Por favor diligenciar")</f>
        <v xml:space="preserve">Gestion publica transparente y que mide cuentas  la ciudadania en rafael uribe uribe </v>
      </c>
      <c r="AD175" s="12" t="str">
        <f>IFERROR((VLOOKUP($AB175,T_Datos!$B$3:$D$34,3,FALSE)),"Por favor diligenciar")</f>
        <v>O23011605570000001697</v>
      </c>
      <c r="AE175" s="12"/>
      <c r="AF175" s="86"/>
      <c r="AG175" s="12"/>
      <c r="AH175" s="86"/>
      <c r="AI175" s="13"/>
      <c r="AJ175" s="15"/>
      <c r="AK175" s="12"/>
      <c r="AL175" s="86"/>
      <c r="AM175" s="12"/>
      <c r="AN175" s="79">
        <f t="shared" si="20"/>
        <v>4</v>
      </c>
      <c r="AO175" s="79">
        <f>IF(X175+AM175=0,0,AM175+X175)</f>
        <v>120</v>
      </c>
      <c r="AP175" s="83">
        <f>IF(Z175+AJ175=0,0,Z175+AJ175)</f>
        <v>23760000</v>
      </c>
    </row>
    <row r="176" spans="2:44" ht="51" customHeight="1">
      <c r="B176" s="124" t="s">
        <v>2032</v>
      </c>
      <c r="C176" s="12">
        <v>182</v>
      </c>
      <c r="D176" s="12" t="s">
        <v>2033</v>
      </c>
      <c r="E176" s="12"/>
      <c r="F176" s="90" t="s">
        <v>2034</v>
      </c>
      <c r="G176" s="77" t="s">
        <v>1249</v>
      </c>
      <c r="H176" s="12" t="s">
        <v>2035</v>
      </c>
      <c r="I176" s="12" t="s">
        <v>2036</v>
      </c>
      <c r="J176" s="12" t="s">
        <v>1373</v>
      </c>
      <c r="K176" s="88">
        <v>1033714826</v>
      </c>
      <c r="L176" s="12"/>
      <c r="M176" s="12"/>
      <c r="N176" s="12"/>
      <c r="O176" s="12"/>
      <c r="P176" s="12"/>
      <c r="Q176" s="12"/>
      <c r="R176" s="12"/>
      <c r="S176" s="12"/>
      <c r="T176" s="12" t="s">
        <v>1526</v>
      </c>
      <c r="U176" s="75">
        <v>45428</v>
      </c>
      <c r="V176" s="75">
        <v>45436</v>
      </c>
      <c r="W176" s="75">
        <v>45558</v>
      </c>
      <c r="X176" s="12">
        <v>120</v>
      </c>
      <c r="Y176" s="79">
        <f t="shared" si="18"/>
        <v>4</v>
      </c>
      <c r="Z176" s="89">
        <v>23760000</v>
      </c>
      <c r="AA176" s="81">
        <f t="shared" si="19"/>
        <v>5940000</v>
      </c>
      <c r="AB176" s="12">
        <v>1697</v>
      </c>
      <c r="AC176" s="12" t="str">
        <f>IFERROR((VLOOKUP($AB176,T_Datos!$B$3:$D$34,2,FALSE)),"Por favor diligenciar")</f>
        <v xml:space="preserve">Gestion publica transparente y que mide cuentas  la ciudadania en rafael uribe uribe </v>
      </c>
      <c r="AD176" s="12" t="str">
        <f>IFERROR((VLOOKUP($AB176,T_Datos!$B$3:$D$34,3,FALSE)),"Por favor diligenciar")</f>
        <v>O23011605570000001697</v>
      </c>
      <c r="AE176" s="12"/>
      <c r="AF176" s="86"/>
      <c r="AG176" s="12"/>
      <c r="AH176" s="86"/>
      <c r="AI176" s="13"/>
      <c r="AJ176" s="15"/>
      <c r="AK176" s="12"/>
      <c r="AL176" s="86"/>
      <c r="AM176" s="12"/>
      <c r="AN176" s="79">
        <f t="shared" si="20"/>
        <v>4</v>
      </c>
      <c r="AO176" s="79">
        <f>IF(X176+AM176=0,0,AM176+X176)</f>
        <v>120</v>
      </c>
      <c r="AP176" s="83">
        <f>IF(Z176+AJ176=0,0,Z176+AJ176)</f>
        <v>23760000</v>
      </c>
      <c r="AQ176" s="95"/>
    </row>
    <row r="177" spans="1:43" ht="51" customHeight="1">
      <c r="B177" s="124" t="s">
        <v>2037</v>
      </c>
      <c r="C177" s="12">
        <v>183</v>
      </c>
      <c r="D177" s="12" t="s">
        <v>2038</v>
      </c>
      <c r="E177" s="12"/>
      <c r="F177" s="98" t="s">
        <v>2039</v>
      </c>
      <c r="G177" s="77" t="s">
        <v>1243</v>
      </c>
      <c r="H177" s="12" t="s">
        <v>2040</v>
      </c>
      <c r="I177" s="12" t="s">
        <v>2041</v>
      </c>
      <c r="J177" s="12" t="s">
        <v>1379</v>
      </c>
      <c r="K177" s="88">
        <v>860005289</v>
      </c>
      <c r="L177" s="12"/>
      <c r="M177" s="12"/>
      <c r="N177" s="12"/>
      <c r="O177" s="12"/>
      <c r="P177" s="12"/>
      <c r="Q177" s="12"/>
      <c r="R177" s="12"/>
      <c r="S177" s="12"/>
      <c r="T177" s="12" t="s">
        <v>2042</v>
      </c>
      <c r="U177" s="125">
        <v>45462</v>
      </c>
      <c r="V177" s="75">
        <v>45499</v>
      </c>
      <c r="W177" s="75">
        <v>45863</v>
      </c>
      <c r="X177" s="12">
        <v>360</v>
      </c>
      <c r="Y177" s="79">
        <f t="shared" si="18"/>
        <v>12</v>
      </c>
      <c r="Z177" s="89">
        <v>9393000</v>
      </c>
      <c r="AA177" s="81">
        <f t="shared" si="19"/>
        <v>782750</v>
      </c>
      <c r="AB177" s="12">
        <v>5701</v>
      </c>
      <c r="AC177" s="12" t="s">
        <v>2043</v>
      </c>
      <c r="AD177" s="126" t="s">
        <v>2044</v>
      </c>
      <c r="AE177" s="12"/>
      <c r="AF177" s="86"/>
      <c r="AG177" s="12"/>
      <c r="AH177" s="86"/>
      <c r="AI177" s="13"/>
      <c r="AJ177" s="15"/>
      <c r="AK177" s="12"/>
      <c r="AL177" s="86"/>
      <c r="AM177" s="12"/>
      <c r="AN177" s="79">
        <f t="shared" si="20"/>
        <v>12</v>
      </c>
      <c r="AO177" s="79">
        <f>IF(X177+AM177=0,0,AM177+X177)</f>
        <v>360</v>
      </c>
      <c r="AP177" s="83">
        <f>IF(Z177+AJ177=0,0,Z177+AJ177)</f>
        <v>9393000</v>
      </c>
      <c r="AQ177" s="156"/>
    </row>
    <row r="178" spans="1:43" ht="51" customHeight="1">
      <c r="B178" s="124" t="s">
        <v>2046</v>
      </c>
      <c r="C178" s="12">
        <v>185</v>
      </c>
      <c r="D178" s="12" t="s">
        <v>2047</v>
      </c>
      <c r="E178" s="12"/>
      <c r="F178" s="122" t="s">
        <v>2048</v>
      </c>
      <c r="G178" s="77" t="s">
        <v>1249</v>
      </c>
      <c r="H178" s="12" t="s">
        <v>2049</v>
      </c>
      <c r="I178" s="12" t="s">
        <v>2050</v>
      </c>
      <c r="J178" s="12" t="s">
        <v>1373</v>
      </c>
      <c r="K178" s="88">
        <v>1053608258</v>
      </c>
      <c r="L178" s="12"/>
      <c r="M178" s="12"/>
      <c r="N178" s="12"/>
      <c r="O178" s="12"/>
      <c r="P178" s="12"/>
      <c r="Q178" s="12"/>
      <c r="R178" s="12"/>
      <c r="S178" s="12"/>
      <c r="T178" s="12" t="s">
        <v>1526</v>
      </c>
      <c r="U178" s="127">
        <v>45428</v>
      </c>
      <c r="V178" s="127">
        <v>45434</v>
      </c>
      <c r="W178" s="127">
        <v>45556</v>
      </c>
      <c r="X178" s="12">
        <v>120</v>
      </c>
      <c r="Y178" s="79">
        <f t="shared" ref="Y178:Y190" si="21">ROUND((X178/30),0)</f>
        <v>4</v>
      </c>
      <c r="Z178" s="128">
        <v>23760000</v>
      </c>
      <c r="AA178" s="81">
        <f t="shared" ref="AA178:AA190" si="22">IF(Z178=0,0,((Z178/Y178)))</f>
        <v>5940000</v>
      </c>
      <c r="AB178" s="12">
        <v>1697</v>
      </c>
      <c r="AC178" s="12" t="str">
        <f>IFERROR((VLOOKUP($AB178,T_Datos!$B$3:$D$34,2,FALSE)),"Por favor diligenciar")</f>
        <v xml:space="preserve">Gestion publica transparente y que mide cuentas  la ciudadania en rafael uribe uribe </v>
      </c>
      <c r="AD178" s="12" t="str">
        <f>IFERROR((VLOOKUP($AB178,T_Datos!$B$3:$D$34,3,FALSE)),"Por favor diligenciar")</f>
        <v>O23011605570000001697</v>
      </c>
      <c r="AE178" s="12"/>
      <c r="AF178" s="86"/>
      <c r="AG178" s="12"/>
      <c r="AH178" s="86"/>
      <c r="AI178" s="13"/>
      <c r="AJ178" s="15"/>
      <c r="AK178" s="12"/>
      <c r="AL178" s="86"/>
      <c r="AM178" s="12"/>
      <c r="AN178" s="79">
        <f t="shared" ref="AN178:AN190" si="23">ROUND(AO178/30,0)</f>
        <v>4</v>
      </c>
      <c r="AO178" s="79">
        <f>IF(X178+AM178=0,0,AM178+X178)</f>
        <v>120</v>
      </c>
      <c r="AP178" s="83">
        <f>IF(Z178+AJ178=0,0,Z178+AJ178)</f>
        <v>23760000</v>
      </c>
      <c r="AQ178" s="95"/>
    </row>
    <row r="179" spans="1:43" ht="51" customHeight="1">
      <c r="B179" s="124" t="s">
        <v>2051</v>
      </c>
      <c r="C179" s="12">
        <v>186</v>
      </c>
      <c r="D179" s="12" t="s">
        <v>2052</v>
      </c>
      <c r="E179" s="12"/>
      <c r="F179" s="122" t="s">
        <v>2053</v>
      </c>
      <c r="G179" s="77" t="s">
        <v>1249</v>
      </c>
      <c r="H179" s="12" t="s">
        <v>2054</v>
      </c>
      <c r="I179" s="12" t="s">
        <v>2055</v>
      </c>
      <c r="J179" s="12" t="s">
        <v>1373</v>
      </c>
      <c r="K179" s="88">
        <v>79582656</v>
      </c>
      <c r="L179" s="12"/>
      <c r="M179" s="12"/>
      <c r="N179" s="12"/>
      <c r="O179" s="12"/>
      <c r="P179" s="12"/>
      <c r="Q179" s="12"/>
      <c r="R179" s="12"/>
      <c r="S179" s="12"/>
      <c r="T179" s="12" t="s">
        <v>2056</v>
      </c>
      <c r="U179" s="127">
        <v>45428</v>
      </c>
      <c r="V179" s="127">
        <v>45434</v>
      </c>
      <c r="W179" s="127">
        <v>45556</v>
      </c>
      <c r="X179" s="12">
        <v>120</v>
      </c>
      <c r="Y179" s="79">
        <f t="shared" si="21"/>
        <v>4</v>
      </c>
      <c r="Z179" s="128">
        <v>17200000</v>
      </c>
      <c r="AA179" s="81">
        <f t="shared" si="22"/>
        <v>4300000</v>
      </c>
      <c r="AB179" s="12">
        <v>1697</v>
      </c>
      <c r="AC179" s="12" t="str">
        <f>IFERROR((VLOOKUP($AB179,T_Datos!$B$3:$D$34,2,FALSE)),"Por favor diligenciar")</f>
        <v xml:space="preserve">Gestion publica transparente y que mide cuentas  la ciudadania en rafael uribe uribe </v>
      </c>
      <c r="AD179" s="12" t="str">
        <f>IFERROR((VLOOKUP($AB179,T_Datos!$B$3:$D$34,3,FALSE)),"Por favor diligenciar")</f>
        <v>O23011605570000001697</v>
      </c>
      <c r="AE179" s="12"/>
      <c r="AF179" s="86"/>
      <c r="AG179" s="12"/>
      <c r="AH179" s="86"/>
      <c r="AI179" s="13"/>
      <c r="AJ179" s="15"/>
      <c r="AK179" s="12"/>
      <c r="AL179" s="86"/>
      <c r="AM179" s="12"/>
      <c r="AN179" s="79">
        <f t="shared" si="23"/>
        <v>4</v>
      </c>
      <c r="AO179" s="79">
        <f>IF(X179+AM179=0,0,AM179+X179)</f>
        <v>120</v>
      </c>
      <c r="AP179" s="83">
        <f>IF(Z179+AJ179=0,0,Z179+AJ179)</f>
        <v>17200000</v>
      </c>
    </row>
    <row r="180" spans="1:43" ht="51" customHeight="1">
      <c r="B180" s="124" t="s">
        <v>2057</v>
      </c>
      <c r="C180" s="12">
        <v>187</v>
      </c>
      <c r="D180" s="12" t="s">
        <v>2058</v>
      </c>
      <c r="E180" s="12"/>
      <c r="F180" s="122" t="s">
        <v>2059</v>
      </c>
      <c r="G180" s="77" t="s">
        <v>1249</v>
      </c>
      <c r="H180" s="12" t="s">
        <v>2060</v>
      </c>
      <c r="I180" s="12" t="s">
        <v>2061</v>
      </c>
      <c r="J180" s="12" t="s">
        <v>1373</v>
      </c>
      <c r="K180" s="88">
        <v>52447515</v>
      </c>
      <c r="L180" s="12"/>
      <c r="M180" s="12"/>
      <c r="N180" s="12"/>
      <c r="O180" s="12"/>
      <c r="P180" s="12"/>
      <c r="Q180" s="12"/>
      <c r="R180" s="12"/>
      <c r="S180" s="12"/>
      <c r="T180" s="12" t="s">
        <v>2062</v>
      </c>
      <c r="U180" s="127">
        <v>45436</v>
      </c>
      <c r="V180" s="75">
        <v>45441</v>
      </c>
      <c r="W180" s="75">
        <v>45563</v>
      </c>
      <c r="X180" s="12">
        <v>120</v>
      </c>
      <c r="Y180" s="79">
        <f t="shared" si="21"/>
        <v>4</v>
      </c>
      <c r="Z180" s="128">
        <v>14960000</v>
      </c>
      <c r="AA180" s="81">
        <f t="shared" si="22"/>
        <v>3740000</v>
      </c>
      <c r="AB180" s="12">
        <v>1636</v>
      </c>
      <c r="AC180" s="12" t="str">
        <f>IFERROR((VLOOKUP($AB180,T_Datos!$B$3:$D$34,2,FALSE)),"Por favor diligenciar")</f>
        <v>Mejoramiento de la calidad dde vida del adulto mayor en rafael uribe uribe</v>
      </c>
      <c r="AD180" s="12" t="str">
        <f>IFERROR((VLOOKUP($AB180,T_Datos!$B$3:$D$34,3,FALSE)),"Por favor diligenciar")</f>
        <v>O23011601010000001636</v>
      </c>
      <c r="AE180" s="12"/>
      <c r="AF180" s="86"/>
      <c r="AG180" s="12"/>
      <c r="AH180" s="86"/>
      <c r="AI180" s="13"/>
      <c r="AJ180" s="15"/>
      <c r="AK180" s="12"/>
      <c r="AL180" s="86"/>
      <c r="AM180" s="12"/>
      <c r="AN180" s="79">
        <f t="shared" si="23"/>
        <v>4</v>
      </c>
      <c r="AO180" s="79">
        <f>IF(X180+AM180=0,0,AM180+X180)</f>
        <v>120</v>
      </c>
      <c r="AP180" s="83">
        <f>IF(Z180+AJ180=0,0,Z180+AJ180)</f>
        <v>14960000</v>
      </c>
    </row>
    <row r="181" spans="1:43" ht="51" customHeight="1">
      <c r="A181" s="129"/>
      <c r="B181" s="124" t="s">
        <v>2045</v>
      </c>
      <c r="C181" s="12">
        <v>184</v>
      </c>
      <c r="D181" s="12" t="s">
        <v>2063</v>
      </c>
      <c r="E181" s="12"/>
      <c r="F181" s="122" t="s">
        <v>2064</v>
      </c>
      <c r="G181" s="77" t="s">
        <v>1249</v>
      </c>
      <c r="H181" s="12" t="s">
        <v>2065</v>
      </c>
      <c r="I181" s="12" t="s">
        <v>2066</v>
      </c>
      <c r="J181" s="12" t="s">
        <v>1373</v>
      </c>
      <c r="K181" s="88">
        <v>1152684527</v>
      </c>
      <c r="L181" s="12"/>
      <c r="M181" s="12"/>
      <c r="N181" s="12"/>
      <c r="O181" s="12"/>
      <c r="P181" s="12"/>
      <c r="Q181" s="12"/>
      <c r="R181" s="12"/>
      <c r="S181" s="12"/>
      <c r="T181" s="12" t="s">
        <v>2067</v>
      </c>
      <c r="U181" s="86">
        <v>45433</v>
      </c>
      <c r="V181" s="75">
        <v>45441</v>
      </c>
      <c r="W181" s="75">
        <v>45563</v>
      </c>
      <c r="X181" s="12">
        <v>120</v>
      </c>
      <c r="Y181" s="79">
        <f t="shared" si="21"/>
        <v>4</v>
      </c>
      <c r="Z181" s="128">
        <v>16800000</v>
      </c>
      <c r="AA181" s="81">
        <f t="shared" si="22"/>
        <v>4200000</v>
      </c>
      <c r="AB181" s="12">
        <v>1697</v>
      </c>
      <c r="AC181" s="12" t="str">
        <f>IFERROR((VLOOKUP($AB181,T_Datos!$B$3:$D$34,2,FALSE)),"Por favor diligenciar")</f>
        <v xml:space="preserve">Gestion publica transparente y que mide cuentas  la ciudadania en rafael uribe uribe </v>
      </c>
      <c r="AD181" s="12" t="str">
        <f>IFERROR((VLOOKUP($AB181,T_Datos!$B$3:$D$34,3,FALSE)),"Por favor diligenciar")</f>
        <v>O23011605570000001697</v>
      </c>
      <c r="AE181" s="12"/>
      <c r="AF181" s="86"/>
      <c r="AG181" s="12"/>
      <c r="AH181" s="86"/>
      <c r="AI181" s="13"/>
      <c r="AJ181" s="15"/>
      <c r="AK181" s="12"/>
      <c r="AL181" s="86"/>
      <c r="AM181" s="12"/>
      <c r="AN181" s="79">
        <f t="shared" si="23"/>
        <v>4</v>
      </c>
      <c r="AO181" s="79">
        <f>IF(X181+AM181=0,0,AM181+X181)</f>
        <v>120</v>
      </c>
      <c r="AP181" s="83">
        <f>IF(Z181+AJ181=0,0,Z181+AJ181)</f>
        <v>16800000</v>
      </c>
      <c r="AQ181" s="156"/>
    </row>
    <row r="182" spans="1:43" ht="51" customHeight="1">
      <c r="B182" s="124" t="s">
        <v>2068</v>
      </c>
      <c r="C182" s="12">
        <v>189</v>
      </c>
      <c r="D182" s="12" t="s">
        <v>2069</v>
      </c>
      <c r="E182" s="12"/>
      <c r="F182" s="122" t="s">
        <v>2070</v>
      </c>
      <c r="G182" s="77" t="s">
        <v>1249</v>
      </c>
      <c r="H182" s="12" t="s">
        <v>2071</v>
      </c>
      <c r="I182" s="12" t="s">
        <v>2072</v>
      </c>
      <c r="J182" s="12" t="s">
        <v>1373</v>
      </c>
      <c r="K182" s="88">
        <v>52954255</v>
      </c>
      <c r="L182" s="12"/>
      <c r="M182" s="12"/>
      <c r="N182" s="12"/>
      <c r="O182" s="12"/>
      <c r="P182" s="12"/>
      <c r="Q182" s="12"/>
      <c r="R182" s="12"/>
      <c r="S182" s="12"/>
      <c r="T182" s="12" t="s">
        <v>2073</v>
      </c>
      <c r="U182" s="127">
        <v>45436</v>
      </c>
      <c r="V182" s="75">
        <v>45450</v>
      </c>
      <c r="W182" s="75">
        <v>45571</v>
      </c>
      <c r="X182" s="12">
        <v>120</v>
      </c>
      <c r="Y182" s="79">
        <f t="shared" si="21"/>
        <v>4</v>
      </c>
      <c r="Z182" s="128">
        <v>11200000</v>
      </c>
      <c r="AA182" s="81">
        <f t="shared" si="22"/>
        <v>2800000</v>
      </c>
      <c r="AB182" s="12">
        <v>1698</v>
      </c>
      <c r="AC182" s="12" t="str">
        <f>IFERROR((VLOOKUP($AB182,T_Datos!$B$3:$D$34,2,FALSE)),"Por favor diligenciar")</f>
        <v>Inspección, vigilancia y control en Rafael Uribe Uribe
Rafael Uribe Uribe</v>
      </c>
      <c r="AD182" s="12" t="str">
        <f>IFERROR((VLOOKUP($AB182,T_Datos!$B$3:$D$34,3,FALSE)),"Por favor diligenciar")</f>
        <v>O23011605570000001698</v>
      </c>
      <c r="AE182" s="12"/>
      <c r="AF182" s="86"/>
      <c r="AG182" s="12"/>
      <c r="AH182" s="86"/>
      <c r="AI182" s="13"/>
      <c r="AJ182" s="15"/>
      <c r="AK182" s="12"/>
      <c r="AL182" s="86"/>
      <c r="AM182" s="12"/>
      <c r="AN182" s="79">
        <f t="shared" si="23"/>
        <v>4</v>
      </c>
      <c r="AO182" s="79">
        <f>IF(X182+AM182=0,0,AM182+X182)</f>
        <v>120</v>
      </c>
      <c r="AP182" s="83">
        <f>IF(Z182+AJ182=0,0,Z182+AJ182)</f>
        <v>11200000</v>
      </c>
    </row>
    <row r="183" spans="1:43" ht="51" customHeight="1">
      <c r="B183" s="124" t="s">
        <v>2074</v>
      </c>
      <c r="C183" s="12">
        <v>190</v>
      </c>
      <c r="D183" s="12" t="s">
        <v>2075</v>
      </c>
      <c r="E183" s="12"/>
      <c r="F183" s="122" t="s">
        <v>2076</v>
      </c>
      <c r="G183" s="77" t="s">
        <v>1249</v>
      </c>
      <c r="H183" s="12" t="s">
        <v>2077</v>
      </c>
      <c r="I183" s="12" t="s">
        <v>2078</v>
      </c>
      <c r="J183" s="12" t="s">
        <v>1373</v>
      </c>
      <c r="K183" s="88">
        <v>40800318</v>
      </c>
      <c r="L183" s="12"/>
      <c r="M183" s="12"/>
      <c r="N183" s="12"/>
      <c r="O183" s="12"/>
      <c r="P183" s="12"/>
      <c r="Q183" s="12"/>
      <c r="R183" s="12"/>
      <c r="S183" s="12"/>
      <c r="T183" s="12" t="s">
        <v>2079</v>
      </c>
      <c r="U183" s="127">
        <v>45436</v>
      </c>
      <c r="V183" s="37">
        <v>45441</v>
      </c>
      <c r="W183" s="37">
        <v>45563</v>
      </c>
      <c r="X183" s="12">
        <v>120</v>
      </c>
      <c r="Y183" s="79">
        <f t="shared" si="21"/>
        <v>4</v>
      </c>
      <c r="Z183" s="128">
        <v>32000000</v>
      </c>
      <c r="AA183" s="81">
        <f t="shared" si="22"/>
        <v>8000000</v>
      </c>
      <c r="AB183" s="12">
        <v>1697</v>
      </c>
      <c r="AC183" s="12" t="str">
        <f>IFERROR((VLOOKUP($AB183,T_Datos!$B$3:$D$34,2,FALSE)),"Por favor diligenciar")</f>
        <v xml:space="preserve">Gestion publica transparente y que mide cuentas  la ciudadania en rafael uribe uribe </v>
      </c>
      <c r="AD183" s="12" t="str">
        <f>IFERROR((VLOOKUP($AB183,T_Datos!$B$3:$D$34,3,FALSE)),"Por favor diligenciar")</f>
        <v>O23011605570000001697</v>
      </c>
      <c r="AE183" s="12"/>
      <c r="AF183" s="86"/>
      <c r="AG183" s="12"/>
      <c r="AH183" s="86"/>
      <c r="AI183" s="13"/>
      <c r="AJ183" s="15"/>
      <c r="AK183" s="12"/>
      <c r="AL183" s="86"/>
      <c r="AM183" s="12"/>
      <c r="AN183" s="79">
        <f t="shared" si="23"/>
        <v>4</v>
      </c>
      <c r="AO183" s="79">
        <f>IF(X183+AM183=0,0,AM183+X183)</f>
        <v>120</v>
      </c>
      <c r="AP183" s="83">
        <f>IF(Z183+AJ183=0,0,Z183+AJ183)</f>
        <v>32000000</v>
      </c>
    </row>
    <row r="184" spans="1:43" ht="51" customHeight="1">
      <c r="B184" s="124" t="s">
        <v>2080</v>
      </c>
      <c r="C184" s="12">
        <v>191</v>
      </c>
      <c r="D184" s="12" t="s">
        <v>2081</v>
      </c>
      <c r="E184" s="12"/>
      <c r="F184" s="122" t="s">
        <v>2082</v>
      </c>
      <c r="G184" s="77" t="s">
        <v>1249</v>
      </c>
      <c r="H184" s="12" t="s">
        <v>2083</v>
      </c>
      <c r="I184" s="12" t="s">
        <v>2084</v>
      </c>
      <c r="J184" s="12" t="s">
        <v>1373</v>
      </c>
      <c r="K184" s="88">
        <v>52524503</v>
      </c>
      <c r="L184" s="12"/>
      <c r="M184" s="12"/>
      <c r="N184" s="12"/>
      <c r="O184" s="12"/>
      <c r="P184" s="12"/>
      <c r="Q184" s="12"/>
      <c r="R184" s="12"/>
      <c r="S184" s="12"/>
      <c r="T184" s="12" t="s">
        <v>2085</v>
      </c>
      <c r="U184" s="127">
        <v>45435</v>
      </c>
      <c r="V184" s="75">
        <v>45441</v>
      </c>
      <c r="W184" s="75">
        <v>45563</v>
      </c>
      <c r="X184" s="12">
        <v>120</v>
      </c>
      <c r="Y184" s="79">
        <f t="shared" si="21"/>
        <v>4</v>
      </c>
      <c r="Z184" s="128">
        <v>27600000</v>
      </c>
      <c r="AA184" s="81">
        <f t="shared" si="22"/>
        <v>6900000</v>
      </c>
      <c r="AB184" s="12">
        <v>1697</v>
      </c>
      <c r="AC184" s="19" t="str">
        <f>IFERROR((VLOOKUP($AB184,T_Datos!$B$3:$D$34,2,FALSE)),"Por favor diligenciar")</f>
        <v xml:space="preserve">Gestion publica transparente y que mide cuentas  la ciudadania en rafael uribe uribe </v>
      </c>
      <c r="AD184" s="19" t="str">
        <f>IFERROR((VLOOKUP($AB184,T_Datos!$B$3:$D$34,3,FALSE)),"Por favor diligenciar")</f>
        <v>O23011605570000001697</v>
      </c>
      <c r="AE184" s="12"/>
      <c r="AF184" s="86"/>
      <c r="AG184" s="12"/>
      <c r="AH184" s="86"/>
      <c r="AI184" s="13"/>
      <c r="AJ184" s="15"/>
      <c r="AK184" s="12"/>
      <c r="AL184" s="86"/>
      <c r="AM184" s="12"/>
      <c r="AN184" s="79">
        <f t="shared" si="23"/>
        <v>4</v>
      </c>
      <c r="AO184" s="79">
        <f>IF(X184+AM184=0,0,AM184+X184)</f>
        <v>120</v>
      </c>
      <c r="AP184" s="83">
        <f>IF(Z184+AJ184=0,0,Z184+AJ184)</f>
        <v>27600000</v>
      </c>
    </row>
    <row r="185" spans="1:43" ht="51" customHeight="1">
      <c r="B185" s="124" t="s">
        <v>2086</v>
      </c>
      <c r="C185" s="12">
        <v>192</v>
      </c>
      <c r="D185" s="12" t="s">
        <v>2087</v>
      </c>
      <c r="E185" s="12"/>
      <c r="F185" s="122" t="s">
        <v>2088</v>
      </c>
      <c r="G185" s="77" t="s">
        <v>1249</v>
      </c>
      <c r="H185" s="12" t="s">
        <v>2089</v>
      </c>
      <c r="I185" s="12" t="s">
        <v>2090</v>
      </c>
      <c r="J185" s="12" t="s">
        <v>1373</v>
      </c>
      <c r="K185" s="88">
        <v>79289734</v>
      </c>
      <c r="L185" s="12"/>
      <c r="M185" s="12"/>
      <c r="N185" s="12"/>
      <c r="O185" s="12"/>
      <c r="P185" s="12"/>
      <c r="Q185" s="12"/>
      <c r="R185" s="12"/>
      <c r="S185" s="12"/>
      <c r="T185" s="12" t="s">
        <v>2091</v>
      </c>
      <c r="U185" s="127">
        <v>45436</v>
      </c>
      <c r="V185" s="130">
        <v>45454</v>
      </c>
      <c r="W185" s="130">
        <v>45575</v>
      </c>
      <c r="X185" s="12">
        <v>120</v>
      </c>
      <c r="Y185" s="79">
        <f t="shared" si="21"/>
        <v>4</v>
      </c>
      <c r="Z185" s="128">
        <v>11200000</v>
      </c>
      <c r="AA185" s="81">
        <f t="shared" si="22"/>
        <v>2800000</v>
      </c>
      <c r="AB185" s="12">
        <v>1697</v>
      </c>
      <c r="AC185" s="19" t="str">
        <f>IFERROR((VLOOKUP($AB185,T_Datos!$B$3:$D$34,2,FALSE)),"Por favor diligenciar")</f>
        <v xml:space="preserve">Gestion publica transparente y que mide cuentas  la ciudadania en rafael uribe uribe </v>
      </c>
      <c r="AD185" s="19" t="str">
        <f>IFERROR((VLOOKUP($AB185,T_Datos!$B$3:$D$34,3,FALSE)),"Por favor diligenciar")</f>
        <v>O23011605570000001697</v>
      </c>
      <c r="AE185" s="12"/>
      <c r="AF185" s="86"/>
      <c r="AG185" s="12"/>
      <c r="AH185" s="86"/>
      <c r="AI185" s="13"/>
      <c r="AJ185" s="15"/>
      <c r="AK185" s="12"/>
      <c r="AL185" s="86"/>
      <c r="AM185" s="12"/>
      <c r="AN185" s="79">
        <f t="shared" si="23"/>
        <v>4</v>
      </c>
      <c r="AO185" s="79">
        <f>IF(X185+AM185=0,0,AM185+X185)</f>
        <v>120</v>
      </c>
      <c r="AP185" s="83">
        <f>IF(Z185+AJ185=0,0,Z185+AJ185)</f>
        <v>11200000</v>
      </c>
    </row>
    <row r="186" spans="1:43" ht="51" customHeight="1">
      <c r="B186" s="124" t="s">
        <v>2092</v>
      </c>
      <c r="C186" s="12">
        <v>193</v>
      </c>
      <c r="D186" s="12" t="s">
        <v>2093</v>
      </c>
      <c r="E186" s="12"/>
      <c r="F186" s="122" t="s">
        <v>2094</v>
      </c>
      <c r="G186" s="77" t="s">
        <v>1249</v>
      </c>
      <c r="H186" s="12" t="s">
        <v>2095</v>
      </c>
      <c r="I186" s="12" t="s">
        <v>2096</v>
      </c>
      <c r="J186" s="12" t="s">
        <v>1373</v>
      </c>
      <c r="K186" s="88">
        <v>40396545</v>
      </c>
      <c r="L186" s="12"/>
      <c r="M186" s="12"/>
      <c r="N186" s="12"/>
      <c r="O186" s="12"/>
      <c r="P186" s="12"/>
      <c r="Q186" s="12"/>
      <c r="R186" s="12"/>
      <c r="S186" s="12"/>
      <c r="T186" s="12" t="s">
        <v>2091</v>
      </c>
      <c r="U186" s="127">
        <v>45436</v>
      </c>
      <c r="V186" s="130">
        <v>45454</v>
      </c>
      <c r="W186" s="130">
        <v>45575</v>
      </c>
      <c r="X186" s="12">
        <v>120</v>
      </c>
      <c r="Y186" s="79">
        <f t="shared" si="21"/>
        <v>4</v>
      </c>
      <c r="Z186" s="128">
        <v>11200000</v>
      </c>
      <c r="AA186" s="81">
        <f t="shared" si="22"/>
        <v>2800000</v>
      </c>
      <c r="AB186" s="12">
        <v>1697</v>
      </c>
      <c r="AC186" s="19" t="str">
        <f>IFERROR((VLOOKUP($AB186,T_Datos!$B$3:$D$34,2,FALSE)),"Por favor diligenciar")</f>
        <v xml:space="preserve">Gestion publica transparente y que mide cuentas  la ciudadania en rafael uribe uribe </v>
      </c>
      <c r="AD186" s="19" t="str">
        <f>IFERROR((VLOOKUP($AB186,T_Datos!$B$3:$D$34,3,FALSE)),"Por favor diligenciar")</f>
        <v>O23011605570000001697</v>
      </c>
      <c r="AE186" s="12"/>
      <c r="AF186" s="86"/>
      <c r="AG186" s="12"/>
      <c r="AH186" s="86"/>
      <c r="AI186" s="13"/>
      <c r="AJ186" s="15"/>
      <c r="AK186" s="12"/>
      <c r="AL186" s="86"/>
      <c r="AM186" s="12"/>
      <c r="AN186" s="79">
        <f t="shared" si="23"/>
        <v>4</v>
      </c>
      <c r="AO186" s="79">
        <f>IF(X186+AM186=0,0,AM186+X186)</f>
        <v>120</v>
      </c>
      <c r="AP186" s="83">
        <f>IF(Z186+AJ186=0,0,Z186+AJ186)</f>
        <v>11200000</v>
      </c>
    </row>
    <row r="187" spans="1:43" ht="51" customHeight="1">
      <c r="B187" s="124" t="s">
        <v>2097</v>
      </c>
      <c r="C187" s="12">
        <v>194</v>
      </c>
      <c r="D187" s="12" t="s">
        <v>2098</v>
      </c>
      <c r="E187" s="12"/>
      <c r="F187" s="122" t="s">
        <v>2099</v>
      </c>
      <c r="G187" s="77" t="s">
        <v>1249</v>
      </c>
      <c r="H187" s="12" t="s">
        <v>2100</v>
      </c>
      <c r="I187" s="12" t="s">
        <v>2101</v>
      </c>
      <c r="J187" s="12" t="s">
        <v>1373</v>
      </c>
      <c r="K187" s="88">
        <v>52118754</v>
      </c>
      <c r="L187" s="12"/>
      <c r="M187" s="12"/>
      <c r="N187" s="12"/>
      <c r="O187" s="12"/>
      <c r="P187" s="12"/>
      <c r="Q187" s="12"/>
      <c r="R187" s="12"/>
      <c r="S187" s="12"/>
      <c r="T187" s="12" t="s">
        <v>2102</v>
      </c>
      <c r="U187" s="127">
        <v>45436</v>
      </c>
      <c r="V187" s="130">
        <v>45448</v>
      </c>
      <c r="W187" s="130">
        <v>45569</v>
      </c>
      <c r="X187" s="12">
        <v>120</v>
      </c>
      <c r="Y187" s="79">
        <f t="shared" si="21"/>
        <v>4</v>
      </c>
      <c r="Z187" s="128">
        <v>11200000</v>
      </c>
      <c r="AA187" s="81">
        <f t="shared" si="22"/>
        <v>2800000</v>
      </c>
      <c r="AB187" s="12">
        <v>1697</v>
      </c>
      <c r="AC187" s="19" t="str">
        <f>IFERROR((VLOOKUP($AB187,T_Datos!$B$3:$D$34,2,FALSE)),"Por favor diligenciar")</f>
        <v xml:space="preserve">Gestion publica transparente y que mide cuentas  la ciudadania en rafael uribe uribe </v>
      </c>
      <c r="AD187" s="19" t="str">
        <f>IFERROR((VLOOKUP($AB187,T_Datos!$B$3:$D$34,3,FALSE)),"Por favor diligenciar")</f>
        <v>O23011605570000001697</v>
      </c>
      <c r="AE187" s="12"/>
      <c r="AF187" s="86"/>
      <c r="AG187" s="12"/>
      <c r="AH187" s="86"/>
      <c r="AI187" s="13"/>
      <c r="AJ187" s="15"/>
      <c r="AK187" s="12"/>
      <c r="AL187" s="86"/>
      <c r="AM187" s="12"/>
      <c r="AN187" s="79">
        <f t="shared" si="23"/>
        <v>4</v>
      </c>
      <c r="AO187" s="79">
        <f>IF(X187+AM187=0,0,AM187+X187)</f>
        <v>120</v>
      </c>
      <c r="AP187" s="83">
        <f>IF(Z187+AJ187=0,0,Z187+AJ187)</f>
        <v>11200000</v>
      </c>
    </row>
    <row r="188" spans="1:43" ht="51" customHeight="1">
      <c r="B188" s="124" t="s">
        <v>2103</v>
      </c>
      <c r="C188" s="12">
        <v>195</v>
      </c>
      <c r="D188" s="12" t="s">
        <v>2104</v>
      </c>
      <c r="E188" s="12"/>
      <c r="F188" s="122" t="s">
        <v>2105</v>
      </c>
      <c r="G188" s="77" t="s">
        <v>1249</v>
      </c>
      <c r="H188" s="12" t="s">
        <v>2106</v>
      </c>
      <c r="I188" s="12" t="s">
        <v>2107</v>
      </c>
      <c r="J188" s="12" t="s">
        <v>1373</v>
      </c>
      <c r="K188" s="88">
        <v>1031133403</v>
      </c>
      <c r="L188" s="12"/>
      <c r="M188" s="12"/>
      <c r="N188" s="12"/>
      <c r="O188" s="12"/>
      <c r="P188" s="12"/>
      <c r="Q188" s="12"/>
      <c r="R188" s="12"/>
      <c r="S188" s="12"/>
      <c r="T188" s="12" t="s">
        <v>2108</v>
      </c>
      <c r="U188" s="127">
        <v>45436</v>
      </c>
      <c r="V188" s="130">
        <v>45454</v>
      </c>
      <c r="W188" s="130">
        <v>45575</v>
      </c>
      <c r="X188" s="12">
        <v>120</v>
      </c>
      <c r="Y188" s="79">
        <f t="shared" si="21"/>
        <v>4</v>
      </c>
      <c r="Z188" s="128">
        <v>14960000</v>
      </c>
      <c r="AA188" s="81">
        <f t="shared" si="22"/>
        <v>3740000</v>
      </c>
      <c r="AB188" s="12">
        <v>1636</v>
      </c>
      <c r="AC188" s="19" t="str">
        <f>IFERROR((VLOOKUP($AB188,T_Datos!$B$3:$D$34,2,FALSE)),"Por favor diligenciar")</f>
        <v>Mejoramiento de la calidad dde vida del adulto mayor en rafael uribe uribe</v>
      </c>
      <c r="AD188" s="19" t="str">
        <f>IFERROR((VLOOKUP($AB188,T_Datos!$B$3:$D$34,3,FALSE)),"Por favor diligenciar")</f>
        <v>O23011601010000001636</v>
      </c>
      <c r="AE188" s="12"/>
      <c r="AF188" s="86"/>
      <c r="AG188" s="12"/>
      <c r="AH188" s="86"/>
      <c r="AI188" s="13"/>
      <c r="AJ188" s="15"/>
      <c r="AK188" s="12"/>
      <c r="AL188" s="86"/>
      <c r="AM188" s="12"/>
      <c r="AN188" s="79">
        <f t="shared" si="23"/>
        <v>4</v>
      </c>
      <c r="AO188" s="79">
        <f>IF(X188+AM188=0,0,AM188+X188)</f>
        <v>120</v>
      </c>
      <c r="AP188" s="83">
        <f>IF(Z188+AJ188=0,0,Z188+AJ188)</f>
        <v>14960000</v>
      </c>
    </row>
    <row r="189" spans="1:43" ht="51" customHeight="1">
      <c r="B189" s="124" t="s">
        <v>2109</v>
      </c>
      <c r="C189" s="12">
        <v>196</v>
      </c>
      <c r="D189" s="12" t="s">
        <v>2110</v>
      </c>
      <c r="E189" s="12"/>
      <c r="F189" s="122" t="s">
        <v>2111</v>
      </c>
      <c r="G189" s="77" t="s">
        <v>1249</v>
      </c>
      <c r="H189" s="12" t="s">
        <v>2112</v>
      </c>
      <c r="I189" s="12" t="s">
        <v>2113</v>
      </c>
      <c r="J189" s="12" t="s">
        <v>1373</v>
      </c>
      <c r="K189" s="88">
        <v>79822353</v>
      </c>
      <c r="L189" s="12"/>
      <c r="M189" s="12"/>
      <c r="N189" s="12"/>
      <c r="O189" s="12"/>
      <c r="P189" s="12"/>
      <c r="Q189" s="12"/>
      <c r="R189" s="12"/>
      <c r="S189" s="12"/>
      <c r="T189" s="12" t="s">
        <v>2114</v>
      </c>
      <c r="U189" s="75">
        <v>45436</v>
      </c>
      <c r="V189" s="75">
        <v>45441</v>
      </c>
      <c r="W189" s="75">
        <v>45563</v>
      </c>
      <c r="X189" s="12">
        <v>120</v>
      </c>
      <c r="Y189" s="79">
        <f t="shared" si="21"/>
        <v>4</v>
      </c>
      <c r="Z189" s="128">
        <v>23760000</v>
      </c>
      <c r="AA189" s="81">
        <f t="shared" si="22"/>
        <v>5940000</v>
      </c>
      <c r="AB189" s="12">
        <v>1697</v>
      </c>
      <c r="AC189" s="19" t="str">
        <f>IFERROR((VLOOKUP($AB189,T_Datos!$B$3:$D$34,2,FALSE)),"Por favor diligenciar")</f>
        <v xml:space="preserve">Gestion publica transparente y que mide cuentas  la ciudadania en rafael uribe uribe </v>
      </c>
      <c r="AD189" s="19" t="str">
        <f>IFERROR((VLOOKUP($AB189,T_Datos!$B$3:$D$34,3,FALSE)),"Por favor diligenciar")</f>
        <v>O23011605570000001697</v>
      </c>
      <c r="AE189" s="12"/>
      <c r="AF189" s="86"/>
      <c r="AG189" s="12"/>
      <c r="AH189" s="86"/>
      <c r="AI189" s="13"/>
      <c r="AJ189" s="15"/>
      <c r="AK189" s="12"/>
      <c r="AL189" s="86"/>
      <c r="AM189" s="12"/>
      <c r="AN189" s="79">
        <f t="shared" si="23"/>
        <v>4</v>
      </c>
      <c r="AO189" s="79">
        <f>IF(X189+AM189=0,0,AM189+X189)</f>
        <v>120</v>
      </c>
      <c r="AP189" s="83">
        <f>IF(Z189+AJ189=0,0,Z189+AJ189)</f>
        <v>23760000</v>
      </c>
    </row>
    <row r="190" spans="1:43" ht="51" customHeight="1">
      <c r="B190" s="124" t="s">
        <v>2115</v>
      </c>
      <c r="C190" s="12">
        <v>197</v>
      </c>
      <c r="D190" s="12" t="s">
        <v>2116</v>
      </c>
      <c r="E190" s="12"/>
      <c r="F190" s="122" t="s">
        <v>2117</v>
      </c>
      <c r="G190" s="77" t="s">
        <v>1249</v>
      </c>
      <c r="H190" s="12" t="s">
        <v>2118</v>
      </c>
      <c r="I190" s="12" t="s">
        <v>2119</v>
      </c>
      <c r="J190" s="12" t="s">
        <v>1373</v>
      </c>
      <c r="K190" s="88">
        <v>80024980</v>
      </c>
      <c r="L190" s="12"/>
      <c r="M190" s="12"/>
      <c r="N190" s="12"/>
      <c r="O190" s="12"/>
      <c r="P190" s="12"/>
      <c r="Q190" s="12"/>
      <c r="R190" s="12"/>
      <c r="S190" s="12"/>
      <c r="T190" s="12" t="s">
        <v>2120</v>
      </c>
      <c r="U190" s="75">
        <v>45436</v>
      </c>
      <c r="V190" s="130">
        <v>45454</v>
      </c>
      <c r="W190" s="130">
        <v>45575</v>
      </c>
      <c r="X190" s="12">
        <v>120</v>
      </c>
      <c r="Y190" s="79">
        <f t="shared" si="21"/>
        <v>4</v>
      </c>
      <c r="Z190" s="128">
        <v>11200000</v>
      </c>
      <c r="AA190" s="81">
        <f t="shared" si="22"/>
        <v>2800000</v>
      </c>
      <c r="AB190" s="12">
        <v>1697</v>
      </c>
      <c r="AC190" s="19" t="str">
        <f>IFERROR((VLOOKUP($AB190,T_Datos!$B$3:$D$34,2,FALSE)),"Por favor diligenciar")</f>
        <v xml:space="preserve">Gestion publica transparente y que mide cuentas  la ciudadania en rafael uribe uribe </v>
      </c>
      <c r="AD190" s="19" t="str">
        <f>IFERROR((VLOOKUP($AB190,T_Datos!$B$3:$D$34,3,FALSE)),"Por favor diligenciar")</f>
        <v>O23011605570000001697</v>
      </c>
      <c r="AE190" s="12"/>
      <c r="AF190" s="86"/>
      <c r="AG190" s="12"/>
      <c r="AH190" s="86"/>
      <c r="AI190" s="13"/>
      <c r="AJ190" s="15"/>
      <c r="AK190" s="12"/>
      <c r="AL190" s="86"/>
      <c r="AM190" s="12"/>
      <c r="AN190" s="79">
        <f t="shared" si="23"/>
        <v>4</v>
      </c>
      <c r="AO190" s="79">
        <f>IF(X190+AM190=0,0,AM190+X190)</f>
        <v>120</v>
      </c>
      <c r="AP190" s="83">
        <f>IF(Z190+AJ190=0,0,Z190+AJ190)</f>
        <v>11200000</v>
      </c>
    </row>
    <row r="191" spans="1:43" ht="51" customHeight="1">
      <c r="B191" s="124" t="s">
        <v>2121</v>
      </c>
      <c r="C191" s="12">
        <v>199</v>
      </c>
      <c r="D191" s="12" t="s">
        <v>2122</v>
      </c>
      <c r="E191" s="12"/>
      <c r="F191" s="122" t="s">
        <v>2123</v>
      </c>
      <c r="G191" s="77" t="s">
        <v>1249</v>
      </c>
      <c r="H191" s="12" t="s">
        <v>2124</v>
      </c>
      <c r="I191" s="12" t="s">
        <v>2125</v>
      </c>
      <c r="J191" s="12" t="s">
        <v>1373</v>
      </c>
      <c r="K191" s="88">
        <v>1023899154</v>
      </c>
      <c r="L191" s="12"/>
      <c r="M191" s="12"/>
      <c r="N191" s="12"/>
      <c r="O191" s="12"/>
      <c r="P191" s="12"/>
      <c r="Q191" s="12"/>
      <c r="R191" s="12"/>
      <c r="S191" s="12"/>
      <c r="T191" s="12" t="s">
        <v>2126</v>
      </c>
      <c r="U191" s="86">
        <v>45436</v>
      </c>
      <c r="V191" s="75">
        <v>45441</v>
      </c>
      <c r="W191" s="75">
        <v>45563</v>
      </c>
      <c r="X191" s="12">
        <v>120</v>
      </c>
      <c r="Y191" s="79">
        <f>ROUND((X191/30),0)</f>
        <v>4</v>
      </c>
      <c r="Z191" s="128">
        <v>16800000</v>
      </c>
      <c r="AA191" s="81">
        <f>IF(Z191=0,0,((Z191/Y191)))</f>
        <v>4200000</v>
      </c>
      <c r="AB191" s="12">
        <v>1697</v>
      </c>
      <c r="AC191" s="19" t="str">
        <f>IFERROR((VLOOKUP($AB191,T_Datos!$B$3:$D$34,2,FALSE)),"Por favor diligenciar")</f>
        <v xml:space="preserve">Gestion publica transparente y que mide cuentas  la ciudadania en rafael uribe uribe </v>
      </c>
      <c r="AD191" s="19" t="str">
        <f>IFERROR((VLOOKUP($AB191,T_Datos!$B$3:$D$34,3,FALSE)),"Por favor diligenciar")</f>
        <v>O23011605570000001697</v>
      </c>
      <c r="AE191" s="12"/>
      <c r="AF191" s="86"/>
      <c r="AG191" s="12"/>
      <c r="AH191" s="86"/>
      <c r="AI191" s="13"/>
      <c r="AJ191" s="15"/>
      <c r="AK191" s="12"/>
      <c r="AL191" s="86"/>
      <c r="AM191" s="12"/>
      <c r="AN191" s="79">
        <f>ROUND(AO191/30,0)</f>
        <v>4</v>
      </c>
      <c r="AO191" s="79">
        <f>IF(X191+AM191=0,0,AM191+X191)</f>
        <v>120</v>
      </c>
      <c r="AP191" s="83">
        <f>IF(Z191+AJ191=0,0,Z191+AJ191)</f>
        <v>16800000</v>
      </c>
      <c r="AQ191" s="95"/>
    </row>
    <row r="192" spans="1:43" ht="51" customHeight="1">
      <c r="B192" s="124" t="s">
        <v>2127</v>
      </c>
      <c r="C192" s="12">
        <v>200</v>
      </c>
      <c r="D192" s="12" t="s">
        <v>2128</v>
      </c>
      <c r="E192" s="12"/>
      <c r="F192" s="90" t="s">
        <v>2129</v>
      </c>
      <c r="G192" s="77" t="s">
        <v>1249</v>
      </c>
      <c r="H192" s="12" t="s">
        <v>2130</v>
      </c>
      <c r="I192" s="12" t="s">
        <v>2131</v>
      </c>
      <c r="J192" s="12" t="s">
        <v>1373</v>
      </c>
      <c r="K192" s="88">
        <v>1026568535</v>
      </c>
      <c r="L192" s="12"/>
      <c r="M192" s="12"/>
      <c r="N192" s="12"/>
      <c r="O192" s="12"/>
      <c r="P192" s="12" t="s">
        <v>2132</v>
      </c>
      <c r="Q192" s="12" t="s">
        <v>1373</v>
      </c>
      <c r="R192" s="88">
        <v>79790698</v>
      </c>
      <c r="S192" s="86">
        <v>45533</v>
      </c>
      <c r="T192" s="12" t="s">
        <v>2133</v>
      </c>
      <c r="U192" s="86">
        <v>45440</v>
      </c>
      <c r="V192" s="75">
        <v>45454</v>
      </c>
      <c r="W192" s="75">
        <v>45575</v>
      </c>
      <c r="X192" s="12">
        <v>120</v>
      </c>
      <c r="Y192" s="79">
        <f>ROUND((X192/30),0)</f>
        <v>4</v>
      </c>
      <c r="Z192" s="89">
        <v>31240000</v>
      </c>
      <c r="AA192" s="81">
        <f>IF(Z192=0,0,((Z192/Y192)))</f>
        <v>7810000</v>
      </c>
      <c r="AB192" s="12">
        <v>1697</v>
      </c>
      <c r="AC192" s="19" t="str">
        <f>IFERROR((VLOOKUP($AB192,T_Datos!$B$3:$D$34,2,FALSE)),"Por favor diligenciar")</f>
        <v xml:space="preserve">Gestion publica transparente y que mide cuentas  la ciudadania en rafael uribe uribe </v>
      </c>
      <c r="AD192" s="19" t="str">
        <f>IFERROR((VLOOKUP($AB192,T_Datos!$B$3:$D$34,3,FALSE)),"Por favor diligenciar")</f>
        <v>O23011605570000001697</v>
      </c>
      <c r="AE192" s="12"/>
      <c r="AF192" s="86"/>
      <c r="AG192" s="12"/>
      <c r="AH192" s="86"/>
      <c r="AI192" s="13"/>
      <c r="AJ192" s="15"/>
      <c r="AK192" s="12"/>
      <c r="AL192" s="86"/>
      <c r="AM192" s="12"/>
      <c r="AN192" s="79">
        <f>ROUND(AO192/30,0)</f>
        <v>4</v>
      </c>
      <c r="AO192" s="79">
        <f>IF(X192+AM192=0,0,AM192+X192)</f>
        <v>120</v>
      </c>
      <c r="AP192" s="83">
        <f>IF(Z192+AJ192=0,0,Z192+AJ192)</f>
        <v>31240000</v>
      </c>
      <c r="AQ192" s="208"/>
    </row>
    <row r="193" spans="2:43" ht="51" customHeight="1">
      <c r="B193" s="124" t="s">
        <v>2134</v>
      </c>
      <c r="C193" s="12">
        <v>201</v>
      </c>
      <c r="D193" s="12" t="s">
        <v>2135</v>
      </c>
      <c r="E193" s="12"/>
      <c r="F193" s="90" t="s">
        <v>2136</v>
      </c>
      <c r="G193" s="77" t="s">
        <v>1249</v>
      </c>
      <c r="H193" s="12" t="s">
        <v>2137</v>
      </c>
      <c r="I193" s="12" t="s">
        <v>1430</v>
      </c>
      <c r="J193" s="12" t="s">
        <v>1373</v>
      </c>
      <c r="K193" s="88">
        <v>80913594</v>
      </c>
      <c r="L193" s="12"/>
      <c r="M193" s="12"/>
      <c r="N193" s="12"/>
      <c r="O193" s="12"/>
      <c r="P193" s="12"/>
      <c r="Q193" s="12"/>
      <c r="R193" s="12"/>
      <c r="S193" s="12"/>
      <c r="T193" s="12" t="s">
        <v>2138</v>
      </c>
      <c r="U193" s="86">
        <v>45441</v>
      </c>
      <c r="V193" s="75">
        <v>45447</v>
      </c>
      <c r="W193" s="75">
        <v>45568</v>
      </c>
      <c r="X193" s="12">
        <v>120</v>
      </c>
      <c r="Y193" s="79">
        <f>ROUND((X193/30),0)</f>
        <v>4</v>
      </c>
      <c r="Z193" s="89">
        <v>28160000</v>
      </c>
      <c r="AA193" s="81">
        <f>IF(Z193=0,0,((Z193/Y193)))</f>
        <v>7040000</v>
      </c>
      <c r="AB193" s="12">
        <v>1697</v>
      </c>
      <c r="AC193" s="19" t="str">
        <f>IFERROR((VLOOKUP($AB193,T_Datos!$B$3:$D$34,2,FALSE)),"Por favor diligenciar")</f>
        <v xml:space="preserve">Gestion publica transparente y que mide cuentas  la ciudadania en rafael uribe uribe </v>
      </c>
      <c r="AD193" s="19" t="str">
        <f>IFERROR((VLOOKUP($AB193,T_Datos!$B$3:$D$34,3,FALSE)),"Por favor diligenciar")</f>
        <v>O23011605570000001697</v>
      </c>
      <c r="AE193" s="12"/>
      <c r="AF193" s="86"/>
      <c r="AG193" s="12"/>
      <c r="AH193" s="86"/>
      <c r="AI193" s="13"/>
      <c r="AJ193" s="15"/>
      <c r="AK193" s="12"/>
      <c r="AL193" s="86"/>
      <c r="AM193" s="12"/>
      <c r="AN193" s="79">
        <f>ROUND(AO193/30,0)</f>
        <v>4</v>
      </c>
      <c r="AO193" s="79">
        <f>IF(X193+AM193=0,0,AM193+X193)</f>
        <v>120</v>
      </c>
      <c r="AP193" s="83">
        <f>IF(Z193+AJ193=0,0,Z193+AJ193)</f>
        <v>28160000</v>
      </c>
    </row>
    <row r="194" spans="2:43" ht="51" customHeight="1">
      <c r="B194" s="124" t="s">
        <v>2139</v>
      </c>
      <c r="C194" s="12">
        <v>202</v>
      </c>
      <c r="D194" s="12" t="s">
        <v>2140</v>
      </c>
      <c r="E194" s="12"/>
      <c r="F194" s="76" t="s">
        <v>2141</v>
      </c>
      <c r="G194" s="77" t="s">
        <v>1249</v>
      </c>
      <c r="H194" s="12" t="s">
        <v>2142</v>
      </c>
      <c r="I194" s="12" t="s">
        <v>2143</v>
      </c>
      <c r="J194" s="12" t="s">
        <v>1373</v>
      </c>
      <c r="K194" s="88">
        <v>1023931340</v>
      </c>
      <c r="L194" s="12"/>
      <c r="M194" s="12"/>
      <c r="N194" s="12"/>
      <c r="O194" s="12"/>
      <c r="P194" s="12"/>
      <c r="Q194" s="12"/>
      <c r="R194" s="12"/>
      <c r="S194" s="12"/>
      <c r="T194" s="12" t="s">
        <v>2144</v>
      </c>
      <c r="U194" s="75">
        <v>45442</v>
      </c>
      <c r="V194" s="75">
        <v>45457</v>
      </c>
      <c r="W194" s="75">
        <v>45578</v>
      </c>
      <c r="X194" s="12">
        <v>120</v>
      </c>
      <c r="Y194" s="79">
        <f>ROUND((X194/30),0)</f>
        <v>4</v>
      </c>
      <c r="Z194" s="89">
        <v>23760000</v>
      </c>
      <c r="AA194" s="81">
        <f>IF(Z194=0,0,((Z194/Y194)))</f>
        <v>5940000</v>
      </c>
      <c r="AB194" s="12">
        <v>1636</v>
      </c>
      <c r="AC194" s="19" t="str">
        <f>IFERROR((VLOOKUP($AB194,T_Datos!$B$3:$D$34,2,FALSE)),"Por favor diligenciar")</f>
        <v>Mejoramiento de la calidad dde vida del adulto mayor en rafael uribe uribe</v>
      </c>
      <c r="AD194" s="19" t="str">
        <f>IFERROR((VLOOKUP($AB194,T_Datos!$B$3:$D$34,3,FALSE)),"Por favor diligenciar")</f>
        <v>O23011601010000001636</v>
      </c>
      <c r="AE194" s="12"/>
      <c r="AF194" s="86"/>
      <c r="AG194" s="12"/>
      <c r="AH194" s="86"/>
      <c r="AI194" s="13"/>
      <c r="AJ194" s="15"/>
      <c r="AK194" s="12"/>
      <c r="AL194" s="86"/>
      <c r="AM194" s="12"/>
      <c r="AN194" s="79">
        <f>ROUND(AO194/30,0)</f>
        <v>4</v>
      </c>
      <c r="AO194" s="79">
        <f>IF(X194+AM194=0,0,AM194+X194)</f>
        <v>120</v>
      </c>
      <c r="AP194" s="83">
        <f>IF(Z194+AJ194=0,0,Z194+AJ194)</f>
        <v>23760000</v>
      </c>
    </row>
    <row r="195" spans="2:43" ht="51" customHeight="1">
      <c r="B195" s="124" t="s">
        <v>2145</v>
      </c>
      <c r="C195" s="12">
        <v>203</v>
      </c>
      <c r="D195" s="12" t="s">
        <v>2146</v>
      </c>
      <c r="E195" s="12"/>
      <c r="F195" s="76" t="s">
        <v>2147</v>
      </c>
      <c r="G195" s="77" t="s">
        <v>1249</v>
      </c>
      <c r="H195" s="12" t="s">
        <v>2148</v>
      </c>
      <c r="I195" s="12" t="s">
        <v>2149</v>
      </c>
      <c r="J195" s="12" t="s">
        <v>1373</v>
      </c>
      <c r="K195" s="88">
        <v>1018455467</v>
      </c>
      <c r="L195" s="12"/>
      <c r="M195" s="12"/>
      <c r="N195" s="12"/>
      <c r="O195" s="12"/>
      <c r="P195" s="12"/>
      <c r="Q195" s="12"/>
      <c r="R195" s="12"/>
      <c r="S195" s="12"/>
      <c r="T195" s="12" t="s">
        <v>2150</v>
      </c>
      <c r="U195" s="75">
        <v>45442</v>
      </c>
      <c r="V195" s="75">
        <v>45456</v>
      </c>
      <c r="W195" s="75">
        <v>45577</v>
      </c>
      <c r="X195" s="12">
        <v>120</v>
      </c>
      <c r="Y195" s="79">
        <f>ROUND((X195/30),0)</f>
        <v>4</v>
      </c>
      <c r="Z195" s="89">
        <v>23760000</v>
      </c>
      <c r="AA195" s="81">
        <f>IF(Z195=0,0,((Z195/Y195)))</f>
        <v>5940000</v>
      </c>
      <c r="AB195" s="12">
        <v>1698</v>
      </c>
      <c r="AC195" s="19" t="str">
        <f>IFERROR((VLOOKUP($AB195,T_Datos!$B$3:$D$34,2,FALSE)),"Por favor diligenciar")</f>
        <v>Inspección, vigilancia y control en Rafael Uribe Uribe
Rafael Uribe Uribe</v>
      </c>
      <c r="AD195" s="19" t="str">
        <f>IFERROR((VLOOKUP($AB195,T_Datos!$B$3:$D$34,3,FALSE)),"Por favor diligenciar")</f>
        <v>O23011605570000001698</v>
      </c>
      <c r="AE195" s="12"/>
      <c r="AF195" s="86"/>
      <c r="AG195" s="12"/>
      <c r="AH195" s="86"/>
      <c r="AI195" s="13"/>
      <c r="AJ195" s="15"/>
      <c r="AK195" s="12"/>
      <c r="AL195" s="86"/>
      <c r="AM195" s="12"/>
      <c r="AN195" s="79">
        <f>ROUND(AO195/30,0)</f>
        <v>4</v>
      </c>
      <c r="AO195" s="79">
        <f>IF(X195+AM195=0,0,AM195+X195)</f>
        <v>120</v>
      </c>
      <c r="AP195" s="83">
        <f>IF(Z195+AJ195=0,0,Z195+AJ195)</f>
        <v>23760000</v>
      </c>
    </row>
    <row r="196" spans="2:43" ht="51" customHeight="1">
      <c r="B196" s="124" t="s">
        <v>2151</v>
      </c>
      <c r="C196" s="12">
        <v>205</v>
      </c>
      <c r="D196" s="12" t="s">
        <v>2152</v>
      </c>
      <c r="E196" s="12"/>
      <c r="F196" s="98" t="s">
        <v>2153</v>
      </c>
      <c r="G196" s="77" t="s">
        <v>1249</v>
      </c>
      <c r="H196" s="12" t="s">
        <v>2154</v>
      </c>
      <c r="I196" s="12" t="s">
        <v>2155</v>
      </c>
      <c r="J196" s="12" t="s">
        <v>1373</v>
      </c>
      <c r="K196" s="88">
        <v>80129534</v>
      </c>
      <c r="L196" s="12"/>
      <c r="M196" s="12"/>
      <c r="N196" s="12"/>
      <c r="O196" s="12"/>
      <c r="P196" s="12"/>
      <c r="Q196" s="12"/>
      <c r="R196" s="12"/>
      <c r="S196" s="12"/>
      <c r="T196" s="12" t="s">
        <v>2156</v>
      </c>
      <c r="U196" s="86">
        <v>45442</v>
      </c>
      <c r="V196" s="75">
        <v>45455</v>
      </c>
      <c r="W196" s="75">
        <v>45576</v>
      </c>
      <c r="X196" s="12">
        <v>120</v>
      </c>
      <c r="Y196" s="79">
        <v>4</v>
      </c>
      <c r="Z196" s="89">
        <v>23760000</v>
      </c>
      <c r="AA196" s="81">
        <f t="shared" ref="AA196:AA211" si="24">IF(Z196=0,0,((Z196/Y196)))</f>
        <v>5940000</v>
      </c>
      <c r="AB196" s="12">
        <v>1681</v>
      </c>
      <c r="AC196" s="19" t="str">
        <f>IFERROR((VLOOKUP($AB196,T_Datos!$B$3:$D$34,2,FALSE)),"Por favor diligenciar")</f>
        <v>Cultura ciudadana y uso optimo del espacio público en Rafael Uribe Uribe</v>
      </c>
      <c r="AD196" s="19" t="str">
        <f>IFERROR((VLOOKUP($AB196,T_Datos!$B$3:$D$34,3,FALSE)),"Por favor diligenciar")</f>
        <v>O23011603450000001681</v>
      </c>
      <c r="AE196" s="12"/>
      <c r="AF196" s="86"/>
      <c r="AG196" s="12"/>
      <c r="AH196" s="86"/>
      <c r="AI196" s="13"/>
      <c r="AJ196" s="15"/>
      <c r="AK196" s="12"/>
      <c r="AL196" s="86"/>
      <c r="AM196" s="12"/>
      <c r="AN196" s="79">
        <f t="shared" ref="AN196:AN211" si="25">ROUND(AO196/30,0)</f>
        <v>4</v>
      </c>
      <c r="AO196" s="79">
        <f>IF(X196+AM196=0,0,AM196+X196)</f>
        <v>120</v>
      </c>
      <c r="AP196" s="83">
        <f>IF(Z196+AJ196=0,0,Z196+AJ196)</f>
        <v>23760000</v>
      </c>
    </row>
    <row r="197" spans="2:43" ht="51" customHeight="1">
      <c r="B197" s="124" t="s">
        <v>2157</v>
      </c>
      <c r="C197" s="12">
        <v>206</v>
      </c>
      <c r="D197" s="12" t="s">
        <v>2158</v>
      </c>
      <c r="E197" s="12"/>
      <c r="F197" s="98" t="s">
        <v>2159</v>
      </c>
      <c r="G197" s="77" t="s">
        <v>1249</v>
      </c>
      <c r="H197" s="12" t="s">
        <v>2160</v>
      </c>
      <c r="I197" s="12" t="s">
        <v>2161</v>
      </c>
      <c r="J197" s="12" t="s">
        <v>1373</v>
      </c>
      <c r="K197" s="88">
        <v>1125005484</v>
      </c>
      <c r="L197" s="12"/>
      <c r="M197" s="12"/>
      <c r="N197" s="12"/>
      <c r="O197" s="12"/>
      <c r="P197" s="12"/>
      <c r="Q197" s="12"/>
      <c r="R197" s="12"/>
      <c r="S197" s="12"/>
      <c r="T197" s="12" t="s">
        <v>1860</v>
      </c>
      <c r="U197" s="86">
        <v>45442</v>
      </c>
      <c r="V197" s="75">
        <v>45460</v>
      </c>
      <c r="W197" s="75">
        <v>45581</v>
      </c>
      <c r="X197" s="12">
        <v>120</v>
      </c>
      <c r="Y197" s="79">
        <f t="shared" ref="Y197:Y211" si="26">ROUND((X197/30),0)</f>
        <v>4</v>
      </c>
      <c r="Z197" s="89">
        <v>10000000</v>
      </c>
      <c r="AA197" s="81">
        <f t="shared" si="24"/>
        <v>2500000</v>
      </c>
      <c r="AB197" s="12">
        <v>1680</v>
      </c>
      <c r="AC197" s="19" t="str">
        <f>IFERROR((VLOOKUP($AB197,T_Datos!$B$3:$D$34,2,FALSE)),"Por favor diligenciar")</f>
        <v xml:space="preserve">Ciudadanos mas seguros y con confianza en la justicia de rafael uribe uribe </v>
      </c>
      <c r="AD197" s="19" t="str">
        <f>IFERROR((VLOOKUP($AB197,T_Datos!$B$3:$D$34,3,FALSE)),"Por favor diligenciar")</f>
        <v>O23011603430000001680</v>
      </c>
      <c r="AE197" s="12"/>
      <c r="AF197" s="86"/>
      <c r="AG197" s="12"/>
      <c r="AH197" s="86"/>
      <c r="AI197" s="13"/>
      <c r="AJ197" s="15"/>
      <c r="AK197" s="12"/>
      <c r="AL197" s="86"/>
      <c r="AM197" s="12"/>
      <c r="AN197" s="79">
        <f t="shared" si="25"/>
        <v>4</v>
      </c>
      <c r="AO197" s="79">
        <f>IF(X197+AM197=0,0,AM197+X197)</f>
        <v>120</v>
      </c>
      <c r="AP197" s="83">
        <f>IF(Z197+AJ197=0,0,Z197+AJ197)</f>
        <v>10000000</v>
      </c>
    </row>
    <row r="198" spans="2:43" ht="51" customHeight="1">
      <c r="B198" s="124" t="s">
        <v>2163</v>
      </c>
      <c r="C198" s="12">
        <v>207</v>
      </c>
      <c r="D198" s="12" t="s">
        <v>2164</v>
      </c>
      <c r="E198" s="12"/>
      <c r="F198" s="98" t="s">
        <v>2165</v>
      </c>
      <c r="G198" s="77" t="s">
        <v>1249</v>
      </c>
      <c r="H198" s="12" t="s">
        <v>2166</v>
      </c>
      <c r="I198" s="12" t="s">
        <v>2167</v>
      </c>
      <c r="J198" s="12" t="s">
        <v>1373</v>
      </c>
      <c r="K198" s="88">
        <v>52540454</v>
      </c>
      <c r="L198" s="12"/>
      <c r="M198" s="12"/>
      <c r="N198" s="12"/>
      <c r="O198" s="12"/>
      <c r="P198" s="12"/>
      <c r="Q198" s="12"/>
      <c r="R198" s="12"/>
      <c r="S198" s="12"/>
      <c r="T198" s="12" t="s">
        <v>2168</v>
      </c>
      <c r="U198" s="86">
        <v>45442</v>
      </c>
      <c r="V198" s="75">
        <v>45457</v>
      </c>
      <c r="W198" s="75">
        <v>45578</v>
      </c>
      <c r="X198" s="12">
        <v>120</v>
      </c>
      <c r="Y198" s="79">
        <f t="shared" si="26"/>
        <v>4</v>
      </c>
      <c r="Z198" s="89">
        <v>23760000</v>
      </c>
      <c r="AA198" s="81">
        <f t="shared" si="24"/>
        <v>5940000</v>
      </c>
      <c r="AB198" s="12">
        <v>1636</v>
      </c>
      <c r="AC198" s="19" t="str">
        <f>IFERROR((VLOOKUP($AB198,T_Datos!$B$3:$D$34,2,FALSE)),"Por favor diligenciar")</f>
        <v>Mejoramiento de la calidad dde vida del adulto mayor en rafael uribe uribe</v>
      </c>
      <c r="AD198" s="19" t="str">
        <f>IFERROR((VLOOKUP($AB198,T_Datos!$B$3:$D$34,3,FALSE)),"Por favor diligenciar")</f>
        <v>O23011601010000001636</v>
      </c>
      <c r="AE198" s="12"/>
      <c r="AF198" s="86"/>
      <c r="AG198" s="12"/>
      <c r="AH198" s="86"/>
      <c r="AI198" s="13"/>
      <c r="AJ198" s="15"/>
      <c r="AK198" s="12"/>
      <c r="AL198" s="86"/>
      <c r="AM198" s="12"/>
      <c r="AN198" s="79">
        <f t="shared" si="25"/>
        <v>4</v>
      </c>
      <c r="AO198" s="79">
        <f>IF(X198+AM198=0,0,AM198+X198)</f>
        <v>120</v>
      </c>
      <c r="AP198" s="83">
        <f>IF(Z198+AJ198=0,0,Z198+AJ198)</f>
        <v>23760000</v>
      </c>
    </row>
    <row r="199" spans="2:43" ht="51" customHeight="1">
      <c r="B199" s="124" t="s">
        <v>2169</v>
      </c>
      <c r="C199" s="12">
        <v>208</v>
      </c>
      <c r="D199" s="12" t="s">
        <v>2170</v>
      </c>
      <c r="E199" s="13"/>
      <c r="F199" s="98" t="s">
        <v>2171</v>
      </c>
      <c r="G199" s="77" t="s">
        <v>1249</v>
      </c>
      <c r="H199" s="12" t="s">
        <v>2172</v>
      </c>
      <c r="I199" s="12" t="s">
        <v>2173</v>
      </c>
      <c r="J199" s="12" t="s">
        <v>1373</v>
      </c>
      <c r="K199" s="88">
        <v>1019101384</v>
      </c>
      <c r="L199" s="12"/>
      <c r="M199" s="12"/>
      <c r="N199" s="12"/>
      <c r="O199" s="12"/>
      <c r="P199" s="12"/>
      <c r="Q199" s="12"/>
      <c r="R199" s="12"/>
      <c r="S199" s="12"/>
      <c r="T199" s="12" t="s">
        <v>2174</v>
      </c>
      <c r="U199" s="86">
        <v>45442</v>
      </c>
      <c r="V199" s="75">
        <v>45455</v>
      </c>
      <c r="W199" s="75">
        <v>45538</v>
      </c>
      <c r="X199" s="12">
        <v>120</v>
      </c>
      <c r="Y199" s="79">
        <f t="shared" si="26"/>
        <v>4</v>
      </c>
      <c r="Z199" s="89">
        <v>16800000</v>
      </c>
      <c r="AA199" s="81">
        <f t="shared" si="24"/>
        <v>4200000</v>
      </c>
      <c r="AB199" s="12">
        <v>1697</v>
      </c>
      <c r="AC199" s="19" t="str">
        <f>IFERROR((VLOOKUP($AB199,T_Datos!$B$3:$D$34,2,FALSE)),"Por favor diligenciar")</f>
        <v xml:space="preserve">Gestion publica transparente y que mide cuentas  la ciudadania en rafael uribe uribe </v>
      </c>
      <c r="AD199" s="19" t="str">
        <f>IFERROR((VLOOKUP($AB199,T_Datos!$B$3:$D$34,3,FALSE)),"Por favor diligenciar")</f>
        <v>O23011605570000001697</v>
      </c>
      <c r="AE199" s="12"/>
      <c r="AF199" s="86"/>
      <c r="AG199" s="12"/>
      <c r="AH199" s="86"/>
      <c r="AI199" s="13"/>
      <c r="AJ199" s="15"/>
      <c r="AK199" s="12"/>
      <c r="AL199" s="86"/>
      <c r="AM199" s="12"/>
      <c r="AN199" s="79">
        <f t="shared" si="25"/>
        <v>4</v>
      </c>
      <c r="AO199" s="79">
        <f>IF(X199+AM199=0,0,AM199+X199)</f>
        <v>120</v>
      </c>
      <c r="AP199" s="83">
        <f>IF(Z199+AJ199=0,0,Z199+AJ199)</f>
        <v>16800000</v>
      </c>
    </row>
    <row r="200" spans="2:43" ht="51" customHeight="1">
      <c r="B200" s="124" t="s">
        <v>2175</v>
      </c>
      <c r="C200" s="12">
        <v>209</v>
      </c>
      <c r="D200" s="12" t="s">
        <v>2176</v>
      </c>
      <c r="E200" s="12"/>
      <c r="F200" s="98" t="s">
        <v>2177</v>
      </c>
      <c r="G200" s="77" t="s">
        <v>1249</v>
      </c>
      <c r="H200" s="12" t="s">
        <v>2178</v>
      </c>
      <c r="I200" s="12" t="s">
        <v>1553</v>
      </c>
      <c r="J200" s="12" t="s">
        <v>1373</v>
      </c>
      <c r="K200" s="88">
        <v>52848590</v>
      </c>
      <c r="L200" s="12"/>
      <c r="M200" s="12"/>
      <c r="N200" s="12"/>
      <c r="O200" s="12"/>
      <c r="P200" s="12"/>
      <c r="Q200" s="12"/>
      <c r="R200" s="12"/>
      <c r="S200" s="12"/>
      <c r="T200" s="12" t="s">
        <v>2179</v>
      </c>
      <c r="U200" s="86">
        <v>45442</v>
      </c>
      <c r="V200" s="75">
        <v>45468</v>
      </c>
      <c r="W200" s="75">
        <v>45589</v>
      </c>
      <c r="X200" s="12">
        <v>120</v>
      </c>
      <c r="Y200" s="79">
        <f t="shared" si="26"/>
        <v>4</v>
      </c>
      <c r="Z200" s="89">
        <v>23760000</v>
      </c>
      <c r="AA200" s="81">
        <f t="shared" si="24"/>
        <v>5940000</v>
      </c>
      <c r="AB200" s="12">
        <v>1697</v>
      </c>
      <c r="AC200" s="19" t="str">
        <f>IFERROR((VLOOKUP($AB200,T_Datos!$B$3:$D$34,2,FALSE)),"Por favor diligenciar")</f>
        <v xml:space="preserve">Gestion publica transparente y que mide cuentas  la ciudadania en rafael uribe uribe </v>
      </c>
      <c r="AD200" s="19" t="str">
        <f>IFERROR((VLOOKUP($AB200,T_Datos!$B$3:$D$34,3,FALSE)),"Por favor diligenciar")</f>
        <v>O23011605570000001697</v>
      </c>
      <c r="AE200" s="12"/>
      <c r="AF200" s="86"/>
      <c r="AG200" s="12"/>
      <c r="AH200" s="86"/>
      <c r="AI200" s="13"/>
      <c r="AJ200" s="15"/>
      <c r="AK200" s="12"/>
      <c r="AL200" s="86"/>
      <c r="AM200" s="12"/>
      <c r="AN200" s="79">
        <f t="shared" si="25"/>
        <v>4</v>
      </c>
      <c r="AO200" s="79">
        <f>IF(X200+AM200=0,0,AM200+X200)</f>
        <v>120</v>
      </c>
      <c r="AP200" s="83">
        <f>IF(Z200+AJ200=0,0,Z200+AJ200)</f>
        <v>23760000</v>
      </c>
    </row>
    <row r="201" spans="2:43" ht="51" customHeight="1">
      <c r="B201" s="124" t="s">
        <v>2180</v>
      </c>
      <c r="C201" s="12">
        <v>210</v>
      </c>
      <c r="D201" s="12" t="s">
        <v>2181</v>
      </c>
      <c r="E201" s="12"/>
      <c r="F201" s="98" t="s">
        <v>2182</v>
      </c>
      <c r="G201" s="77" t="s">
        <v>1249</v>
      </c>
      <c r="H201" s="12" t="s">
        <v>2183</v>
      </c>
      <c r="I201" s="12" t="s">
        <v>2184</v>
      </c>
      <c r="J201" s="12" t="s">
        <v>1373</v>
      </c>
      <c r="K201" s="88">
        <v>80128703</v>
      </c>
      <c r="L201" s="12"/>
      <c r="M201" s="12"/>
      <c r="N201" s="12"/>
      <c r="O201" s="12"/>
      <c r="P201" s="12"/>
      <c r="Q201" s="12"/>
      <c r="R201" s="12"/>
      <c r="S201" s="12"/>
      <c r="T201" s="12" t="s">
        <v>2185</v>
      </c>
      <c r="U201" s="86">
        <v>45442</v>
      </c>
      <c r="V201" s="75">
        <v>45460</v>
      </c>
      <c r="W201" s="75">
        <v>45581</v>
      </c>
      <c r="X201" s="12">
        <v>120</v>
      </c>
      <c r="Y201" s="79">
        <f t="shared" si="26"/>
        <v>4</v>
      </c>
      <c r="Z201" s="89">
        <v>11200000</v>
      </c>
      <c r="AA201" s="81">
        <f t="shared" si="24"/>
        <v>2800000</v>
      </c>
      <c r="AB201" s="12">
        <v>1697</v>
      </c>
      <c r="AC201" s="19" t="str">
        <f>IFERROR((VLOOKUP($AB201,T_Datos!$B$3:$D$34,2,FALSE)),"Por favor diligenciar")</f>
        <v xml:space="preserve">Gestion publica transparente y que mide cuentas  la ciudadania en rafael uribe uribe </v>
      </c>
      <c r="AD201" s="19" t="str">
        <f>IFERROR((VLOOKUP($AB201,T_Datos!$B$3:$D$34,3,FALSE)),"Por favor diligenciar")</f>
        <v>O23011605570000001697</v>
      </c>
      <c r="AE201" s="12"/>
      <c r="AF201" s="86"/>
      <c r="AG201" s="12"/>
      <c r="AH201" s="86"/>
      <c r="AI201" s="13"/>
      <c r="AJ201" s="15"/>
      <c r="AK201" s="12"/>
      <c r="AL201" s="86"/>
      <c r="AM201" s="12"/>
      <c r="AN201" s="79">
        <f t="shared" si="25"/>
        <v>4</v>
      </c>
      <c r="AO201" s="79">
        <f>IF(X201+AM201=0,0,AM201+X201)</f>
        <v>120</v>
      </c>
      <c r="AP201" s="83">
        <f>IF(Z201+AJ201=0,0,Z201+AJ201)</f>
        <v>11200000</v>
      </c>
      <c r="AQ201" s="156"/>
    </row>
    <row r="202" spans="2:43" ht="51" customHeight="1">
      <c r="B202" s="124" t="s">
        <v>2186</v>
      </c>
      <c r="C202" s="12">
        <v>211</v>
      </c>
      <c r="D202" s="12" t="s">
        <v>2187</v>
      </c>
      <c r="E202" s="12"/>
      <c r="F202" s="98" t="s">
        <v>2188</v>
      </c>
      <c r="G202" s="77" t="s">
        <v>1249</v>
      </c>
      <c r="H202" s="12" t="s">
        <v>2189</v>
      </c>
      <c r="I202" s="12" t="s">
        <v>2190</v>
      </c>
      <c r="J202" s="12" t="s">
        <v>1373</v>
      </c>
      <c r="K202" s="88">
        <v>1013583848</v>
      </c>
      <c r="L202" s="12"/>
      <c r="M202" s="12"/>
      <c r="N202" s="12"/>
      <c r="O202" s="12"/>
      <c r="P202" s="12"/>
      <c r="Q202" s="12"/>
      <c r="R202" s="12"/>
      <c r="S202" s="12"/>
      <c r="T202" s="12" t="s">
        <v>2191</v>
      </c>
      <c r="U202" s="86">
        <v>45442</v>
      </c>
      <c r="V202" s="75">
        <v>45470</v>
      </c>
      <c r="W202" s="75">
        <v>45581</v>
      </c>
      <c r="X202" s="12">
        <v>120</v>
      </c>
      <c r="Y202" s="79">
        <f t="shared" si="26"/>
        <v>4</v>
      </c>
      <c r="Z202" s="89">
        <v>23760000</v>
      </c>
      <c r="AA202" s="81">
        <f t="shared" si="24"/>
        <v>5940000</v>
      </c>
      <c r="AB202" s="12">
        <v>1698</v>
      </c>
      <c r="AC202" s="19" t="str">
        <f>IFERROR((VLOOKUP($AB202,T_Datos!$B$3:$D$34,2,FALSE)),"Por favor diligenciar")</f>
        <v>Inspección, vigilancia y control en Rafael Uribe Uribe
Rafael Uribe Uribe</v>
      </c>
      <c r="AD202" s="19" t="str">
        <f>IFERROR((VLOOKUP($AB202,T_Datos!$B$3:$D$34,3,FALSE)),"Por favor diligenciar")</f>
        <v>O23011605570000001698</v>
      </c>
      <c r="AE202" s="12"/>
      <c r="AF202" s="86"/>
      <c r="AG202" s="12"/>
      <c r="AH202" s="86"/>
      <c r="AI202" s="13"/>
      <c r="AJ202" s="15"/>
      <c r="AK202" s="12"/>
      <c r="AL202" s="86"/>
      <c r="AM202" s="12"/>
      <c r="AN202" s="79">
        <f t="shared" si="25"/>
        <v>4</v>
      </c>
      <c r="AO202" s="79">
        <f>IF(X202+AM202=0,0,AM202+X202)</f>
        <v>120</v>
      </c>
      <c r="AP202" s="83">
        <f>IF(Z202+AJ202=0,0,Z202+AJ202)</f>
        <v>23760000</v>
      </c>
      <c r="AQ202" s="167"/>
    </row>
    <row r="203" spans="2:43" ht="51" customHeight="1">
      <c r="B203" s="124" t="s">
        <v>2192</v>
      </c>
      <c r="C203" s="12">
        <v>212</v>
      </c>
      <c r="D203" s="12" t="s">
        <v>2193</v>
      </c>
      <c r="E203" s="12"/>
      <c r="F203" s="98" t="s">
        <v>2194</v>
      </c>
      <c r="G203" s="77" t="s">
        <v>1249</v>
      </c>
      <c r="H203" s="12" t="s">
        <v>2195</v>
      </c>
      <c r="I203" s="12" t="s">
        <v>2196</v>
      </c>
      <c r="J203" s="12" t="s">
        <v>1373</v>
      </c>
      <c r="K203" s="88">
        <v>1023891695</v>
      </c>
      <c r="L203" s="12"/>
      <c r="M203" s="12"/>
      <c r="N203" s="12"/>
      <c r="O203" s="12"/>
      <c r="P203" s="12"/>
      <c r="Q203" s="12"/>
      <c r="R203" s="12"/>
      <c r="S203" s="12"/>
      <c r="T203" s="12" t="s">
        <v>1860</v>
      </c>
      <c r="U203" s="75">
        <v>45442</v>
      </c>
      <c r="V203" s="75">
        <v>45467</v>
      </c>
      <c r="W203" s="75">
        <v>45588</v>
      </c>
      <c r="X203" s="12">
        <v>120</v>
      </c>
      <c r="Y203" s="79">
        <f t="shared" si="26"/>
        <v>4</v>
      </c>
      <c r="Z203" s="89">
        <v>10000000</v>
      </c>
      <c r="AA203" s="81">
        <f t="shared" si="24"/>
        <v>2500000</v>
      </c>
      <c r="AB203" s="12">
        <v>1680</v>
      </c>
      <c r="AC203" s="19" t="str">
        <f>IFERROR((VLOOKUP($AB203,T_Datos!$B$3:$D$34,2,FALSE)),"Por favor diligenciar")</f>
        <v xml:space="preserve">Ciudadanos mas seguros y con confianza en la justicia de rafael uribe uribe </v>
      </c>
      <c r="AD203" s="19" t="str">
        <f>IFERROR((VLOOKUP($AB203,T_Datos!$B$3:$D$34,3,FALSE)),"Por favor diligenciar")</f>
        <v>O23011603430000001680</v>
      </c>
      <c r="AE203" s="12"/>
      <c r="AF203" s="86"/>
      <c r="AG203" s="12"/>
      <c r="AH203" s="86"/>
      <c r="AI203" s="13"/>
      <c r="AJ203" s="15"/>
      <c r="AK203" s="12"/>
      <c r="AL203" s="86"/>
      <c r="AM203" s="12"/>
      <c r="AN203" s="79">
        <f t="shared" si="25"/>
        <v>4</v>
      </c>
      <c r="AO203" s="79">
        <f>IF(X203+AM203=0,0,AM203+X203)</f>
        <v>120</v>
      </c>
      <c r="AP203" s="83">
        <f>IF(Z203+AJ203=0,0,Z203+AJ203)</f>
        <v>10000000</v>
      </c>
    </row>
    <row r="204" spans="2:43" ht="51" customHeight="1">
      <c r="B204" s="124" t="s">
        <v>2197</v>
      </c>
      <c r="C204" s="12">
        <v>213</v>
      </c>
      <c r="D204" s="12" t="s">
        <v>2198</v>
      </c>
      <c r="E204" s="12"/>
      <c r="F204" s="98" t="s">
        <v>2199</v>
      </c>
      <c r="G204" s="77" t="s">
        <v>1249</v>
      </c>
      <c r="H204" s="12" t="s">
        <v>2200</v>
      </c>
      <c r="I204" s="12" t="s">
        <v>2201</v>
      </c>
      <c r="J204" s="12" t="s">
        <v>1373</v>
      </c>
      <c r="K204" s="88">
        <v>1013656569</v>
      </c>
      <c r="L204" s="12"/>
      <c r="M204" s="12"/>
      <c r="N204" s="12"/>
      <c r="O204" s="12"/>
      <c r="P204" s="12"/>
      <c r="Q204" s="12"/>
      <c r="R204" s="12"/>
      <c r="S204" s="12"/>
      <c r="T204" s="12" t="s">
        <v>2202</v>
      </c>
      <c r="U204" s="75">
        <v>45442</v>
      </c>
      <c r="V204" s="75">
        <v>45456</v>
      </c>
      <c r="W204" s="75">
        <v>45577</v>
      </c>
      <c r="X204" s="12">
        <v>120</v>
      </c>
      <c r="Y204" s="79">
        <f t="shared" si="26"/>
        <v>4</v>
      </c>
      <c r="Z204" s="89">
        <v>12400000</v>
      </c>
      <c r="AA204" s="81">
        <f t="shared" si="24"/>
        <v>3100000</v>
      </c>
      <c r="AB204" s="12">
        <v>1665</v>
      </c>
      <c r="AC204" s="19" t="str">
        <f>IFERROR((VLOOKUP($AB204,T_Datos!$B$3:$D$34,2,FALSE)),"Por favor diligenciar")</f>
        <v>Reducción de riesgos por emergencias y desastres en Rafael Uribe Uribe</v>
      </c>
      <c r="AD204" s="19" t="str">
        <f>IFERROR((VLOOKUP($AB204,T_Datos!$B$3:$D$34,3,FALSE)),"Por favor diligenciar")</f>
        <v>O23011602300000001665</v>
      </c>
      <c r="AE204" s="12"/>
      <c r="AF204" s="86"/>
      <c r="AG204" s="12"/>
      <c r="AH204" s="86"/>
      <c r="AI204" s="13"/>
      <c r="AJ204" s="15"/>
      <c r="AK204" s="12"/>
      <c r="AL204" s="86"/>
      <c r="AM204" s="12"/>
      <c r="AN204" s="79">
        <f t="shared" si="25"/>
        <v>4</v>
      </c>
      <c r="AO204" s="79">
        <f>IF(X204+AM204=0,0,AM204+X204)</f>
        <v>120</v>
      </c>
      <c r="AP204" s="83">
        <f>IF(Z204+AJ204=0,0,Z204+AJ204)</f>
        <v>12400000</v>
      </c>
    </row>
    <row r="205" spans="2:43" ht="51" customHeight="1">
      <c r="B205" s="124" t="s">
        <v>2203</v>
      </c>
      <c r="C205" s="12">
        <v>214</v>
      </c>
      <c r="D205" s="12" t="s">
        <v>2204</v>
      </c>
      <c r="E205" s="12"/>
      <c r="F205" s="90" t="s">
        <v>2205</v>
      </c>
      <c r="G205" s="77" t="s">
        <v>1249</v>
      </c>
      <c r="H205" s="12" t="s">
        <v>2206</v>
      </c>
      <c r="I205" s="12" t="s">
        <v>2207</v>
      </c>
      <c r="J205" s="12" t="s">
        <v>1373</v>
      </c>
      <c r="K205" s="88">
        <v>80230167</v>
      </c>
      <c r="L205" s="12"/>
      <c r="M205" s="12"/>
      <c r="N205" s="12"/>
      <c r="O205" s="12"/>
      <c r="P205" s="12"/>
      <c r="Q205" s="12"/>
      <c r="R205" s="12"/>
      <c r="S205" s="12"/>
      <c r="T205" s="12" t="s">
        <v>2208</v>
      </c>
      <c r="U205" s="86">
        <v>45442</v>
      </c>
      <c r="V205" s="75">
        <v>45457</v>
      </c>
      <c r="W205" s="75">
        <v>45578</v>
      </c>
      <c r="X205" s="12">
        <v>120</v>
      </c>
      <c r="Y205" s="79">
        <f t="shared" si="26"/>
        <v>4</v>
      </c>
      <c r="Z205" s="89">
        <v>7920000</v>
      </c>
      <c r="AA205" s="81">
        <f t="shared" si="24"/>
        <v>1980000</v>
      </c>
      <c r="AB205" s="12">
        <v>1685</v>
      </c>
      <c r="AC205" s="19" t="str">
        <f>IFERROR((VLOOKUP($AB205,T_Datos!$B$3:$D$34,2,FALSE)),"Por favor diligenciar")</f>
        <v xml:space="preserve">Movilidad multimodal incluyente y sostenible Rafael Uribe </v>
      </c>
      <c r="AD205" s="19" t="str">
        <f>IFERROR((VLOOKUP($AB205,T_Datos!$B$3:$D$34,3,FALSE)),"Por favor diligenciar")</f>
        <v>O23011604490000001685</v>
      </c>
      <c r="AE205" s="12"/>
      <c r="AF205" s="86"/>
      <c r="AG205" s="12"/>
      <c r="AH205" s="86"/>
      <c r="AI205" s="13"/>
      <c r="AJ205" s="15"/>
      <c r="AK205" s="12"/>
      <c r="AL205" s="86"/>
      <c r="AM205" s="12"/>
      <c r="AN205" s="79">
        <f t="shared" si="25"/>
        <v>4</v>
      </c>
      <c r="AO205" s="79">
        <f>IF(X205+AM205=0,0,AM205+X205)</f>
        <v>120</v>
      </c>
      <c r="AP205" s="83">
        <f>IF(Z205+AJ205=0,0,Z205+AJ205)</f>
        <v>7920000</v>
      </c>
    </row>
    <row r="206" spans="2:43" ht="51" customHeight="1">
      <c r="B206" s="124" t="s">
        <v>2209</v>
      </c>
      <c r="C206" s="12">
        <v>215</v>
      </c>
      <c r="D206" s="12" t="s">
        <v>2210</v>
      </c>
      <c r="E206" s="13"/>
      <c r="F206" s="98" t="s">
        <v>2211</v>
      </c>
      <c r="G206" s="77" t="s">
        <v>1249</v>
      </c>
      <c r="H206" s="12" t="s">
        <v>2212</v>
      </c>
      <c r="I206" s="12" t="s">
        <v>2213</v>
      </c>
      <c r="J206" s="12" t="s">
        <v>1373</v>
      </c>
      <c r="K206" s="88">
        <v>24133920</v>
      </c>
      <c r="L206" s="12"/>
      <c r="M206" s="12"/>
      <c r="N206" s="12"/>
      <c r="O206" s="12"/>
      <c r="P206" s="12"/>
      <c r="Q206" s="12"/>
      <c r="R206" s="12"/>
      <c r="S206" s="12"/>
      <c r="T206" s="12" t="s">
        <v>2214</v>
      </c>
      <c r="U206" s="86">
        <v>45442</v>
      </c>
      <c r="V206" s="75">
        <v>45455</v>
      </c>
      <c r="W206" s="75">
        <v>45576</v>
      </c>
      <c r="X206" s="12">
        <v>120</v>
      </c>
      <c r="Y206" s="79">
        <f t="shared" si="26"/>
        <v>4</v>
      </c>
      <c r="Z206" s="89">
        <v>23760000</v>
      </c>
      <c r="AA206" s="81">
        <f t="shared" si="24"/>
        <v>5940000</v>
      </c>
      <c r="AB206" s="12">
        <v>1698</v>
      </c>
      <c r="AC206" s="19" t="str">
        <f>IFERROR((VLOOKUP($AB206,T_Datos!$B$3:$D$34,2,FALSE)),"Por favor diligenciar")</f>
        <v>Inspección, vigilancia y control en Rafael Uribe Uribe
Rafael Uribe Uribe</v>
      </c>
      <c r="AD206" s="19" t="str">
        <f>IFERROR((VLOOKUP($AB206,T_Datos!$B$3:$D$34,3,FALSE)),"Por favor diligenciar")</f>
        <v>O23011605570000001698</v>
      </c>
      <c r="AE206" s="12"/>
      <c r="AF206" s="86"/>
      <c r="AG206" s="12"/>
      <c r="AH206" s="86"/>
      <c r="AI206" s="13"/>
      <c r="AJ206" s="15"/>
      <c r="AK206" s="12"/>
      <c r="AL206" s="86"/>
      <c r="AM206" s="12"/>
      <c r="AN206" s="79">
        <f t="shared" si="25"/>
        <v>4</v>
      </c>
      <c r="AO206" s="79">
        <f>IF(X206+AM206=0,0,AM206+X206)</f>
        <v>120</v>
      </c>
      <c r="AP206" s="83">
        <f>IF(Z206+AJ206=0,0,Z206+AJ206)</f>
        <v>23760000</v>
      </c>
      <c r="AQ206" s="163"/>
    </row>
    <row r="207" spans="2:43" ht="51" customHeight="1">
      <c r="B207" s="124" t="s">
        <v>2215</v>
      </c>
      <c r="C207" s="12">
        <v>216</v>
      </c>
      <c r="D207" s="12" t="s">
        <v>2216</v>
      </c>
      <c r="E207" s="12"/>
      <c r="F207" s="90" t="s">
        <v>2217</v>
      </c>
      <c r="G207" s="77" t="s">
        <v>1249</v>
      </c>
      <c r="H207" s="12" t="s">
        <v>2218</v>
      </c>
      <c r="I207" s="12" t="s">
        <v>2219</v>
      </c>
      <c r="J207" s="12" t="s">
        <v>1373</v>
      </c>
      <c r="K207" s="88">
        <v>65710122</v>
      </c>
      <c r="L207" s="12"/>
      <c r="M207" s="12"/>
      <c r="N207" s="12"/>
      <c r="O207" s="12"/>
      <c r="P207" s="12"/>
      <c r="Q207" s="12"/>
      <c r="R207" s="12"/>
      <c r="S207" s="12"/>
      <c r="T207" s="12" t="s">
        <v>2220</v>
      </c>
      <c r="U207" s="75">
        <v>45442</v>
      </c>
      <c r="V207" s="75">
        <v>45460</v>
      </c>
      <c r="W207" s="75">
        <v>45581</v>
      </c>
      <c r="X207" s="12">
        <v>120</v>
      </c>
      <c r="Y207" s="79">
        <f t="shared" si="26"/>
        <v>4</v>
      </c>
      <c r="Z207" s="89">
        <v>7920000</v>
      </c>
      <c r="AA207" s="81">
        <f t="shared" si="24"/>
        <v>1980000</v>
      </c>
      <c r="AB207" s="12">
        <v>1698</v>
      </c>
      <c r="AC207" s="19" t="str">
        <f>IFERROR((VLOOKUP($AB207,T_Datos!$B$3:$D$34,2,FALSE)),"Por favor diligenciar")</f>
        <v>Inspección, vigilancia y control en Rafael Uribe Uribe
Rafael Uribe Uribe</v>
      </c>
      <c r="AD207" s="19" t="str">
        <f>IFERROR((VLOOKUP($AB207,T_Datos!$B$3:$D$34,3,FALSE)),"Por favor diligenciar")</f>
        <v>O23011605570000001698</v>
      </c>
      <c r="AE207" s="12"/>
      <c r="AF207" s="86"/>
      <c r="AG207" s="12"/>
      <c r="AH207" s="86"/>
      <c r="AI207" s="13"/>
      <c r="AJ207" s="15"/>
      <c r="AK207" s="12"/>
      <c r="AL207" s="86"/>
      <c r="AM207" s="12"/>
      <c r="AN207" s="79">
        <f t="shared" si="25"/>
        <v>4</v>
      </c>
      <c r="AO207" s="79">
        <f>IF(X207+AM207=0,0,AM207+X207)</f>
        <v>120</v>
      </c>
      <c r="AP207" s="83">
        <f>IF(Z207+AJ207=0,0,Z207+AJ207)</f>
        <v>7920000</v>
      </c>
    </row>
    <row r="208" spans="2:43" ht="51" customHeight="1">
      <c r="B208" s="124" t="s">
        <v>2221</v>
      </c>
      <c r="C208" s="12">
        <v>217</v>
      </c>
      <c r="D208" s="12" t="s">
        <v>2222</v>
      </c>
      <c r="E208" s="13"/>
      <c r="F208" s="98" t="s">
        <v>2223</v>
      </c>
      <c r="G208" s="77" t="s">
        <v>1249</v>
      </c>
      <c r="H208" s="12" t="s">
        <v>2224</v>
      </c>
      <c r="I208" s="12" t="s">
        <v>2225</v>
      </c>
      <c r="J208" s="12" t="s">
        <v>1373</v>
      </c>
      <c r="K208" s="88">
        <v>79855010</v>
      </c>
      <c r="L208" s="12"/>
      <c r="M208" s="12"/>
      <c r="N208" s="12"/>
      <c r="O208" s="12"/>
      <c r="P208" s="12"/>
      <c r="Q208" s="12"/>
      <c r="R208" s="12"/>
      <c r="S208" s="12"/>
      <c r="T208" s="12" t="s">
        <v>2226</v>
      </c>
      <c r="U208" s="75">
        <v>45442</v>
      </c>
      <c r="V208" s="75">
        <v>45456</v>
      </c>
      <c r="W208" s="75">
        <v>45577</v>
      </c>
      <c r="X208" s="12">
        <v>120</v>
      </c>
      <c r="Y208" s="79">
        <f t="shared" si="26"/>
        <v>4</v>
      </c>
      <c r="Z208" s="89">
        <v>23760000</v>
      </c>
      <c r="AA208" s="81">
        <f t="shared" si="24"/>
        <v>5940000</v>
      </c>
      <c r="AB208" s="12">
        <v>1698</v>
      </c>
      <c r="AC208" s="19" t="str">
        <f>IFERROR((VLOOKUP($AB208,T_Datos!$B$3:$D$34,2,FALSE)),"Por favor diligenciar")</f>
        <v>Inspección, vigilancia y control en Rafael Uribe Uribe
Rafael Uribe Uribe</v>
      </c>
      <c r="AD208" s="19" t="str">
        <f>IFERROR((VLOOKUP($AB208,T_Datos!$B$3:$D$34,3,FALSE)),"Por favor diligenciar")</f>
        <v>O23011605570000001698</v>
      </c>
      <c r="AE208" s="12"/>
      <c r="AF208" s="86"/>
      <c r="AG208" s="12"/>
      <c r="AH208" s="86"/>
      <c r="AI208" s="13"/>
      <c r="AJ208" s="15"/>
      <c r="AK208" s="12"/>
      <c r="AL208" s="86"/>
      <c r="AM208" s="12"/>
      <c r="AN208" s="79">
        <f t="shared" si="25"/>
        <v>4</v>
      </c>
      <c r="AO208" s="79">
        <f>IF(X208+AM208=0,0,AM208+X208)</f>
        <v>120</v>
      </c>
      <c r="AP208" s="83">
        <f>IF(Z208+AJ208=0,0,Z208+AJ208)</f>
        <v>23760000</v>
      </c>
    </row>
    <row r="209" spans="1:104" ht="51" customHeight="1">
      <c r="B209" s="124" t="s">
        <v>2227</v>
      </c>
      <c r="C209" s="12">
        <v>218</v>
      </c>
      <c r="D209" s="12" t="s">
        <v>2228</v>
      </c>
      <c r="E209" s="12"/>
      <c r="F209" s="90" t="s">
        <v>2229</v>
      </c>
      <c r="G209" s="77" t="s">
        <v>1249</v>
      </c>
      <c r="H209" s="12" t="s">
        <v>2230</v>
      </c>
      <c r="I209" s="12" t="s">
        <v>2231</v>
      </c>
      <c r="J209" s="12" t="s">
        <v>1373</v>
      </c>
      <c r="K209" s="88">
        <v>1013579410</v>
      </c>
      <c r="L209" s="12"/>
      <c r="M209" s="12"/>
      <c r="N209" s="12"/>
      <c r="O209" s="12"/>
      <c r="P209" s="12"/>
      <c r="Q209" s="12"/>
      <c r="R209" s="12"/>
      <c r="S209" s="12"/>
      <c r="T209" s="12" t="s">
        <v>2232</v>
      </c>
      <c r="U209" s="86">
        <v>45442</v>
      </c>
      <c r="V209" s="75">
        <v>45470</v>
      </c>
      <c r="W209" s="75">
        <v>45591</v>
      </c>
      <c r="X209" s="12">
        <v>120</v>
      </c>
      <c r="Y209" s="79">
        <f t="shared" si="26"/>
        <v>4</v>
      </c>
      <c r="Z209" s="89">
        <v>23760000</v>
      </c>
      <c r="AA209" s="81">
        <f t="shared" si="24"/>
        <v>5940000</v>
      </c>
      <c r="AB209" s="12">
        <v>1698</v>
      </c>
      <c r="AC209" s="19" t="str">
        <f>IFERROR((VLOOKUP($AB209,T_Datos!$B$3:$D$34,2,FALSE)),"Por favor diligenciar")</f>
        <v>Inspección, vigilancia y control en Rafael Uribe Uribe
Rafael Uribe Uribe</v>
      </c>
      <c r="AD209" s="19" t="str">
        <f>IFERROR((VLOOKUP($AB209,T_Datos!$B$3:$D$34,3,FALSE)),"Por favor diligenciar")</f>
        <v>O23011605570000001698</v>
      </c>
      <c r="AE209" s="12"/>
      <c r="AF209" s="86"/>
      <c r="AG209" s="12"/>
      <c r="AH209" s="86"/>
      <c r="AI209" s="13"/>
      <c r="AJ209" s="15"/>
      <c r="AK209" s="12"/>
      <c r="AL209" s="86"/>
      <c r="AM209" s="12"/>
      <c r="AN209" s="79">
        <f t="shared" si="25"/>
        <v>4</v>
      </c>
      <c r="AO209" s="79">
        <f>IF(X209+AM209=0,0,AM209+X209)</f>
        <v>120</v>
      </c>
      <c r="AP209" s="83">
        <f>IF(Z209+AJ209=0,0,Z209+AJ209)</f>
        <v>23760000</v>
      </c>
      <c r="AQ209" s="168"/>
    </row>
    <row r="210" spans="1:104" ht="51" customHeight="1">
      <c r="B210" s="124" t="s">
        <v>2233</v>
      </c>
      <c r="C210" s="12">
        <v>219</v>
      </c>
      <c r="D210" s="12" t="s">
        <v>2234</v>
      </c>
      <c r="E210" s="12"/>
      <c r="F210" s="87" t="s">
        <v>2235</v>
      </c>
      <c r="G210" s="77" t="s">
        <v>1249</v>
      </c>
      <c r="H210" s="12" t="s">
        <v>2236</v>
      </c>
      <c r="I210" s="12" t="s">
        <v>2237</v>
      </c>
      <c r="J210" s="12" t="s">
        <v>1373</v>
      </c>
      <c r="K210" s="88">
        <v>1010245193</v>
      </c>
      <c r="L210" s="12"/>
      <c r="M210" s="12"/>
      <c r="N210" s="12"/>
      <c r="O210" s="12"/>
      <c r="P210" s="12"/>
      <c r="Q210" s="12"/>
      <c r="R210" s="12"/>
      <c r="S210" s="12"/>
      <c r="T210" s="12" t="s">
        <v>2238</v>
      </c>
      <c r="U210" s="86">
        <v>45443</v>
      </c>
      <c r="V210" s="75">
        <v>45456</v>
      </c>
      <c r="W210" s="75">
        <v>45577</v>
      </c>
      <c r="X210" s="12">
        <v>120</v>
      </c>
      <c r="Y210" s="79">
        <f t="shared" si="26"/>
        <v>4</v>
      </c>
      <c r="Z210" s="89">
        <v>16800000</v>
      </c>
      <c r="AA210" s="81">
        <f t="shared" si="24"/>
        <v>4200000</v>
      </c>
      <c r="AB210" s="12">
        <v>1697</v>
      </c>
      <c r="AC210" s="19" t="str">
        <f>IFERROR((VLOOKUP($AB210,T_Datos!$B$3:$D$34,2,FALSE)),"Por favor diligenciar")</f>
        <v xml:space="preserve">Gestion publica transparente y que mide cuentas  la ciudadania en rafael uribe uribe </v>
      </c>
      <c r="AD210" s="19" t="str">
        <f>IFERROR((VLOOKUP($AB210,T_Datos!$B$3:$D$34,3,FALSE)),"Por favor diligenciar")</f>
        <v>O23011605570000001697</v>
      </c>
      <c r="AE210" s="12"/>
      <c r="AF210" s="86"/>
      <c r="AG210" s="12"/>
      <c r="AH210" s="86"/>
      <c r="AI210" s="13"/>
      <c r="AJ210" s="15"/>
      <c r="AK210" s="12"/>
      <c r="AL210" s="86"/>
      <c r="AM210" s="12"/>
      <c r="AN210" s="79">
        <f t="shared" si="25"/>
        <v>4</v>
      </c>
      <c r="AO210" s="79">
        <f>IF(X210+AM210=0,0,AM210+X210)</f>
        <v>120</v>
      </c>
      <c r="AP210" s="83">
        <f>IF(Z210+AJ210=0,0,Z210+AJ210)</f>
        <v>16800000</v>
      </c>
      <c r="AQ210" s="156"/>
    </row>
    <row r="211" spans="1:104" ht="51" customHeight="1">
      <c r="B211" s="124" t="s">
        <v>2239</v>
      </c>
      <c r="C211" s="12">
        <v>220</v>
      </c>
      <c r="D211" s="12" t="s">
        <v>2240</v>
      </c>
      <c r="E211" s="12"/>
      <c r="F211" s="90" t="s">
        <v>2241</v>
      </c>
      <c r="G211" s="77" t="s">
        <v>1249</v>
      </c>
      <c r="H211" s="12" t="s">
        <v>2242</v>
      </c>
      <c r="I211" s="12" t="s">
        <v>2243</v>
      </c>
      <c r="J211" s="12" t="s">
        <v>1373</v>
      </c>
      <c r="K211" s="88">
        <v>39695130</v>
      </c>
      <c r="L211" s="12"/>
      <c r="M211" s="12"/>
      <c r="N211" s="12"/>
      <c r="O211" s="12"/>
      <c r="P211" s="12"/>
      <c r="Q211" s="12"/>
      <c r="R211" s="12"/>
      <c r="S211" s="12"/>
      <c r="T211" s="12" t="s">
        <v>2244</v>
      </c>
      <c r="U211" s="86">
        <v>45442</v>
      </c>
      <c r="V211" s="75">
        <v>45456</v>
      </c>
      <c r="W211" s="75">
        <v>45577</v>
      </c>
      <c r="X211" s="12">
        <v>120</v>
      </c>
      <c r="Y211" s="79">
        <f t="shared" si="26"/>
        <v>4</v>
      </c>
      <c r="Z211" s="89">
        <v>10000000</v>
      </c>
      <c r="AA211" s="81">
        <f t="shared" si="24"/>
        <v>2500000</v>
      </c>
      <c r="AB211" s="12">
        <v>1680</v>
      </c>
      <c r="AC211" s="19" t="str">
        <f>IFERROR((VLOOKUP($AB211,T_Datos!$B$3:$D$34,2,FALSE)),"Por favor diligenciar")</f>
        <v xml:space="preserve">Ciudadanos mas seguros y con confianza en la justicia de rafael uribe uribe </v>
      </c>
      <c r="AD211" s="19" t="str">
        <f>IFERROR((VLOOKUP($AB211,T_Datos!$B$3:$D$34,3,FALSE)),"Por favor diligenciar")</f>
        <v>O23011603430000001680</v>
      </c>
      <c r="AE211" s="12"/>
      <c r="AF211" s="86"/>
      <c r="AG211" s="12"/>
      <c r="AH211" s="86"/>
      <c r="AI211" s="13"/>
      <c r="AJ211" s="15"/>
      <c r="AK211" s="12"/>
      <c r="AL211" s="86"/>
      <c r="AM211" s="12"/>
      <c r="AN211" s="79">
        <f t="shared" si="25"/>
        <v>4</v>
      </c>
      <c r="AO211" s="79">
        <f>IF(X211+AM211=0,0,AM211+X211)</f>
        <v>120</v>
      </c>
      <c r="AP211" s="83">
        <f>IF(Z211+AJ211=0,0,Z211+AJ211)</f>
        <v>10000000</v>
      </c>
    </row>
    <row r="212" spans="1:104" s="36" customFormat="1" ht="51" customHeight="1">
      <c r="A212" s="131"/>
      <c r="B212" s="132" t="s">
        <v>2245</v>
      </c>
      <c r="C212" s="100" t="s">
        <v>1377</v>
      </c>
      <c r="D212" s="85">
        <v>129592</v>
      </c>
      <c r="E212" s="85"/>
      <c r="F212" s="87" t="s">
        <v>2246</v>
      </c>
      <c r="G212" s="77" t="s">
        <v>12</v>
      </c>
      <c r="H212" s="85">
        <v>218917</v>
      </c>
      <c r="I212" s="85" t="s">
        <v>2247</v>
      </c>
      <c r="J212" s="85" t="s">
        <v>1379</v>
      </c>
      <c r="K212" s="88">
        <v>901677831</v>
      </c>
      <c r="L212" s="85" t="s">
        <v>2248</v>
      </c>
      <c r="M212" s="85" t="s">
        <v>1379</v>
      </c>
      <c r="N212" s="85" t="s">
        <v>2249</v>
      </c>
      <c r="O212" s="85" t="s">
        <v>2250</v>
      </c>
      <c r="P212" s="85"/>
      <c r="Q212" s="85"/>
      <c r="R212" s="85"/>
      <c r="S212" s="85"/>
      <c r="T212" s="85" t="s">
        <v>2251</v>
      </c>
      <c r="U212" s="37">
        <v>45443</v>
      </c>
      <c r="V212" s="133">
        <v>45454</v>
      </c>
      <c r="W212" s="214">
        <v>45698</v>
      </c>
      <c r="X212" s="85">
        <v>240</v>
      </c>
      <c r="Y212" s="79">
        <f t="shared" ref="Y212:Y257" si="27">ROUND((X212/30),0)</f>
        <v>8</v>
      </c>
      <c r="Z212" s="134">
        <v>158796068</v>
      </c>
      <c r="AA212" s="81">
        <f t="shared" ref="AA212:AA243" si="28">IF(Z212=0,0,((Z212/Y212)))</f>
        <v>19849508.5</v>
      </c>
      <c r="AB212" s="85" t="s">
        <v>2252</v>
      </c>
      <c r="AC212" s="85"/>
      <c r="AD212" s="85"/>
      <c r="AE212" s="85"/>
      <c r="AF212" s="37"/>
      <c r="AG212" s="85"/>
      <c r="AH212" s="37"/>
      <c r="AI212" s="85"/>
      <c r="AJ212" s="135"/>
      <c r="AK212" s="85"/>
      <c r="AL212" s="37"/>
      <c r="AM212" s="85"/>
      <c r="AN212" s="79">
        <f t="shared" ref="AN212:AN243" si="29">ROUND(AO212/30,0)</f>
        <v>8</v>
      </c>
      <c r="AO212" s="79">
        <f>IF(X212+AM212=0,0,AM212+X212)</f>
        <v>240</v>
      </c>
      <c r="AP212" s="83">
        <f>IF(Z212+AJ212=0,0,Z212+AJ212)</f>
        <v>158796068</v>
      </c>
      <c r="AQ212" s="131"/>
      <c r="AR212" s="131"/>
      <c r="AS212" s="131"/>
      <c r="AT212" s="131"/>
      <c r="AU212" s="131"/>
      <c r="AV212" s="131"/>
      <c r="AW212" s="131"/>
      <c r="AX212" s="131"/>
      <c r="AY212" s="131"/>
      <c r="AZ212" s="131"/>
      <c r="BA212" s="131"/>
      <c r="BB212" s="131"/>
      <c r="BC212" s="131"/>
      <c r="BD212" s="131"/>
      <c r="BE212" s="131"/>
      <c r="BF212" s="131"/>
      <c r="BG212" s="131"/>
      <c r="BH212" s="131"/>
      <c r="BI212" s="131"/>
      <c r="BJ212" s="131"/>
      <c r="BK212" s="131"/>
      <c r="BL212" s="131"/>
      <c r="BM212" s="131"/>
      <c r="BN212" s="131"/>
      <c r="BO212" s="131"/>
      <c r="BP212" s="131"/>
      <c r="BQ212" s="131"/>
      <c r="BR212" s="131"/>
      <c r="BS212" s="131"/>
      <c r="BT212" s="131"/>
      <c r="BU212" s="131"/>
      <c r="BV212" s="131"/>
      <c r="BW212" s="131"/>
      <c r="BX212" s="131"/>
      <c r="BY212" s="131"/>
      <c r="BZ212" s="131"/>
      <c r="CA212" s="131"/>
      <c r="CB212" s="131"/>
      <c r="CC212" s="131"/>
      <c r="CD212" s="131"/>
      <c r="CE212" s="131"/>
      <c r="CF212" s="131"/>
      <c r="CG212" s="131"/>
      <c r="CH212" s="131"/>
      <c r="CI212" s="131"/>
      <c r="CJ212" s="131"/>
      <c r="CK212" s="131"/>
      <c r="CL212" s="131"/>
      <c r="CM212" s="131"/>
      <c r="CN212" s="131"/>
      <c r="CO212" s="131"/>
      <c r="CP212" s="131"/>
      <c r="CQ212" s="131"/>
      <c r="CR212" s="131"/>
      <c r="CS212" s="131"/>
      <c r="CT212" s="131"/>
      <c r="CU212" s="131"/>
      <c r="CV212" s="131"/>
      <c r="CW212" s="131"/>
      <c r="CX212" s="131"/>
      <c r="CY212" s="131"/>
      <c r="CZ212" s="131"/>
    </row>
    <row r="213" spans="1:104" ht="51" customHeight="1">
      <c r="B213" s="124" t="s">
        <v>2253</v>
      </c>
      <c r="C213" s="12">
        <v>222</v>
      </c>
      <c r="D213" s="12" t="s">
        <v>2254</v>
      </c>
      <c r="E213" s="12"/>
      <c r="F213" s="87" t="s">
        <v>2255</v>
      </c>
      <c r="G213" s="77" t="s">
        <v>1249</v>
      </c>
      <c r="H213" s="12" t="s">
        <v>2256</v>
      </c>
      <c r="I213" s="12" t="s">
        <v>2257</v>
      </c>
      <c r="J213" s="12" t="s">
        <v>1373</v>
      </c>
      <c r="K213" s="88">
        <v>1032403462</v>
      </c>
      <c r="L213" s="12"/>
      <c r="M213" s="12"/>
      <c r="N213" s="12"/>
      <c r="O213" s="12"/>
      <c r="P213" s="12"/>
      <c r="Q213" s="12"/>
      <c r="R213" s="12"/>
      <c r="S213" s="12"/>
      <c r="T213" s="12" t="s">
        <v>2258</v>
      </c>
      <c r="U213" s="86">
        <v>45448</v>
      </c>
      <c r="V213" s="75">
        <v>45454</v>
      </c>
      <c r="W213" s="75">
        <v>45575</v>
      </c>
      <c r="X213" s="12">
        <v>120</v>
      </c>
      <c r="Y213" s="79">
        <f t="shared" si="27"/>
        <v>4</v>
      </c>
      <c r="Z213" s="89">
        <v>31240000</v>
      </c>
      <c r="AA213" s="81">
        <f t="shared" si="28"/>
        <v>7810000</v>
      </c>
      <c r="AB213" s="12">
        <v>1697</v>
      </c>
      <c r="AC213" s="19" t="str">
        <f>IFERROR((VLOOKUP($AB213,T_Datos!$B$3:$D$34,2,FALSE)),"Por favor diligenciar")</f>
        <v xml:space="preserve">Gestion publica transparente y que mide cuentas  la ciudadania en rafael uribe uribe </v>
      </c>
      <c r="AD213" s="19" t="str">
        <f>IFERROR((VLOOKUP($AB213,T_Datos!$B$3:$D$34,3,FALSE)),"Por favor diligenciar")</f>
        <v>O23011605570000001697</v>
      </c>
      <c r="AE213" s="12"/>
      <c r="AF213" s="86"/>
      <c r="AG213" s="12"/>
      <c r="AH213" s="86"/>
      <c r="AI213" s="13"/>
      <c r="AJ213" s="15"/>
      <c r="AK213" s="12"/>
      <c r="AL213" s="86"/>
      <c r="AM213" s="12"/>
      <c r="AN213" s="79">
        <f t="shared" si="29"/>
        <v>4</v>
      </c>
      <c r="AO213" s="79">
        <f>IF(X213+AM213=0,0,AM213+X213)</f>
        <v>120</v>
      </c>
      <c r="AP213" s="83">
        <f>IF(Z213+AJ213=0,0,Z213+AJ213)</f>
        <v>31240000</v>
      </c>
      <c r="AQ213" s="156"/>
    </row>
    <row r="214" spans="1:104" ht="51" customHeight="1">
      <c r="B214" s="124" t="s">
        <v>2259</v>
      </c>
      <c r="C214" s="12">
        <v>223</v>
      </c>
      <c r="D214" s="12" t="s">
        <v>2260</v>
      </c>
      <c r="E214" s="12"/>
      <c r="F214" s="87" t="s">
        <v>2261</v>
      </c>
      <c r="G214" s="77" t="s">
        <v>1249</v>
      </c>
      <c r="H214" s="12" t="s">
        <v>2262</v>
      </c>
      <c r="I214" s="12" t="s">
        <v>2263</v>
      </c>
      <c r="J214" s="12" t="s">
        <v>1373</v>
      </c>
      <c r="K214" s="88">
        <v>79416276</v>
      </c>
      <c r="L214" s="12"/>
      <c r="M214" s="12"/>
      <c r="N214" s="12"/>
      <c r="O214" s="12"/>
      <c r="P214" s="12"/>
      <c r="Q214" s="12"/>
      <c r="R214" s="12"/>
      <c r="S214" s="12"/>
      <c r="T214" s="12" t="s">
        <v>2264</v>
      </c>
      <c r="U214" s="86">
        <v>45448</v>
      </c>
      <c r="V214" s="75">
        <v>45460</v>
      </c>
      <c r="W214" s="75">
        <v>45581</v>
      </c>
      <c r="X214" s="12">
        <v>120</v>
      </c>
      <c r="Y214" s="79">
        <f t="shared" si="27"/>
        <v>4</v>
      </c>
      <c r="Z214" s="89">
        <v>16800000</v>
      </c>
      <c r="AA214" s="81">
        <f t="shared" si="28"/>
        <v>4200000</v>
      </c>
      <c r="AB214" s="12">
        <v>1697</v>
      </c>
      <c r="AC214" s="19" t="str">
        <f>IFERROR((VLOOKUP($AB214,T_Datos!$B$3:$D$34,2,FALSE)),"Por favor diligenciar")</f>
        <v xml:space="preserve">Gestion publica transparente y que mide cuentas  la ciudadania en rafael uribe uribe </v>
      </c>
      <c r="AD214" s="19" t="str">
        <f>IFERROR((VLOOKUP($AB214,T_Datos!$B$3:$D$34,3,FALSE)),"Por favor diligenciar")</f>
        <v>O23011605570000001697</v>
      </c>
      <c r="AE214" s="12"/>
      <c r="AF214" s="86"/>
      <c r="AG214" s="12"/>
      <c r="AH214" s="86"/>
      <c r="AI214" s="13"/>
      <c r="AJ214" s="15"/>
      <c r="AK214" s="12"/>
      <c r="AL214" s="86"/>
      <c r="AM214" s="12"/>
      <c r="AN214" s="79">
        <f t="shared" si="29"/>
        <v>4</v>
      </c>
      <c r="AO214" s="79">
        <f>IF(X214+AM214=0,0,AM214+X214)</f>
        <v>120</v>
      </c>
      <c r="AP214" s="83">
        <f>IF(Z214+AJ214=0,0,Z214+AJ214)</f>
        <v>16800000</v>
      </c>
      <c r="AQ214" s="95"/>
    </row>
    <row r="215" spans="1:104" ht="51" customHeight="1">
      <c r="B215" s="124" t="s">
        <v>2265</v>
      </c>
      <c r="C215" s="12">
        <v>224</v>
      </c>
      <c r="D215" s="12" t="s">
        <v>2266</v>
      </c>
      <c r="E215" s="12"/>
      <c r="F215" s="87" t="s">
        <v>2267</v>
      </c>
      <c r="G215" s="77" t="s">
        <v>1249</v>
      </c>
      <c r="H215" s="12" t="s">
        <v>2268</v>
      </c>
      <c r="I215" s="12" t="s">
        <v>2269</v>
      </c>
      <c r="J215" s="12" t="s">
        <v>1373</v>
      </c>
      <c r="K215" s="136">
        <v>52316051</v>
      </c>
      <c r="L215" s="12"/>
      <c r="M215" s="12"/>
      <c r="N215" s="12"/>
      <c r="O215" s="12"/>
      <c r="P215" s="12"/>
      <c r="Q215" s="12"/>
      <c r="R215" s="12"/>
      <c r="S215" s="12"/>
      <c r="T215" s="12" t="s">
        <v>2264</v>
      </c>
      <c r="U215" s="86">
        <v>45448</v>
      </c>
      <c r="V215" s="75">
        <v>45461</v>
      </c>
      <c r="W215" s="75">
        <v>45582</v>
      </c>
      <c r="X215" s="12">
        <v>120</v>
      </c>
      <c r="Y215" s="79">
        <f t="shared" si="27"/>
        <v>4</v>
      </c>
      <c r="Z215" s="89">
        <v>16800000</v>
      </c>
      <c r="AA215" s="81">
        <f t="shared" si="28"/>
        <v>4200000</v>
      </c>
      <c r="AB215" s="12">
        <v>1697</v>
      </c>
      <c r="AC215" s="19" t="str">
        <f>IFERROR((VLOOKUP($AB215,T_Datos!$B$3:$D$34,2,FALSE)),"Por favor diligenciar")</f>
        <v xml:space="preserve">Gestion publica transparente y que mide cuentas  la ciudadania en rafael uribe uribe </v>
      </c>
      <c r="AD215" s="19" t="str">
        <f>IFERROR((VLOOKUP($AB215,T_Datos!$B$3:$D$34,3,FALSE)),"Por favor diligenciar")</f>
        <v>O23011605570000001697</v>
      </c>
      <c r="AE215" s="12"/>
      <c r="AF215" s="86"/>
      <c r="AG215" s="12"/>
      <c r="AH215" s="86"/>
      <c r="AI215" s="13"/>
      <c r="AJ215" s="15"/>
      <c r="AK215" s="12"/>
      <c r="AL215" s="86"/>
      <c r="AM215" s="12"/>
      <c r="AN215" s="79">
        <f t="shared" si="29"/>
        <v>4</v>
      </c>
      <c r="AO215" s="79">
        <f>IF(X215+AM215=0,0,AM215+X215)</f>
        <v>120</v>
      </c>
      <c r="AP215" s="83">
        <f>IF(Z215+AJ215=0,0,Z215+AJ215)</f>
        <v>16800000</v>
      </c>
      <c r="AQ215" s="95"/>
    </row>
    <row r="216" spans="1:104" ht="51" customHeight="1">
      <c r="B216" s="124" t="s">
        <v>2270</v>
      </c>
      <c r="C216" s="12">
        <v>225</v>
      </c>
      <c r="D216" s="12" t="s">
        <v>2271</v>
      </c>
      <c r="E216" s="12"/>
      <c r="F216" s="87" t="s">
        <v>2272</v>
      </c>
      <c r="G216" s="77" t="s">
        <v>1249</v>
      </c>
      <c r="H216" s="12" t="s">
        <v>2273</v>
      </c>
      <c r="I216" s="12" t="s">
        <v>2274</v>
      </c>
      <c r="J216" s="12" t="s">
        <v>1373</v>
      </c>
      <c r="K216" s="78">
        <v>39796128</v>
      </c>
      <c r="L216" s="12"/>
      <c r="M216" s="12"/>
      <c r="N216" s="12"/>
      <c r="O216" s="12"/>
      <c r="P216" s="12"/>
      <c r="Q216" s="12"/>
      <c r="R216" s="12"/>
      <c r="S216" s="12"/>
      <c r="T216" s="12" t="s">
        <v>2275</v>
      </c>
      <c r="U216" s="86">
        <v>45448</v>
      </c>
      <c r="V216" s="75">
        <v>45460</v>
      </c>
      <c r="W216" s="75">
        <v>45581</v>
      </c>
      <c r="X216" s="12">
        <v>120</v>
      </c>
      <c r="Y216" s="79">
        <f t="shared" si="27"/>
        <v>4</v>
      </c>
      <c r="Z216" s="89">
        <v>16800000</v>
      </c>
      <c r="AA216" s="81">
        <f t="shared" si="28"/>
        <v>4200000</v>
      </c>
      <c r="AB216" s="12">
        <v>1697</v>
      </c>
      <c r="AC216" s="19" t="str">
        <f>IFERROR((VLOOKUP($AB216,T_Datos!$B$3:$D$34,2,FALSE)),"Por favor diligenciar")</f>
        <v xml:space="preserve">Gestion publica transparente y que mide cuentas  la ciudadania en rafael uribe uribe </v>
      </c>
      <c r="AD216" s="19" t="str">
        <f>IFERROR((VLOOKUP($AB216,T_Datos!$B$3:$D$34,3,FALSE)),"Por favor diligenciar")</f>
        <v>O23011605570000001697</v>
      </c>
      <c r="AE216" s="12"/>
      <c r="AF216" s="86"/>
      <c r="AG216" s="12"/>
      <c r="AH216" s="86"/>
      <c r="AI216" s="13"/>
      <c r="AJ216" s="15"/>
      <c r="AK216" s="12"/>
      <c r="AL216" s="86"/>
      <c r="AM216" s="12"/>
      <c r="AN216" s="79">
        <f t="shared" si="29"/>
        <v>4</v>
      </c>
      <c r="AO216" s="79">
        <f>IF(X216+AM216=0,0,AM216+X216)</f>
        <v>120</v>
      </c>
      <c r="AP216" s="83">
        <f>IF(Z216+AJ216=0,0,Z216+AJ216)</f>
        <v>16800000</v>
      </c>
      <c r="AQ216" s="95"/>
    </row>
    <row r="217" spans="1:104" ht="51" customHeight="1">
      <c r="B217" s="124" t="s">
        <v>2276</v>
      </c>
      <c r="C217" s="12">
        <v>226</v>
      </c>
      <c r="D217" s="12" t="s">
        <v>2277</v>
      </c>
      <c r="E217" s="12"/>
      <c r="F217" s="87" t="s">
        <v>2278</v>
      </c>
      <c r="G217" s="77" t="s">
        <v>1249</v>
      </c>
      <c r="H217" s="12" t="s">
        <v>2279</v>
      </c>
      <c r="I217" s="12" t="s">
        <v>2280</v>
      </c>
      <c r="J217" s="12" t="s">
        <v>1373</v>
      </c>
      <c r="K217" s="88">
        <v>1026279529</v>
      </c>
      <c r="L217" s="12"/>
      <c r="M217" s="12"/>
      <c r="N217" s="12"/>
      <c r="O217" s="12"/>
      <c r="P217" s="12"/>
      <c r="Q217" s="12"/>
      <c r="R217" s="12"/>
      <c r="S217" s="12"/>
      <c r="T217" s="12" t="s">
        <v>2281</v>
      </c>
      <c r="U217" s="86">
        <v>45448</v>
      </c>
      <c r="V217" s="75">
        <v>45455</v>
      </c>
      <c r="W217" s="75">
        <v>45576</v>
      </c>
      <c r="X217" s="12">
        <v>120</v>
      </c>
      <c r="Y217" s="79">
        <f t="shared" si="27"/>
        <v>4</v>
      </c>
      <c r="Z217" s="89">
        <v>23760000</v>
      </c>
      <c r="AA217" s="81">
        <f t="shared" si="28"/>
        <v>5940000</v>
      </c>
      <c r="AB217" s="12">
        <v>1698</v>
      </c>
      <c r="AC217" s="19" t="str">
        <f>IFERROR((VLOOKUP($AB217,T_Datos!$B$3:$D$34,2,FALSE)),"Por favor diligenciar")</f>
        <v>Inspección, vigilancia y control en Rafael Uribe Uribe
Rafael Uribe Uribe</v>
      </c>
      <c r="AD217" s="19" t="str">
        <f>IFERROR((VLOOKUP($AB217,T_Datos!$B$3:$D$34,3,FALSE)),"Por favor diligenciar")</f>
        <v>O23011605570000001698</v>
      </c>
      <c r="AE217" s="12"/>
      <c r="AF217" s="86"/>
      <c r="AG217" s="12"/>
      <c r="AH217" s="86"/>
      <c r="AI217" s="13"/>
      <c r="AJ217" s="15"/>
      <c r="AK217" s="12"/>
      <c r="AL217" s="86"/>
      <c r="AM217" s="12"/>
      <c r="AN217" s="79">
        <f t="shared" si="29"/>
        <v>4</v>
      </c>
      <c r="AO217" s="79">
        <f>IF(X217+AM217=0,0,AM217+X217)</f>
        <v>120</v>
      </c>
      <c r="AP217" s="83">
        <f>IF(Z217+AJ217=0,0,Z217+AJ217)</f>
        <v>23760000</v>
      </c>
    </row>
    <row r="218" spans="1:104" ht="51" customHeight="1">
      <c r="B218" s="124" t="s">
        <v>2282</v>
      </c>
      <c r="C218" s="12">
        <v>227</v>
      </c>
      <c r="D218" s="12" t="s">
        <v>2283</v>
      </c>
      <c r="E218" s="12"/>
      <c r="F218" s="87" t="s">
        <v>2284</v>
      </c>
      <c r="G218" s="77" t="s">
        <v>1249</v>
      </c>
      <c r="H218" s="12" t="s">
        <v>2285</v>
      </c>
      <c r="I218" s="12" t="s">
        <v>2286</v>
      </c>
      <c r="J218" s="12" t="s">
        <v>1373</v>
      </c>
      <c r="K218" s="88">
        <v>1019060587</v>
      </c>
      <c r="L218" s="12"/>
      <c r="M218" s="12"/>
      <c r="N218" s="12"/>
      <c r="O218" s="12"/>
      <c r="P218" s="12"/>
      <c r="Q218" s="12"/>
      <c r="R218" s="12"/>
      <c r="S218" s="12"/>
      <c r="T218" s="12" t="s">
        <v>2287</v>
      </c>
      <c r="U218" s="86">
        <v>45448</v>
      </c>
      <c r="V218" s="75">
        <v>45455</v>
      </c>
      <c r="W218" s="75">
        <v>45576</v>
      </c>
      <c r="X218" s="12">
        <v>120</v>
      </c>
      <c r="Y218" s="79">
        <f t="shared" si="27"/>
        <v>4</v>
      </c>
      <c r="Z218" s="89">
        <v>27600000</v>
      </c>
      <c r="AA218" s="81">
        <f t="shared" si="28"/>
        <v>6900000</v>
      </c>
      <c r="AB218" s="12">
        <v>1697</v>
      </c>
      <c r="AC218" s="19" t="str">
        <f>IFERROR((VLOOKUP($AB218,T_Datos!$B$3:$D$34,2,FALSE)),"Por favor diligenciar")</f>
        <v xml:space="preserve">Gestion publica transparente y que mide cuentas  la ciudadania en rafael uribe uribe </v>
      </c>
      <c r="AD218" s="19" t="str">
        <f>IFERROR((VLOOKUP($AB218,T_Datos!$B$3:$D$34,3,FALSE)),"Por favor diligenciar")</f>
        <v>O23011605570000001697</v>
      </c>
      <c r="AE218" s="12"/>
      <c r="AF218" s="86"/>
      <c r="AG218" s="12"/>
      <c r="AH218" s="86"/>
      <c r="AI218" s="13"/>
      <c r="AJ218" s="15"/>
      <c r="AK218" s="12"/>
      <c r="AL218" s="86"/>
      <c r="AM218" s="12"/>
      <c r="AN218" s="79">
        <f t="shared" si="29"/>
        <v>4</v>
      </c>
      <c r="AO218" s="79">
        <f>IF(X218+AM218=0,0,AM218+X218)</f>
        <v>120</v>
      </c>
      <c r="AP218" s="83">
        <f>IF(Z218+AJ218=0,0,Z218+AJ218)</f>
        <v>27600000</v>
      </c>
    </row>
    <row r="219" spans="1:104" ht="51" customHeight="1">
      <c r="B219" s="124" t="s">
        <v>2288</v>
      </c>
      <c r="C219" s="12">
        <v>228</v>
      </c>
      <c r="D219" s="12" t="s">
        <v>2289</v>
      </c>
      <c r="E219" s="12"/>
      <c r="F219" s="87" t="s">
        <v>2290</v>
      </c>
      <c r="G219" s="77" t="s">
        <v>1249</v>
      </c>
      <c r="H219" s="12" t="s">
        <v>2291</v>
      </c>
      <c r="I219" s="12" t="s">
        <v>2292</v>
      </c>
      <c r="J219" s="12" t="s">
        <v>1373</v>
      </c>
      <c r="K219" s="88">
        <v>80065668</v>
      </c>
      <c r="L219" s="12"/>
      <c r="M219" s="12"/>
      <c r="N219" s="12"/>
      <c r="O219" s="12"/>
      <c r="P219" s="12"/>
      <c r="Q219" s="12"/>
      <c r="R219" s="12"/>
      <c r="S219" s="12"/>
      <c r="T219" s="12" t="s">
        <v>2287</v>
      </c>
      <c r="U219" s="86">
        <v>45448</v>
      </c>
      <c r="V219" s="75">
        <v>45455</v>
      </c>
      <c r="W219" s="75">
        <v>45576</v>
      </c>
      <c r="X219" s="12">
        <v>120</v>
      </c>
      <c r="Y219" s="79">
        <f t="shared" si="27"/>
        <v>4</v>
      </c>
      <c r="Z219" s="89">
        <v>27600000</v>
      </c>
      <c r="AA219" s="81">
        <f t="shared" si="28"/>
        <v>6900000</v>
      </c>
      <c r="AB219" s="12">
        <v>1697</v>
      </c>
      <c r="AC219" s="19" t="str">
        <f>IFERROR((VLOOKUP($AB219,T_Datos!$B$3:$D$34,2,FALSE)),"Por favor diligenciar")</f>
        <v xml:space="preserve">Gestion publica transparente y que mide cuentas  la ciudadania en rafael uribe uribe </v>
      </c>
      <c r="AD219" s="19" t="str">
        <f>IFERROR((VLOOKUP($AB219,T_Datos!$B$3:$D$34,3,FALSE)),"Por favor diligenciar")</f>
        <v>O23011605570000001697</v>
      </c>
      <c r="AE219" s="12"/>
      <c r="AF219" s="86"/>
      <c r="AG219" s="12"/>
      <c r="AH219" s="86"/>
      <c r="AI219" s="13"/>
      <c r="AJ219" s="15"/>
      <c r="AK219" s="12"/>
      <c r="AL219" s="86"/>
      <c r="AM219" s="12"/>
      <c r="AN219" s="79">
        <f t="shared" si="29"/>
        <v>4</v>
      </c>
      <c r="AO219" s="79">
        <f>IF(X219+AM219=0,0,AM219+X219)</f>
        <v>120</v>
      </c>
      <c r="AP219" s="83">
        <f>IF(Z219+AJ219=0,0,Z219+AJ219)</f>
        <v>27600000</v>
      </c>
    </row>
    <row r="220" spans="1:104" ht="51" customHeight="1">
      <c r="B220" s="124" t="s">
        <v>2293</v>
      </c>
      <c r="C220" s="12">
        <v>229</v>
      </c>
      <c r="D220" s="12" t="s">
        <v>2294</v>
      </c>
      <c r="E220" s="12"/>
      <c r="F220" s="87" t="s">
        <v>2295</v>
      </c>
      <c r="G220" s="77" t="s">
        <v>1249</v>
      </c>
      <c r="H220" s="12" t="s">
        <v>2296</v>
      </c>
      <c r="I220" s="12" t="s">
        <v>2297</v>
      </c>
      <c r="J220" s="12" t="s">
        <v>1373</v>
      </c>
      <c r="K220" s="88">
        <v>52409446</v>
      </c>
      <c r="L220" s="12"/>
      <c r="M220" s="12"/>
      <c r="N220" s="12"/>
      <c r="O220" s="12"/>
      <c r="P220" s="12"/>
      <c r="Q220" s="12"/>
      <c r="R220" s="12"/>
      <c r="S220" s="12"/>
      <c r="T220" s="12" t="s">
        <v>2298</v>
      </c>
      <c r="U220" s="86">
        <v>45448</v>
      </c>
      <c r="V220" s="75">
        <v>45456</v>
      </c>
      <c r="W220" s="75">
        <v>45577</v>
      </c>
      <c r="X220" s="12">
        <v>120</v>
      </c>
      <c r="Y220" s="79">
        <f t="shared" si="27"/>
        <v>4</v>
      </c>
      <c r="Z220" s="89">
        <v>23760000</v>
      </c>
      <c r="AA220" s="81">
        <f t="shared" si="28"/>
        <v>5940000</v>
      </c>
      <c r="AB220" s="12">
        <v>1698</v>
      </c>
      <c r="AC220" s="19" t="str">
        <f>IFERROR((VLOOKUP($AB220,T_Datos!$B$3:$D$34,2,FALSE)),"Por favor diligenciar")</f>
        <v>Inspección, vigilancia y control en Rafael Uribe Uribe
Rafael Uribe Uribe</v>
      </c>
      <c r="AD220" s="19" t="str">
        <f>IFERROR((VLOOKUP($AB220,T_Datos!$B$3:$D$34,3,FALSE)),"Por favor diligenciar")</f>
        <v>O23011605570000001698</v>
      </c>
      <c r="AE220" s="12"/>
      <c r="AF220" s="86"/>
      <c r="AG220" s="12"/>
      <c r="AH220" s="86"/>
      <c r="AI220" s="13"/>
      <c r="AJ220" s="15"/>
      <c r="AK220" s="12"/>
      <c r="AL220" s="86"/>
      <c r="AM220" s="12"/>
      <c r="AN220" s="79">
        <f t="shared" si="29"/>
        <v>4</v>
      </c>
      <c r="AO220" s="79">
        <f>IF(X220+AM220=0,0,AM220+X220)</f>
        <v>120</v>
      </c>
      <c r="AP220" s="83">
        <f>IF(Z220+AJ220=0,0,Z220+AJ220)</f>
        <v>23760000</v>
      </c>
    </row>
    <row r="221" spans="1:104" ht="51" customHeight="1">
      <c r="B221" s="124" t="s">
        <v>2299</v>
      </c>
      <c r="C221" s="12">
        <v>230</v>
      </c>
      <c r="D221" s="12" t="s">
        <v>2300</v>
      </c>
      <c r="E221" s="12"/>
      <c r="F221" s="87" t="s">
        <v>2301</v>
      </c>
      <c r="G221" s="77" t="s">
        <v>1249</v>
      </c>
      <c r="H221" s="12" t="s">
        <v>2302</v>
      </c>
      <c r="I221" s="12" t="s">
        <v>2303</v>
      </c>
      <c r="J221" s="12" t="s">
        <v>1373</v>
      </c>
      <c r="K221" s="88">
        <v>1074129278</v>
      </c>
      <c r="L221" s="12"/>
      <c r="M221" s="12"/>
      <c r="N221" s="12"/>
      <c r="O221" s="12"/>
      <c r="P221" s="12"/>
      <c r="Q221" s="12"/>
      <c r="R221" s="12"/>
      <c r="S221" s="12"/>
      <c r="T221" s="12" t="s">
        <v>2304</v>
      </c>
      <c r="U221" s="86">
        <v>45448</v>
      </c>
      <c r="V221" s="75">
        <v>45456</v>
      </c>
      <c r="W221" s="75">
        <v>45577</v>
      </c>
      <c r="X221" s="12">
        <v>120</v>
      </c>
      <c r="Y221" s="79">
        <f t="shared" si="27"/>
        <v>4</v>
      </c>
      <c r="Z221" s="89">
        <v>23760000</v>
      </c>
      <c r="AA221" s="81">
        <f t="shared" si="28"/>
        <v>5940000</v>
      </c>
      <c r="AB221" s="12">
        <v>1698</v>
      </c>
      <c r="AC221" s="19" t="str">
        <f>IFERROR((VLOOKUP($AB221,T_Datos!$B$3:$D$34,2,FALSE)),"Por favor diligenciar")</f>
        <v>Inspección, vigilancia y control en Rafael Uribe Uribe
Rafael Uribe Uribe</v>
      </c>
      <c r="AD221" s="19" t="str">
        <f>IFERROR((VLOOKUP($AB221,T_Datos!$B$3:$D$34,3,FALSE)),"Por favor diligenciar")</f>
        <v>O23011605570000001698</v>
      </c>
      <c r="AE221" s="12"/>
      <c r="AF221" s="86"/>
      <c r="AG221" s="12"/>
      <c r="AH221" s="86"/>
      <c r="AI221" s="13"/>
      <c r="AJ221" s="15"/>
      <c r="AK221" s="12"/>
      <c r="AL221" s="86"/>
      <c r="AM221" s="12"/>
      <c r="AN221" s="79">
        <f t="shared" si="29"/>
        <v>4</v>
      </c>
      <c r="AO221" s="79">
        <f>IF(X221+AM221=0,0,AM221+X221)</f>
        <v>120</v>
      </c>
      <c r="AP221" s="83">
        <f>IF(Z221+AJ221=0,0,Z221+AJ221)</f>
        <v>23760000</v>
      </c>
    </row>
    <row r="222" spans="1:104" ht="51" customHeight="1">
      <c r="B222" s="124" t="s">
        <v>2305</v>
      </c>
      <c r="C222" s="12">
        <v>231</v>
      </c>
      <c r="D222" s="12" t="s">
        <v>2306</v>
      </c>
      <c r="E222" s="12"/>
      <c r="F222" s="87" t="s">
        <v>2307</v>
      </c>
      <c r="G222" s="77" t="s">
        <v>1249</v>
      </c>
      <c r="H222" s="12" t="s">
        <v>2308</v>
      </c>
      <c r="I222" s="12" t="s">
        <v>2309</v>
      </c>
      <c r="J222" s="12" t="s">
        <v>1373</v>
      </c>
      <c r="K222" s="88">
        <v>1030562593</v>
      </c>
      <c r="L222" s="12"/>
      <c r="M222" s="12"/>
      <c r="N222" s="12"/>
      <c r="O222" s="12"/>
      <c r="P222" s="12"/>
      <c r="Q222" s="12"/>
      <c r="R222" s="12"/>
      <c r="S222" s="12"/>
      <c r="T222" s="12" t="s">
        <v>1852</v>
      </c>
      <c r="U222" s="86">
        <v>45450</v>
      </c>
      <c r="V222" s="37">
        <v>45456</v>
      </c>
      <c r="W222" s="37">
        <v>45577</v>
      </c>
      <c r="X222" s="12">
        <v>120</v>
      </c>
      <c r="Y222" s="79">
        <f t="shared" si="27"/>
        <v>4</v>
      </c>
      <c r="Z222" s="89">
        <v>23760000</v>
      </c>
      <c r="AA222" s="81">
        <f t="shared" si="28"/>
        <v>5940000</v>
      </c>
      <c r="AB222" s="12">
        <v>1697</v>
      </c>
      <c r="AC222" s="19" t="str">
        <f>IFERROR((VLOOKUP($AB222,T_Datos!$B$3:$D$34,2,FALSE)),"Por favor diligenciar")</f>
        <v xml:space="preserve">Gestion publica transparente y que mide cuentas  la ciudadania en rafael uribe uribe </v>
      </c>
      <c r="AD222" s="19" t="str">
        <f>IFERROR((VLOOKUP($AB222,T_Datos!$B$3:$D$34,3,FALSE)),"Por favor diligenciar")</f>
        <v>O23011605570000001697</v>
      </c>
      <c r="AE222" s="12"/>
      <c r="AF222" s="86"/>
      <c r="AG222" s="12"/>
      <c r="AH222" s="86"/>
      <c r="AI222" s="13"/>
      <c r="AJ222" s="15"/>
      <c r="AK222" s="12"/>
      <c r="AL222" s="86"/>
      <c r="AM222" s="12"/>
      <c r="AN222" s="79">
        <f t="shared" si="29"/>
        <v>4</v>
      </c>
      <c r="AO222" s="79">
        <f>IF(X222+AM222=0,0,AM222+X222)</f>
        <v>120</v>
      </c>
      <c r="AP222" s="83">
        <f>IF(Z222+AJ222=0,0,Z222+AJ222)</f>
        <v>23760000</v>
      </c>
    </row>
    <row r="223" spans="1:104" ht="51" customHeight="1">
      <c r="B223" s="124" t="s">
        <v>2310</v>
      </c>
      <c r="C223" s="12">
        <v>232</v>
      </c>
      <c r="D223" s="12" t="s">
        <v>2311</v>
      </c>
      <c r="E223" s="12"/>
      <c r="F223" s="87" t="s">
        <v>2312</v>
      </c>
      <c r="G223" s="77" t="s">
        <v>1249</v>
      </c>
      <c r="H223" s="12" t="s">
        <v>2313</v>
      </c>
      <c r="I223" s="12" t="s">
        <v>2314</v>
      </c>
      <c r="J223" s="12" t="s">
        <v>1373</v>
      </c>
      <c r="K223" s="88">
        <v>1018463623</v>
      </c>
      <c r="L223" s="12"/>
      <c r="M223" s="12"/>
      <c r="N223" s="12"/>
      <c r="O223" s="12"/>
      <c r="P223" s="12"/>
      <c r="Q223" s="12"/>
      <c r="R223" s="12"/>
      <c r="S223" s="12"/>
      <c r="T223" s="12" t="s">
        <v>2315</v>
      </c>
      <c r="U223" s="86">
        <v>45454</v>
      </c>
      <c r="V223" s="75">
        <v>45456</v>
      </c>
      <c r="W223" s="75">
        <v>45577</v>
      </c>
      <c r="X223" s="12">
        <v>120</v>
      </c>
      <c r="Y223" s="79">
        <f t="shared" si="27"/>
        <v>4</v>
      </c>
      <c r="Z223" s="89">
        <v>28160000</v>
      </c>
      <c r="AA223" s="81">
        <f t="shared" si="28"/>
        <v>7040000</v>
      </c>
      <c r="AB223" s="12">
        <v>1697</v>
      </c>
      <c r="AC223" s="19" t="str">
        <f>IFERROR((VLOOKUP($AB223,T_Datos!$B$3:$D$34,2,FALSE)),"Por favor diligenciar")</f>
        <v xml:space="preserve">Gestion publica transparente y que mide cuentas  la ciudadania en rafael uribe uribe </v>
      </c>
      <c r="AD223" s="19" t="str">
        <f>IFERROR((VLOOKUP($AB223,T_Datos!$B$3:$D$34,3,FALSE)),"Por favor diligenciar")</f>
        <v>O23011605570000001697</v>
      </c>
      <c r="AE223" s="12"/>
      <c r="AF223" s="86"/>
      <c r="AG223" s="12"/>
      <c r="AH223" s="86"/>
      <c r="AI223" s="13"/>
      <c r="AJ223" s="15"/>
      <c r="AK223" s="12"/>
      <c r="AL223" s="86"/>
      <c r="AM223" s="12"/>
      <c r="AN223" s="79">
        <f t="shared" si="29"/>
        <v>4</v>
      </c>
      <c r="AO223" s="79">
        <f>IF(X223+AM223=0,0,AM223+X223)</f>
        <v>120</v>
      </c>
      <c r="AP223" s="83">
        <f>IF(Z223+AJ223=0,0,Z223+AJ223)</f>
        <v>28160000</v>
      </c>
    </row>
    <row r="224" spans="1:104" ht="51" customHeight="1">
      <c r="B224" s="124" t="s">
        <v>2316</v>
      </c>
      <c r="C224" s="12">
        <v>233</v>
      </c>
      <c r="D224" s="12" t="s">
        <v>2317</v>
      </c>
      <c r="E224" s="12"/>
      <c r="F224" s="87" t="s">
        <v>2318</v>
      </c>
      <c r="G224" s="77" t="s">
        <v>1249</v>
      </c>
      <c r="H224" s="12" t="s">
        <v>2319</v>
      </c>
      <c r="I224" s="12" t="s">
        <v>2320</v>
      </c>
      <c r="J224" s="12" t="s">
        <v>1373</v>
      </c>
      <c r="K224" s="88">
        <v>41799594</v>
      </c>
      <c r="L224" s="12"/>
      <c r="M224" s="12"/>
      <c r="N224" s="12"/>
      <c r="O224" s="12"/>
      <c r="P224" s="12"/>
      <c r="Q224" s="12"/>
      <c r="R224" s="12"/>
      <c r="S224" s="12"/>
      <c r="T224" s="12" t="s">
        <v>2321</v>
      </c>
      <c r="U224" s="86">
        <v>45454</v>
      </c>
      <c r="V224" s="75">
        <v>45456</v>
      </c>
      <c r="W224" s="75">
        <v>45592</v>
      </c>
      <c r="X224" s="12">
        <v>120</v>
      </c>
      <c r="Y224" s="79">
        <f t="shared" si="27"/>
        <v>4</v>
      </c>
      <c r="Z224" s="89">
        <v>16400000</v>
      </c>
      <c r="AA224" s="81">
        <f t="shared" si="28"/>
        <v>4100000</v>
      </c>
      <c r="AB224" s="12">
        <v>1697</v>
      </c>
      <c r="AC224" s="19" t="str">
        <f>IFERROR((VLOOKUP($AB224,T_Datos!$B$3:$D$34,2,FALSE)),"Por favor diligenciar")</f>
        <v xml:space="preserve">Gestion publica transparente y que mide cuentas  la ciudadania en rafael uribe uribe </v>
      </c>
      <c r="AD224" s="19" t="str">
        <f>IFERROR((VLOOKUP($AB224,T_Datos!$B$3:$D$34,3,FALSE)),"Por favor diligenciar")</f>
        <v>O23011605570000001697</v>
      </c>
      <c r="AE224" s="12"/>
      <c r="AF224" s="86"/>
      <c r="AG224" s="12"/>
      <c r="AH224" s="86"/>
      <c r="AI224" s="13"/>
      <c r="AJ224" s="15"/>
      <c r="AK224" s="12"/>
      <c r="AL224" s="86"/>
      <c r="AM224" s="12"/>
      <c r="AN224" s="79">
        <f t="shared" si="29"/>
        <v>4</v>
      </c>
      <c r="AO224" s="79">
        <f>IF(X224+AM224=0,0,AM224+X224)</f>
        <v>120</v>
      </c>
      <c r="AP224" s="83">
        <f>IF(Z224+AJ224=0,0,Z224+AJ224)</f>
        <v>16400000</v>
      </c>
    </row>
    <row r="225" spans="2:43" ht="51" customHeight="1">
      <c r="B225" s="124" t="s">
        <v>2322</v>
      </c>
      <c r="C225" s="12">
        <v>234</v>
      </c>
      <c r="D225" s="12" t="s">
        <v>2323</v>
      </c>
      <c r="E225" s="12"/>
      <c r="F225" s="165" t="s">
        <v>2324</v>
      </c>
      <c r="G225" s="77" t="s">
        <v>1249</v>
      </c>
      <c r="H225" s="12" t="s">
        <v>2325</v>
      </c>
      <c r="I225" s="12" t="s">
        <v>2326</v>
      </c>
      <c r="J225" s="12" t="s">
        <v>1373</v>
      </c>
      <c r="K225" s="88">
        <v>80020069</v>
      </c>
      <c r="L225" s="12"/>
      <c r="M225" s="12"/>
      <c r="N225" s="12"/>
      <c r="O225" s="12"/>
      <c r="P225" s="12"/>
      <c r="Q225" s="12"/>
      <c r="R225" s="12"/>
      <c r="S225" s="12"/>
      <c r="T225" s="12" t="s">
        <v>1852</v>
      </c>
      <c r="U225" s="86">
        <v>45454</v>
      </c>
      <c r="V225" s="75">
        <v>45456</v>
      </c>
      <c r="W225" s="75">
        <v>45577</v>
      </c>
      <c r="X225" s="12">
        <v>120</v>
      </c>
      <c r="Y225" s="79">
        <f t="shared" si="27"/>
        <v>4</v>
      </c>
      <c r="Z225" s="89">
        <v>23760000</v>
      </c>
      <c r="AA225" s="81">
        <f t="shared" si="28"/>
        <v>5940000</v>
      </c>
      <c r="AB225" s="12">
        <v>1697</v>
      </c>
      <c r="AC225" s="19" t="str">
        <f>IFERROR((VLOOKUP($AB225,T_Datos!$B$3:$D$34,2,FALSE)),"Por favor diligenciar")</f>
        <v xml:space="preserve">Gestion publica transparente y que mide cuentas  la ciudadania en rafael uribe uribe </v>
      </c>
      <c r="AD225" s="19" t="str">
        <f>IFERROR((VLOOKUP($AB225,T_Datos!$B$3:$D$34,3,FALSE)),"Por favor diligenciar")</f>
        <v>O23011605570000001697</v>
      </c>
      <c r="AE225" s="12"/>
      <c r="AF225" s="86"/>
      <c r="AG225" s="12"/>
      <c r="AH225" s="86"/>
      <c r="AI225" s="13"/>
      <c r="AJ225" s="15"/>
      <c r="AK225" s="12"/>
      <c r="AL225" s="86"/>
      <c r="AM225" s="12"/>
      <c r="AN225" s="79">
        <f t="shared" si="29"/>
        <v>4</v>
      </c>
      <c r="AO225" s="79">
        <f>IF(X225+AM225=0,0,AM225+X225)</f>
        <v>120</v>
      </c>
      <c r="AP225" s="83">
        <f>IF(Z225+AJ225=0,0,Z225+AJ225)</f>
        <v>23760000</v>
      </c>
    </row>
    <row r="226" spans="2:43" ht="51" customHeight="1">
      <c r="B226" s="124" t="s">
        <v>2327</v>
      </c>
      <c r="C226" s="12">
        <v>235</v>
      </c>
      <c r="D226" s="12" t="s">
        <v>2328</v>
      </c>
      <c r="E226" s="12"/>
      <c r="F226" s="87" t="s">
        <v>2329</v>
      </c>
      <c r="G226" s="77" t="s">
        <v>1249</v>
      </c>
      <c r="H226" s="12" t="s">
        <v>2330</v>
      </c>
      <c r="I226" s="12" t="s">
        <v>2331</v>
      </c>
      <c r="J226" s="12" t="s">
        <v>1373</v>
      </c>
      <c r="K226" s="88">
        <v>79693527</v>
      </c>
      <c r="L226" s="12"/>
      <c r="M226" s="12"/>
      <c r="N226" s="12"/>
      <c r="O226" s="12"/>
      <c r="P226" s="12"/>
      <c r="Q226" s="12"/>
      <c r="R226" s="12"/>
      <c r="S226" s="12"/>
      <c r="T226" s="12" t="s">
        <v>2085</v>
      </c>
      <c r="U226" s="86">
        <v>45454</v>
      </c>
      <c r="V226" s="75">
        <v>45481</v>
      </c>
      <c r="W226" s="75">
        <v>45603</v>
      </c>
      <c r="X226" s="12">
        <v>120</v>
      </c>
      <c r="Y226" s="79">
        <f t="shared" si="27"/>
        <v>4</v>
      </c>
      <c r="Z226" s="89">
        <v>28160000</v>
      </c>
      <c r="AA226" s="81">
        <f t="shared" si="28"/>
        <v>7040000</v>
      </c>
      <c r="AB226" s="12">
        <v>1697</v>
      </c>
      <c r="AC226" s="19" t="str">
        <f>IFERROR((VLOOKUP($AB226,T_Datos!$B$3:$D$34,2,FALSE)),"Por favor diligenciar")</f>
        <v xml:space="preserve">Gestion publica transparente y que mide cuentas  la ciudadania en rafael uribe uribe </v>
      </c>
      <c r="AD226" s="19" t="str">
        <f>IFERROR((VLOOKUP($AB226,T_Datos!$B$3:$D$34,3,FALSE)),"Por favor diligenciar")</f>
        <v>O23011605570000001697</v>
      </c>
      <c r="AE226" s="12"/>
      <c r="AF226" s="86"/>
      <c r="AG226" s="12"/>
      <c r="AH226" s="86"/>
      <c r="AI226" s="13"/>
      <c r="AJ226" s="15"/>
      <c r="AK226" s="12"/>
      <c r="AL226" s="86"/>
      <c r="AM226" s="12"/>
      <c r="AN226" s="79">
        <f t="shared" si="29"/>
        <v>4</v>
      </c>
      <c r="AO226" s="79">
        <f>IF(X226+AM226=0,0,AM226+X226)</f>
        <v>120</v>
      </c>
      <c r="AP226" s="83">
        <f>IF(Z226+AJ226=0,0,Z226+AJ226)</f>
        <v>28160000</v>
      </c>
    </row>
    <row r="227" spans="2:43" ht="51" customHeight="1">
      <c r="B227" s="124" t="s">
        <v>2332</v>
      </c>
      <c r="C227" s="12">
        <v>236</v>
      </c>
      <c r="D227" s="12" t="s">
        <v>2333</v>
      </c>
      <c r="E227" s="12"/>
      <c r="F227" s="87" t="s">
        <v>2334</v>
      </c>
      <c r="G227" s="77" t="s">
        <v>1249</v>
      </c>
      <c r="H227" s="12" t="s">
        <v>2335</v>
      </c>
      <c r="I227" s="12" t="s">
        <v>2336</v>
      </c>
      <c r="J227" s="12" t="s">
        <v>1373</v>
      </c>
      <c r="K227" s="88">
        <v>1022985336</v>
      </c>
      <c r="L227" s="12"/>
      <c r="M227" s="12"/>
      <c r="N227" s="12"/>
      <c r="O227" s="12"/>
      <c r="P227" s="12"/>
      <c r="Q227" s="12"/>
      <c r="R227" s="12"/>
      <c r="S227" s="12"/>
      <c r="T227" s="12" t="s">
        <v>2315</v>
      </c>
      <c r="U227" s="86">
        <v>45455</v>
      </c>
      <c r="V227" s="75">
        <v>45456</v>
      </c>
      <c r="W227" s="75">
        <v>45577</v>
      </c>
      <c r="X227" s="12">
        <v>120</v>
      </c>
      <c r="Y227" s="79">
        <f t="shared" si="27"/>
        <v>4</v>
      </c>
      <c r="Z227" s="89">
        <v>28160000</v>
      </c>
      <c r="AA227" s="81">
        <f t="shared" si="28"/>
        <v>7040000</v>
      </c>
      <c r="AB227" s="12">
        <v>1697</v>
      </c>
      <c r="AC227" s="19" t="str">
        <f>IFERROR((VLOOKUP($AB227,T_Datos!$B$3:$D$34,2,FALSE)),"Por favor diligenciar")</f>
        <v xml:space="preserve">Gestion publica transparente y que mide cuentas  la ciudadania en rafael uribe uribe </v>
      </c>
      <c r="AD227" s="19" t="str">
        <f>IFERROR((VLOOKUP($AB227,T_Datos!$B$3:$D$34,3,FALSE)),"Por favor diligenciar")</f>
        <v>O23011605570000001697</v>
      </c>
      <c r="AE227" s="12"/>
      <c r="AF227" s="86"/>
      <c r="AG227" s="12"/>
      <c r="AH227" s="86"/>
      <c r="AI227" s="13"/>
      <c r="AJ227" s="15"/>
      <c r="AK227" s="12"/>
      <c r="AL227" s="86"/>
      <c r="AM227" s="12"/>
      <c r="AN227" s="79">
        <f t="shared" si="29"/>
        <v>4</v>
      </c>
      <c r="AO227" s="79">
        <f>IF(X227+AM227=0,0,AM227+X227)</f>
        <v>120</v>
      </c>
      <c r="AP227" s="83">
        <f>IF(Z227+AJ227=0,0,Z227+AJ227)</f>
        <v>28160000</v>
      </c>
    </row>
    <row r="228" spans="2:43" ht="51" customHeight="1">
      <c r="B228" s="124" t="s">
        <v>2337</v>
      </c>
      <c r="C228" s="12">
        <v>237</v>
      </c>
      <c r="D228" s="12" t="s">
        <v>2338</v>
      </c>
      <c r="E228" s="12"/>
      <c r="F228" s="87" t="s">
        <v>2339</v>
      </c>
      <c r="G228" s="77" t="s">
        <v>1249</v>
      </c>
      <c r="H228" s="12" t="s">
        <v>2340</v>
      </c>
      <c r="I228" s="12" t="s">
        <v>2341</v>
      </c>
      <c r="J228" s="12" t="s">
        <v>1373</v>
      </c>
      <c r="K228" s="88">
        <v>53077157</v>
      </c>
      <c r="L228" s="12"/>
      <c r="M228" s="12"/>
      <c r="N228" s="12"/>
      <c r="O228" s="12"/>
      <c r="P228" s="12"/>
      <c r="Q228" s="12"/>
      <c r="R228" s="12"/>
      <c r="S228" s="12"/>
      <c r="T228" s="12" t="s">
        <v>2342</v>
      </c>
      <c r="U228" s="86">
        <v>45456</v>
      </c>
      <c r="V228" s="75">
        <v>45457</v>
      </c>
      <c r="W228" s="75">
        <v>45578</v>
      </c>
      <c r="X228" s="12">
        <v>120</v>
      </c>
      <c r="Y228" s="79">
        <f t="shared" si="27"/>
        <v>4</v>
      </c>
      <c r="Z228" s="89">
        <v>30000000</v>
      </c>
      <c r="AA228" s="81">
        <f t="shared" si="28"/>
        <v>7500000</v>
      </c>
      <c r="AB228" s="12">
        <v>1697</v>
      </c>
      <c r="AC228" s="19" t="str">
        <f>IFERROR((VLOOKUP($AB228,T_Datos!$B$3:$D$34,2,FALSE)),"Por favor diligenciar")</f>
        <v xml:space="preserve">Gestion publica transparente y que mide cuentas  la ciudadania en rafael uribe uribe </v>
      </c>
      <c r="AD228" s="19" t="str">
        <f>IFERROR((VLOOKUP($AB228,T_Datos!$B$3:$D$34,3,FALSE)),"Por favor diligenciar")</f>
        <v>O23011605570000001697</v>
      </c>
      <c r="AE228" s="12"/>
      <c r="AF228" s="86"/>
      <c r="AG228" s="12"/>
      <c r="AH228" s="86"/>
      <c r="AI228" s="13"/>
      <c r="AJ228" s="15"/>
      <c r="AK228" s="12"/>
      <c r="AL228" s="86"/>
      <c r="AM228" s="12"/>
      <c r="AN228" s="79">
        <f t="shared" si="29"/>
        <v>4</v>
      </c>
      <c r="AO228" s="79">
        <f>IF(X228+AM228=0,0,AM228+X228)</f>
        <v>120</v>
      </c>
      <c r="AP228" s="83">
        <f>IF(Z228+AJ228=0,0,Z228+AJ228)</f>
        <v>30000000</v>
      </c>
    </row>
    <row r="229" spans="2:43" ht="51" customHeight="1">
      <c r="B229" s="124" t="s">
        <v>2343</v>
      </c>
      <c r="C229" s="12">
        <v>238</v>
      </c>
      <c r="D229" s="12" t="s">
        <v>2344</v>
      </c>
      <c r="E229" s="12"/>
      <c r="F229" s="87" t="s">
        <v>2345</v>
      </c>
      <c r="G229" s="77" t="s">
        <v>1249</v>
      </c>
      <c r="H229" s="12" t="s">
        <v>2346</v>
      </c>
      <c r="I229" s="12" t="s">
        <v>2347</v>
      </c>
      <c r="J229" s="12" t="s">
        <v>1373</v>
      </c>
      <c r="K229" s="88">
        <v>80811353</v>
      </c>
      <c r="L229" s="12"/>
      <c r="M229" s="12"/>
      <c r="N229" s="12"/>
      <c r="O229" s="12"/>
      <c r="P229" s="12"/>
      <c r="Q229" s="12"/>
      <c r="R229" s="12"/>
      <c r="S229" s="12"/>
      <c r="T229" s="12" t="s">
        <v>2085</v>
      </c>
      <c r="U229" s="86">
        <v>45456</v>
      </c>
      <c r="V229" s="75">
        <v>45457</v>
      </c>
      <c r="W229" s="75">
        <v>45578</v>
      </c>
      <c r="X229" s="12">
        <v>120</v>
      </c>
      <c r="Y229" s="79">
        <f t="shared" si="27"/>
        <v>4</v>
      </c>
      <c r="Z229" s="89">
        <v>28160000</v>
      </c>
      <c r="AA229" s="81">
        <f t="shared" si="28"/>
        <v>7040000</v>
      </c>
      <c r="AB229" s="12">
        <v>1697</v>
      </c>
      <c r="AC229" s="19" t="str">
        <f>IFERROR((VLOOKUP($AB229,T_Datos!$B$3:$D$34,2,FALSE)),"Por favor diligenciar")</f>
        <v xml:space="preserve">Gestion publica transparente y que mide cuentas  la ciudadania en rafael uribe uribe </v>
      </c>
      <c r="AD229" s="19" t="str">
        <f>IFERROR((VLOOKUP($AB229,T_Datos!$B$3:$D$34,3,FALSE)),"Por favor diligenciar")</f>
        <v>O23011605570000001697</v>
      </c>
      <c r="AE229" s="12"/>
      <c r="AF229" s="86"/>
      <c r="AG229" s="12"/>
      <c r="AH229" s="86"/>
      <c r="AI229" s="13"/>
      <c r="AJ229" s="15"/>
      <c r="AK229" s="12"/>
      <c r="AL229" s="86"/>
      <c r="AM229" s="12"/>
      <c r="AN229" s="79">
        <f t="shared" si="29"/>
        <v>4</v>
      </c>
      <c r="AO229" s="79">
        <f>IF(X229+AM229=0,0,AM229+X229)</f>
        <v>120</v>
      </c>
      <c r="AP229" s="83">
        <f>IF(Z229+AJ229=0,0,Z229+AJ229)</f>
        <v>28160000</v>
      </c>
    </row>
    <row r="230" spans="2:43" ht="51" customHeight="1">
      <c r="B230" s="124" t="s">
        <v>2348</v>
      </c>
      <c r="C230" s="12">
        <v>239</v>
      </c>
      <c r="D230" s="12" t="s">
        <v>2349</v>
      </c>
      <c r="E230" s="12"/>
      <c r="F230" s="87" t="s">
        <v>2350</v>
      </c>
      <c r="G230" s="77" t="s">
        <v>1249</v>
      </c>
      <c r="H230" s="12" t="s">
        <v>2351</v>
      </c>
      <c r="I230" s="12" t="s">
        <v>2352</v>
      </c>
      <c r="J230" s="12" t="s">
        <v>1373</v>
      </c>
      <c r="K230" s="88">
        <v>1033762488</v>
      </c>
      <c r="L230" s="12"/>
      <c r="M230" s="12"/>
      <c r="N230" s="12"/>
      <c r="O230" s="12"/>
      <c r="P230" s="12"/>
      <c r="Q230" s="12"/>
      <c r="R230" s="12"/>
      <c r="S230" s="12"/>
      <c r="T230" s="12" t="s">
        <v>2353</v>
      </c>
      <c r="U230" s="86">
        <v>45460</v>
      </c>
      <c r="V230" s="75">
        <v>45462</v>
      </c>
      <c r="W230" s="75">
        <v>45553</v>
      </c>
      <c r="X230" s="12">
        <v>90</v>
      </c>
      <c r="Y230" s="79">
        <f t="shared" si="27"/>
        <v>3</v>
      </c>
      <c r="Z230" s="89">
        <v>17820000</v>
      </c>
      <c r="AA230" s="81">
        <f t="shared" si="28"/>
        <v>5940000</v>
      </c>
      <c r="AB230" s="12">
        <v>1697</v>
      </c>
      <c r="AC230" s="19" t="str">
        <f>IFERROR((VLOOKUP($AB230,T_Datos!$B$3:$D$34,2,FALSE)),"Por favor diligenciar")</f>
        <v xml:space="preserve">Gestion publica transparente y que mide cuentas  la ciudadania en rafael uribe uribe </v>
      </c>
      <c r="AD230" s="19" t="str">
        <f>IFERROR((VLOOKUP($AB230,T_Datos!$B$3:$D$34,3,FALSE)),"Por favor diligenciar")</f>
        <v>O23011605570000001697</v>
      </c>
      <c r="AE230" s="12"/>
      <c r="AF230" s="86"/>
      <c r="AG230" s="12"/>
      <c r="AH230" s="86"/>
      <c r="AI230" s="13"/>
      <c r="AJ230" s="15"/>
      <c r="AK230" s="12"/>
      <c r="AL230" s="86"/>
      <c r="AM230" s="12"/>
      <c r="AN230" s="79">
        <f t="shared" si="29"/>
        <v>3</v>
      </c>
      <c r="AO230" s="79">
        <f>IF(X230+AM230=0,0,AM230+X230)</f>
        <v>90</v>
      </c>
      <c r="AP230" s="83">
        <f>IF(Z230+AJ230=0,0,Z230+AJ230)</f>
        <v>17820000</v>
      </c>
    </row>
    <row r="231" spans="2:43" ht="51" customHeight="1">
      <c r="B231" s="124" t="s">
        <v>2354</v>
      </c>
      <c r="C231" s="12">
        <v>240</v>
      </c>
      <c r="D231" s="12" t="s">
        <v>2355</v>
      </c>
      <c r="E231" s="12"/>
      <c r="F231" s="90" t="s">
        <v>2356</v>
      </c>
      <c r="G231" s="77" t="s">
        <v>1249</v>
      </c>
      <c r="H231" s="12" t="s">
        <v>2357</v>
      </c>
      <c r="I231" s="12" t="s">
        <v>2358</v>
      </c>
      <c r="J231" s="12" t="s">
        <v>1373</v>
      </c>
      <c r="K231" s="88">
        <v>1105781137</v>
      </c>
      <c r="L231" s="12"/>
      <c r="M231" s="12"/>
      <c r="N231" s="12"/>
      <c r="O231" s="12"/>
      <c r="P231" s="12"/>
      <c r="Q231" s="12"/>
      <c r="R231" s="12"/>
      <c r="S231" s="12"/>
      <c r="T231" s="12" t="s">
        <v>2359</v>
      </c>
      <c r="U231" s="86">
        <v>45460</v>
      </c>
      <c r="V231" s="75">
        <v>45462</v>
      </c>
      <c r="W231" s="75">
        <v>45583</v>
      </c>
      <c r="X231" s="12">
        <v>120</v>
      </c>
      <c r="Y231" s="79">
        <f t="shared" si="27"/>
        <v>4</v>
      </c>
      <c r="Z231" s="89">
        <v>31240000</v>
      </c>
      <c r="AA231" s="81">
        <f t="shared" si="28"/>
        <v>7810000</v>
      </c>
      <c r="AB231" s="12">
        <v>1698</v>
      </c>
      <c r="AC231" s="19" t="str">
        <f>IFERROR((VLOOKUP($AB231,T_Datos!$B$3:$D$34,2,FALSE)),"Por favor diligenciar")</f>
        <v>Inspección, vigilancia y control en Rafael Uribe Uribe
Rafael Uribe Uribe</v>
      </c>
      <c r="AD231" s="19" t="str">
        <f>IFERROR((VLOOKUP($AB231,T_Datos!$B$3:$D$34,3,FALSE)),"Por favor diligenciar")</f>
        <v>O23011605570000001698</v>
      </c>
      <c r="AE231" s="12"/>
      <c r="AF231" s="86"/>
      <c r="AG231" s="12"/>
      <c r="AH231" s="86"/>
      <c r="AI231" s="13"/>
      <c r="AJ231" s="15"/>
      <c r="AK231" s="12"/>
      <c r="AL231" s="86"/>
      <c r="AM231" s="12"/>
      <c r="AN231" s="79">
        <f t="shared" si="29"/>
        <v>4</v>
      </c>
      <c r="AO231" s="79">
        <f>IF(X231+AM231=0,0,AM231+X231)</f>
        <v>120</v>
      </c>
      <c r="AP231" s="83">
        <f>IF(Z231+AJ231=0,0,Z231+AJ231)</f>
        <v>31240000</v>
      </c>
    </row>
    <row r="232" spans="2:43" ht="51" customHeight="1">
      <c r="B232" s="124" t="s">
        <v>2360</v>
      </c>
      <c r="C232" s="12">
        <v>241</v>
      </c>
      <c r="D232" s="12" t="s">
        <v>2361</v>
      </c>
      <c r="E232" s="12"/>
      <c r="F232" s="87" t="s">
        <v>2362</v>
      </c>
      <c r="G232" s="77" t="s">
        <v>1249</v>
      </c>
      <c r="H232" s="12" t="s">
        <v>2363</v>
      </c>
      <c r="I232" s="12" t="s">
        <v>2364</v>
      </c>
      <c r="J232" s="12" t="s">
        <v>1373</v>
      </c>
      <c r="K232" s="88">
        <v>79332691</v>
      </c>
      <c r="L232" s="12"/>
      <c r="M232" s="12"/>
      <c r="N232" s="12"/>
      <c r="O232" s="12"/>
      <c r="P232" s="12"/>
      <c r="Q232" s="12"/>
      <c r="R232" s="12"/>
      <c r="S232" s="12"/>
      <c r="T232" s="12" t="s">
        <v>2365</v>
      </c>
      <c r="U232" s="86">
        <v>45461</v>
      </c>
      <c r="V232" s="75">
        <v>45463</v>
      </c>
      <c r="W232" s="75">
        <v>45554</v>
      </c>
      <c r="X232" s="12">
        <v>90</v>
      </c>
      <c r="Y232" s="79">
        <f t="shared" si="27"/>
        <v>3</v>
      </c>
      <c r="Z232" s="89">
        <v>8400000</v>
      </c>
      <c r="AA232" s="81">
        <f t="shared" si="28"/>
        <v>2800000</v>
      </c>
      <c r="AB232" s="12">
        <v>1697</v>
      </c>
      <c r="AC232" s="19" t="str">
        <f>IFERROR((VLOOKUP($AB232,T_Datos!$B$3:$D$34,2,FALSE)),"Por favor diligenciar")</f>
        <v xml:space="preserve">Gestion publica transparente y que mide cuentas  la ciudadania en rafael uribe uribe </v>
      </c>
      <c r="AD232" s="19" t="str">
        <f>IFERROR((VLOOKUP($AB232,T_Datos!$B$3:$D$34,3,FALSE)),"Por favor diligenciar")</f>
        <v>O23011605570000001697</v>
      </c>
      <c r="AE232" s="12"/>
      <c r="AF232" s="86"/>
      <c r="AG232" s="12"/>
      <c r="AH232" s="86"/>
      <c r="AI232" s="13"/>
      <c r="AJ232" s="15"/>
      <c r="AK232" s="12"/>
      <c r="AL232" s="86"/>
      <c r="AM232" s="12"/>
      <c r="AN232" s="79">
        <f t="shared" si="29"/>
        <v>3</v>
      </c>
      <c r="AO232" s="79">
        <f>IF(X232+AM232=0,0,AM232+X232)</f>
        <v>90</v>
      </c>
      <c r="AP232" s="83">
        <f>IF(Z232+AJ232=0,0,Z232+AJ232)</f>
        <v>8400000</v>
      </c>
    </row>
    <row r="233" spans="2:43" ht="51" customHeight="1">
      <c r="B233" s="124" t="s">
        <v>2366</v>
      </c>
      <c r="C233" s="12">
        <v>242</v>
      </c>
      <c r="D233" s="12" t="s">
        <v>2367</v>
      </c>
      <c r="E233" s="12"/>
      <c r="F233" s="87" t="s">
        <v>2368</v>
      </c>
      <c r="G233" s="77" t="s">
        <v>1249</v>
      </c>
      <c r="H233" s="12" t="s">
        <v>2369</v>
      </c>
      <c r="I233" s="12" t="s">
        <v>2370</v>
      </c>
      <c r="J233" s="12" t="s">
        <v>1373</v>
      </c>
      <c r="K233" s="88">
        <v>52538287</v>
      </c>
      <c r="L233" s="12"/>
      <c r="M233" s="12"/>
      <c r="N233" s="12"/>
      <c r="O233" s="12"/>
      <c r="P233" s="12"/>
      <c r="Q233" s="12"/>
      <c r="R233" s="12"/>
      <c r="S233" s="12"/>
      <c r="T233" s="12" t="s">
        <v>2371</v>
      </c>
      <c r="U233" s="86">
        <v>45462</v>
      </c>
      <c r="V233" s="75">
        <v>45468</v>
      </c>
      <c r="W233" s="75">
        <v>45589</v>
      </c>
      <c r="X233" s="12">
        <v>120</v>
      </c>
      <c r="Y233" s="79">
        <f t="shared" si="27"/>
        <v>4</v>
      </c>
      <c r="Z233" s="89">
        <v>23760000</v>
      </c>
      <c r="AA233" s="81">
        <f t="shared" si="28"/>
        <v>5940000</v>
      </c>
      <c r="AB233" s="12">
        <v>1697</v>
      </c>
      <c r="AC233" s="19" t="str">
        <f>IFERROR((VLOOKUP($AB233,[2]T_Datos!$B$3:$D$34,2,FALSE)),"Por favor diligenciar")</f>
        <v xml:space="preserve">Gestion publica transparente y que mide cuentas  la ciudadania en rafael uribe uribe </v>
      </c>
      <c r="AD233" s="19" t="str">
        <f>IFERROR((VLOOKUP($AB233,[2]T_Datos!$B$3:$D$34,3,FALSE)),"Por favor diligenciar")</f>
        <v>O23011605570000001697</v>
      </c>
      <c r="AE233" s="12"/>
      <c r="AF233" s="86"/>
      <c r="AG233" s="12"/>
      <c r="AH233" s="86"/>
      <c r="AI233" s="13"/>
      <c r="AJ233" s="15"/>
      <c r="AK233" s="12"/>
      <c r="AL233" s="86"/>
      <c r="AM233" s="12"/>
      <c r="AN233" s="79">
        <f t="shared" si="29"/>
        <v>4</v>
      </c>
      <c r="AO233" s="79">
        <f>IF(X233+AM233=0,0,AM233+X233)</f>
        <v>120</v>
      </c>
      <c r="AP233" s="83">
        <f>IF(Z233+AJ233=0,0,Z233+AJ233)</f>
        <v>23760000</v>
      </c>
    </row>
    <row r="234" spans="2:43" ht="51" customHeight="1">
      <c r="B234" s="124" t="s">
        <v>2372</v>
      </c>
      <c r="C234" s="12">
        <v>243</v>
      </c>
      <c r="D234" s="12" t="s">
        <v>2373</v>
      </c>
      <c r="E234" s="12"/>
      <c r="F234" s="87" t="s">
        <v>2374</v>
      </c>
      <c r="G234" s="77" t="s">
        <v>1249</v>
      </c>
      <c r="H234" s="12" t="s">
        <v>2375</v>
      </c>
      <c r="I234" s="12" t="s">
        <v>2376</v>
      </c>
      <c r="J234" s="12" t="s">
        <v>1373</v>
      </c>
      <c r="K234" s="88">
        <v>79740493</v>
      </c>
      <c r="L234" s="12"/>
      <c r="M234" s="12"/>
      <c r="N234" s="12"/>
      <c r="O234" s="12"/>
      <c r="P234" s="12"/>
      <c r="Q234" s="12"/>
      <c r="R234" s="12"/>
      <c r="S234" s="12"/>
      <c r="T234" s="12" t="s">
        <v>1897</v>
      </c>
      <c r="U234" s="86">
        <v>45462</v>
      </c>
      <c r="V234" s="75">
        <v>45468</v>
      </c>
      <c r="W234" s="75">
        <v>45559</v>
      </c>
      <c r="X234" s="12">
        <v>90</v>
      </c>
      <c r="Y234" s="79">
        <f t="shared" si="27"/>
        <v>3</v>
      </c>
      <c r="Z234" s="89">
        <v>8400000</v>
      </c>
      <c r="AA234" s="81">
        <f t="shared" si="28"/>
        <v>2800000</v>
      </c>
      <c r="AB234" s="12">
        <v>1697</v>
      </c>
      <c r="AC234" s="19" t="str">
        <f>IFERROR((VLOOKUP($AB234,[2]T_Datos!$B$3:$D$34,2,FALSE)),"Por favor diligenciar")</f>
        <v xml:space="preserve">Gestion publica transparente y que mide cuentas  la ciudadania en rafael uribe uribe </v>
      </c>
      <c r="AD234" s="19" t="str">
        <f>IFERROR((VLOOKUP($AB234,[2]T_Datos!$B$3:$D$34,3,FALSE)),"Por favor diligenciar")</f>
        <v>O23011605570000001697</v>
      </c>
      <c r="AE234" s="12"/>
      <c r="AF234" s="86"/>
      <c r="AG234" s="12"/>
      <c r="AH234" s="86"/>
      <c r="AI234" s="13"/>
      <c r="AJ234" s="15"/>
      <c r="AK234" s="12"/>
      <c r="AL234" s="86"/>
      <c r="AM234" s="12"/>
      <c r="AN234" s="79">
        <f t="shared" si="29"/>
        <v>3</v>
      </c>
      <c r="AO234" s="79">
        <f>IF(X234+AM234=0,0,AM234+X234)</f>
        <v>90</v>
      </c>
      <c r="AP234" s="83">
        <f>IF(Z234+AJ234=0,0,Z234+AJ234)</f>
        <v>8400000</v>
      </c>
      <c r="AQ234" s="156"/>
    </row>
    <row r="235" spans="2:43" ht="51" customHeight="1">
      <c r="B235" s="124" t="s">
        <v>2377</v>
      </c>
      <c r="C235" s="12">
        <v>244</v>
      </c>
      <c r="D235" s="12" t="s">
        <v>2378</v>
      </c>
      <c r="E235" s="13"/>
      <c r="F235" s="76" t="s">
        <v>2379</v>
      </c>
      <c r="G235" s="77" t="s">
        <v>1249</v>
      </c>
      <c r="H235" s="12" t="s">
        <v>2380</v>
      </c>
      <c r="I235" s="12" t="s">
        <v>2381</v>
      </c>
      <c r="J235" s="12" t="s">
        <v>1373</v>
      </c>
      <c r="K235" s="88">
        <v>19230723</v>
      </c>
      <c r="L235" s="12"/>
      <c r="M235" s="12"/>
      <c r="N235" s="12"/>
      <c r="O235" s="12"/>
      <c r="P235" s="12"/>
      <c r="Q235" s="12"/>
      <c r="R235" s="12"/>
      <c r="S235" s="12"/>
      <c r="T235" s="12" t="s">
        <v>1526</v>
      </c>
      <c r="U235" s="86">
        <v>45462</v>
      </c>
      <c r="V235" s="75">
        <v>45469</v>
      </c>
      <c r="W235" s="75">
        <v>45590</v>
      </c>
      <c r="X235" s="12">
        <v>120</v>
      </c>
      <c r="Y235" s="79">
        <f t="shared" si="27"/>
        <v>4</v>
      </c>
      <c r="Z235" s="89">
        <v>23760000</v>
      </c>
      <c r="AA235" s="81">
        <f t="shared" si="28"/>
        <v>5940000</v>
      </c>
      <c r="AB235" s="12">
        <v>1697</v>
      </c>
      <c r="AC235" s="19" t="str">
        <f>IFERROR((VLOOKUP($AB235,[2]T_Datos!$B$3:$D$34,2,FALSE)),"Por favor diligenciar")</f>
        <v xml:space="preserve">Gestion publica transparente y que mide cuentas  la ciudadania en rafael uribe uribe </v>
      </c>
      <c r="AD235" s="19" t="str">
        <f>IFERROR((VLOOKUP($AB235,[2]T_Datos!$B$3:$D$34,3,FALSE)),"Por favor diligenciar")</f>
        <v>O23011605570000001697</v>
      </c>
      <c r="AE235" s="12"/>
      <c r="AF235" s="86"/>
      <c r="AG235" s="12"/>
      <c r="AH235" s="86"/>
      <c r="AI235" s="13"/>
      <c r="AJ235" s="15"/>
      <c r="AK235" s="12"/>
      <c r="AL235" s="86"/>
      <c r="AM235" s="12"/>
      <c r="AN235" s="79">
        <f t="shared" si="29"/>
        <v>4</v>
      </c>
      <c r="AO235" s="79">
        <f>IF(X235+AM235=0,0,AM235+X235)</f>
        <v>120</v>
      </c>
      <c r="AP235" s="83">
        <f>IF(Z235+AJ235=0,0,Z235+AJ235)</f>
        <v>23760000</v>
      </c>
    </row>
    <row r="236" spans="2:43" ht="51" customHeight="1">
      <c r="B236" s="124" t="s">
        <v>2382</v>
      </c>
      <c r="C236" s="12">
        <v>245</v>
      </c>
      <c r="D236" s="12" t="s">
        <v>2383</v>
      </c>
      <c r="E236" s="12"/>
      <c r="F236" s="87" t="s">
        <v>2384</v>
      </c>
      <c r="G236" s="77" t="s">
        <v>1249</v>
      </c>
      <c r="H236" s="12" t="s">
        <v>2385</v>
      </c>
      <c r="I236" s="12" t="s">
        <v>2386</v>
      </c>
      <c r="J236" s="12" t="s">
        <v>1373</v>
      </c>
      <c r="K236" s="88">
        <v>1024469143</v>
      </c>
      <c r="L236" s="12"/>
      <c r="M236" s="12"/>
      <c r="N236" s="12"/>
      <c r="O236" s="12"/>
      <c r="P236" s="12"/>
      <c r="Q236" s="12"/>
      <c r="R236" s="12"/>
      <c r="S236" s="12"/>
      <c r="T236" s="12" t="s">
        <v>2387</v>
      </c>
      <c r="U236" s="86">
        <v>45462</v>
      </c>
      <c r="V236" s="75">
        <v>45467</v>
      </c>
      <c r="W236" s="75">
        <v>45558</v>
      </c>
      <c r="X236" s="12">
        <v>90</v>
      </c>
      <c r="Y236" s="79">
        <f t="shared" si="27"/>
        <v>3</v>
      </c>
      <c r="Z236" s="89">
        <v>17820000</v>
      </c>
      <c r="AA236" s="81">
        <f t="shared" si="28"/>
        <v>5940000</v>
      </c>
      <c r="AB236" s="12">
        <v>1636</v>
      </c>
      <c r="AC236" s="19" t="str">
        <f>IFERROR((VLOOKUP($AB236,[2]T_Datos!$B$3:$D$34,2,FALSE)),"Por favor diligenciar")</f>
        <v>Mejoramiento de la calidad dde vida del adulto mayor en rafael uribe uribe</v>
      </c>
      <c r="AD236" s="19" t="str">
        <f>IFERROR((VLOOKUP($AB236,[2]T_Datos!$B$3:$D$34,3,FALSE)),"Por favor diligenciar")</f>
        <v>O23011601010000001636</v>
      </c>
      <c r="AE236" s="12"/>
      <c r="AF236" s="86"/>
      <c r="AG236" s="12"/>
      <c r="AH236" s="86"/>
      <c r="AI236" s="13"/>
      <c r="AJ236" s="15"/>
      <c r="AK236" s="12"/>
      <c r="AL236" s="86"/>
      <c r="AM236" s="12"/>
      <c r="AN236" s="79">
        <f t="shared" si="29"/>
        <v>3</v>
      </c>
      <c r="AO236" s="79">
        <f>IF(X236+AM236=0,0,AM236+X236)</f>
        <v>90</v>
      </c>
      <c r="AP236" s="83">
        <f>IF(Z236+AJ236=0,0,Z236+AJ236)</f>
        <v>17820000</v>
      </c>
    </row>
    <row r="237" spans="2:43" ht="51" customHeight="1">
      <c r="B237" s="124" t="s">
        <v>2388</v>
      </c>
      <c r="C237" s="12">
        <v>246</v>
      </c>
      <c r="D237" s="12" t="s">
        <v>2389</v>
      </c>
      <c r="E237" s="12"/>
      <c r="F237" s="87" t="s">
        <v>2390</v>
      </c>
      <c r="G237" s="77" t="s">
        <v>1249</v>
      </c>
      <c r="H237" s="12" t="s">
        <v>2391</v>
      </c>
      <c r="I237" s="12" t="s">
        <v>2392</v>
      </c>
      <c r="J237" s="12" t="s">
        <v>1373</v>
      </c>
      <c r="K237" s="88">
        <v>80125584</v>
      </c>
      <c r="L237" s="12"/>
      <c r="M237" s="12"/>
      <c r="N237" s="12"/>
      <c r="O237" s="12"/>
      <c r="P237" s="12"/>
      <c r="Q237" s="12"/>
      <c r="R237" s="12"/>
      <c r="S237" s="12"/>
      <c r="T237" s="12" t="s">
        <v>2393</v>
      </c>
      <c r="U237" s="86">
        <v>45462</v>
      </c>
      <c r="V237" s="75">
        <v>45468</v>
      </c>
      <c r="W237" s="75">
        <v>45559</v>
      </c>
      <c r="X237" s="12">
        <v>90</v>
      </c>
      <c r="Y237" s="79">
        <f t="shared" si="27"/>
        <v>3</v>
      </c>
      <c r="Z237" s="89">
        <v>17820000</v>
      </c>
      <c r="AA237" s="81">
        <f t="shared" si="28"/>
        <v>5940000</v>
      </c>
      <c r="AB237" s="12">
        <v>1636</v>
      </c>
      <c r="AC237" s="19" t="str">
        <f>IFERROR((VLOOKUP($AB237,[2]T_Datos!$B$3:$D$34,2,FALSE)),"Por favor diligenciar")</f>
        <v>Mejoramiento de la calidad dde vida del adulto mayor en rafael uribe uribe</v>
      </c>
      <c r="AD237" s="19" t="str">
        <f>IFERROR((VLOOKUP($AB237,[2]T_Datos!$B$3:$D$34,3,FALSE)),"Por favor diligenciar")</f>
        <v>O23011601010000001636</v>
      </c>
      <c r="AE237" s="12"/>
      <c r="AF237" s="86"/>
      <c r="AG237" s="12"/>
      <c r="AH237" s="86"/>
      <c r="AI237" s="13"/>
      <c r="AJ237" s="15"/>
      <c r="AK237" s="12"/>
      <c r="AL237" s="86"/>
      <c r="AM237" s="12"/>
      <c r="AN237" s="79">
        <f t="shared" si="29"/>
        <v>3</v>
      </c>
      <c r="AO237" s="79">
        <f>IF(X237+AM237=0,0,AM237+X237)</f>
        <v>90</v>
      </c>
      <c r="AP237" s="83">
        <f>IF(Z237+AJ237=0,0,Z237+AJ237)</f>
        <v>17820000</v>
      </c>
    </row>
    <row r="238" spans="2:43" ht="51" customHeight="1">
      <c r="B238" s="124" t="s">
        <v>2394</v>
      </c>
      <c r="C238" s="12">
        <v>247</v>
      </c>
      <c r="D238" s="12" t="s">
        <v>2395</v>
      </c>
      <c r="E238" s="12"/>
      <c r="F238" s="87" t="s">
        <v>2396</v>
      </c>
      <c r="G238" s="77" t="s">
        <v>1249</v>
      </c>
      <c r="H238" s="12" t="s">
        <v>2397</v>
      </c>
      <c r="I238" s="12" t="s">
        <v>2398</v>
      </c>
      <c r="J238" s="12" t="s">
        <v>1373</v>
      </c>
      <c r="K238" s="88">
        <v>1019050045</v>
      </c>
      <c r="L238" s="12"/>
      <c r="M238" s="12"/>
      <c r="N238" s="12"/>
      <c r="O238" s="12"/>
      <c r="P238" s="12"/>
      <c r="Q238" s="12"/>
      <c r="R238" s="12"/>
      <c r="S238" s="12"/>
      <c r="T238" s="12" t="s">
        <v>2399</v>
      </c>
      <c r="U238" s="86">
        <v>45462</v>
      </c>
      <c r="V238" s="75">
        <v>45468</v>
      </c>
      <c r="W238" s="75">
        <v>45559</v>
      </c>
      <c r="X238" s="12">
        <v>90</v>
      </c>
      <c r="Y238" s="79">
        <f t="shared" si="27"/>
        <v>3</v>
      </c>
      <c r="Z238" s="89">
        <v>17820000</v>
      </c>
      <c r="AA238" s="81">
        <f t="shared" si="28"/>
        <v>5940000</v>
      </c>
      <c r="AB238" s="12">
        <v>1697</v>
      </c>
      <c r="AC238" s="19" t="str">
        <f>IFERROR((VLOOKUP($AB238,[2]T_Datos!$B$3:$D$34,2,FALSE)),"Por favor diligenciar")</f>
        <v xml:space="preserve">Gestion publica transparente y que mide cuentas  la ciudadania en rafael uribe uribe </v>
      </c>
      <c r="AD238" s="19" t="str">
        <f>IFERROR((VLOOKUP($AB238,[2]T_Datos!$B$3:$D$34,3,FALSE)),"Por favor diligenciar")</f>
        <v>O23011605570000001697</v>
      </c>
      <c r="AE238" s="12"/>
      <c r="AF238" s="86"/>
      <c r="AG238" s="12"/>
      <c r="AH238" s="86"/>
      <c r="AI238" s="13"/>
      <c r="AJ238" s="15"/>
      <c r="AK238" s="12"/>
      <c r="AL238" s="86"/>
      <c r="AM238" s="12"/>
      <c r="AN238" s="79">
        <f t="shared" si="29"/>
        <v>3</v>
      </c>
      <c r="AO238" s="79">
        <f>IF(X238+AM238=0,0,AM238+X238)</f>
        <v>90</v>
      </c>
      <c r="AP238" s="83">
        <f>IF(Z238+AJ238=0,0,Z238+AJ238)</f>
        <v>17820000</v>
      </c>
    </row>
    <row r="239" spans="2:43" ht="51" customHeight="1">
      <c r="B239" s="124" t="s">
        <v>2400</v>
      </c>
      <c r="C239" s="12">
        <v>248</v>
      </c>
      <c r="D239" s="12" t="s">
        <v>2401</v>
      </c>
      <c r="E239" s="12"/>
      <c r="F239" s="76" t="s">
        <v>2402</v>
      </c>
      <c r="G239" s="77" t="s">
        <v>1249</v>
      </c>
      <c r="H239" s="211" t="s">
        <v>2403</v>
      </c>
      <c r="I239" s="12" t="s">
        <v>2404</v>
      </c>
      <c r="J239" s="12" t="s">
        <v>1373</v>
      </c>
      <c r="K239" s="88">
        <v>1026277883</v>
      </c>
      <c r="L239" s="12"/>
      <c r="M239" s="12"/>
      <c r="N239" s="12"/>
      <c r="O239" s="12"/>
      <c r="P239" s="12"/>
      <c r="Q239" s="12"/>
      <c r="R239" s="12"/>
      <c r="S239" s="12"/>
      <c r="T239" s="12" t="s">
        <v>2405</v>
      </c>
      <c r="U239" s="86">
        <v>45462</v>
      </c>
      <c r="V239" s="75">
        <v>45468</v>
      </c>
      <c r="W239" s="75">
        <v>45559</v>
      </c>
      <c r="X239" s="12">
        <v>90</v>
      </c>
      <c r="Y239" s="79">
        <f t="shared" si="27"/>
        <v>3</v>
      </c>
      <c r="Z239" s="89">
        <v>17820000</v>
      </c>
      <c r="AA239" s="81">
        <f t="shared" si="28"/>
        <v>5940000</v>
      </c>
      <c r="AB239" s="12">
        <v>1636</v>
      </c>
      <c r="AC239" s="19" t="str">
        <f>IFERROR((VLOOKUP($AB239,[2]T_Datos!$B$3:$D$34,2,FALSE)),"Por favor diligenciar")</f>
        <v>Mejoramiento de la calidad dde vida del adulto mayor en rafael uribe uribe</v>
      </c>
      <c r="AD239" s="19" t="str">
        <f>IFERROR((VLOOKUP($AB239,[2]T_Datos!$B$3:$D$34,3,FALSE)),"Por favor diligenciar")</f>
        <v>O23011601010000001636</v>
      </c>
      <c r="AE239" s="12"/>
      <c r="AF239" s="86"/>
      <c r="AG239" s="12"/>
      <c r="AH239" s="86"/>
      <c r="AI239" s="13"/>
      <c r="AJ239" s="15"/>
      <c r="AK239" s="12"/>
      <c r="AL239" s="86"/>
      <c r="AM239" s="12"/>
      <c r="AN239" s="79">
        <f t="shared" si="29"/>
        <v>3</v>
      </c>
      <c r="AO239" s="79">
        <f>IF(X239+AM239=0,0,AM239+X239)</f>
        <v>90</v>
      </c>
      <c r="AP239" s="83">
        <f>IF(Z239+AJ239=0,0,Z239+AJ239)</f>
        <v>17820000</v>
      </c>
    </row>
    <row r="240" spans="2:43" ht="51" customHeight="1">
      <c r="B240" s="124" t="s">
        <v>2406</v>
      </c>
      <c r="C240" s="12">
        <v>249</v>
      </c>
      <c r="D240" s="12" t="s">
        <v>2407</v>
      </c>
      <c r="E240" s="12"/>
      <c r="F240" s="76" t="s">
        <v>2408</v>
      </c>
      <c r="G240" s="77" t="s">
        <v>1249</v>
      </c>
      <c r="H240" s="12" t="s">
        <v>2409</v>
      </c>
      <c r="I240" s="12" t="s">
        <v>2410</v>
      </c>
      <c r="J240" s="12" t="s">
        <v>1373</v>
      </c>
      <c r="K240" s="88">
        <v>1013611272</v>
      </c>
      <c r="L240" s="12"/>
      <c r="M240" s="12"/>
      <c r="N240" s="12"/>
      <c r="O240" s="12"/>
      <c r="P240" s="12"/>
      <c r="Q240" s="12"/>
      <c r="R240" s="12"/>
      <c r="S240" s="12"/>
      <c r="T240" s="12" t="s">
        <v>2405</v>
      </c>
      <c r="U240" s="86">
        <v>45462</v>
      </c>
      <c r="V240" s="75">
        <v>45468</v>
      </c>
      <c r="W240" s="75">
        <v>45559</v>
      </c>
      <c r="X240" s="12">
        <v>90</v>
      </c>
      <c r="Y240" s="79">
        <f t="shared" si="27"/>
        <v>3</v>
      </c>
      <c r="Z240" s="89">
        <v>17820000</v>
      </c>
      <c r="AA240" s="81">
        <f t="shared" si="28"/>
        <v>5940000</v>
      </c>
      <c r="AB240" s="12">
        <v>1636</v>
      </c>
      <c r="AC240" s="19" t="str">
        <f>IFERROR((VLOOKUP($AB240,[2]T_Datos!$B$3:$D$34,2,FALSE)),"Por favor diligenciar")</f>
        <v>Mejoramiento de la calidad dde vida del adulto mayor en rafael uribe uribe</v>
      </c>
      <c r="AD240" s="19" t="str">
        <f>IFERROR((VLOOKUP($AB240,[2]T_Datos!$B$3:$D$34,3,FALSE)),"Por favor diligenciar")</f>
        <v>O23011601010000001636</v>
      </c>
      <c r="AE240" s="12"/>
      <c r="AF240" s="86"/>
      <c r="AG240" s="12"/>
      <c r="AH240" s="86"/>
      <c r="AI240" s="13"/>
      <c r="AJ240" s="15"/>
      <c r="AK240" s="12"/>
      <c r="AL240" s="86"/>
      <c r="AM240" s="12"/>
      <c r="AN240" s="79">
        <f t="shared" si="29"/>
        <v>3</v>
      </c>
      <c r="AO240" s="79">
        <f>IF(X240+AM240=0,0,AM240+X240)</f>
        <v>90</v>
      </c>
      <c r="AP240" s="83">
        <f>IF(Z240+AJ240=0,0,Z240+AJ240)</f>
        <v>17820000</v>
      </c>
    </row>
    <row r="241" spans="2:43" ht="51" customHeight="1">
      <c r="B241" s="124" t="s">
        <v>2411</v>
      </c>
      <c r="C241" s="12">
        <v>250</v>
      </c>
      <c r="D241" s="12" t="s">
        <v>2412</v>
      </c>
      <c r="E241" s="12"/>
      <c r="F241" s="87" t="s">
        <v>2413</v>
      </c>
      <c r="G241" s="77" t="s">
        <v>1249</v>
      </c>
      <c r="H241" s="211" t="s">
        <v>2414</v>
      </c>
      <c r="I241" s="12" t="s">
        <v>2415</v>
      </c>
      <c r="J241" s="12" t="s">
        <v>1373</v>
      </c>
      <c r="K241" s="88">
        <v>1110498995</v>
      </c>
      <c r="L241" s="12"/>
      <c r="M241" s="12"/>
      <c r="N241" s="12"/>
      <c r="O241" s="12"/>
      <c r="P241" s="12"/>
      <c r="Q241" s="12"/>
      <c r="R241" s="12"/>
      <c r="S241" s="12"/>
      <c r="T241" t="s">
        <v>1526</v>
      </c>
      <c r="U241" s="86">
        <v>45462</v>
      </c>
      <c r="V241" s="75">
        <v>45469</v>
      </c>
      <c r="W241" s="75">
        <v>45560</v>
      </c>
      <c r="X241" s="12">
        <v>90</v>
      </c>
      <c r="Y241" s="79">
        <f t="shared" si="27"/>
        <v>3</v>
      </c>
      <c r="Z241" s="89">
        <v>17820000</v>
      </c>
      <c r="AA241" s="81">
        <f t="shared" si="28"/>
        <v>5940000</v>
      </c>
      <c r="AB241" s="12">
        <v>1697</v>
      </c>
      <c r="AC241" s="19" t="str">
        <f>IFERROR((VLOOKUP($AB241,[2]T_Datos!$B$3:$D$34,2,FALSE)),"Por favor diligenciar")</f>
        <v xml:space="preserve">Gestion publica transparente y que mide cuentas  la ciudadania en rafael uribe uribe </v>
      </c>
      <c r="AD241" s="19" t="str">
        <f>IFERROR((VLOOKUP($AB241,[2]T_Datos!$B$3:$D$34,3,FALSE)),"Por favor diligenciar")</f>
        <v>O23011605570000001697</v>
      </c>
      <c r="AE241" s="12"/>
      <c r="AF241" s="86"/>
      <c r="AG241" s="12"/>
      <c r="AH241" s="86"/>
      <c r="AI241" s="13"/>
      <c r="AJ241" s="15"/>
      <c r="AK241" s="12"/>
      <c r="AL241" s="86"/>
      <c r="AM241" s="12"/>
      <c r="AN241" s="79">
        <f t="shared" si="29"/>
        <v>3</v>
      </c>
      <c r="AO241" s="79">
        <f>IF(X241+AM241=0,0,AM241+X241)</f>
        <v>90</v>
      </c>
      <c r="AP241" s="83">
        <f>IF(Z241+AJ241=0,0,Z241+AJ241)</f>
        <v>17820000</v>
      </c>
    </row>
    <row r="242" spans="2:43" ht="51" customHeight="1">
      <c r="B242" s="124" t="s">
        <v>2416</v>
      </c>
      <c r="C242" s="12">
        <v>251</v>
      </c>
      <c r="D242" s="12" t="s">
        <v>2417</v>
      </c>
      <c r="E242" s="12"/>
      <c r="F242" s="87" t="s">
        <v>2418</v>
      </c>
      <c r="G242" s="77" t="s">
        <v>1249</v>
      </c>
      <c r="H242" s="12" t="s">
        <v>2419</v>
      </c>
      <c r="I242" s="12" t="s">
        <v>2420</v>
      </c>
      <c r="J242" s="12" t="s">
        <v>1373</v>
      </c>
      <c r="K242" s="88">
        <v>1022367662</v>
      </c>
      <c r="L242" s="12"/>
      <c r="M242" s="12"/>
      <c r="N242" s="12"/>
      <c r="O242" s="12"/>
      <c r="P242" s="12"/>
      <c r="Q242" s="12"/>
      <c r="R242" s="12"/>
      <c r="S242" s="12"/>
      <c r="T242" s="12" t="s">
        <v>2421</v>
      </c>
      <c r="U242" s="86">
        <v>45462</v>
      </c>
      <c r="V242" s="75">
        <v>45469</v>
      </c>
      <c r="W242" s="75">
        <v>45590</v>
      </c>
      <c r="X242" s="12">
        <v>120</v>
      </c>
      <c r="Y242" s="79">
        <f t="shared" si="27"/>
        <v>4</v>
      </c>
      <c r="Z242" s="89">
        <v>11200000</v>
      </c>
      <c r="AA242" s="81">
        <f t="shared" si="28"/>
        <v>2800000</v>
      </c>
      <c r="AB242" s="12">
        <v>1697</v>
      </c>
      <c r="AC242" s="19" t="str">
        <f>IFERROR((VLOOKUP($AB242,[2]T_Datos!$B$3:$D$34,2,FALSE)),"Por favor diligenciar")</f>
        <v xml:space="preserve">Gestion publica transparente y que mide cuentas  la ciudadania en rafael uribe uribe </v>
      </c>
      <c r="AD242" s="19" t="str">
        <f>IFERROR((VLOOKUP($AB242,[2]T_Datos!$B$3:$D$34,3,FALSE)),"Por favor diligenciar")</f>
        <v>O23011605570000001697</v>
      </c>
      <c r="AE242" s="12"/>
      <c r="AF242" s="86"/>
      <c r="AG242" s="12"/>
      <c r="AH242" s="86"/>
      <c r="AI242" s="13"/>
      <c r="AJ242" s="15"/>
      <c r="AK242" s="12"/>
      <c r="AL242" s="86"/>
      <c r="AM242" s="12"/>
      <c r="AN242" s="79">
        <f t="shared" si="29"/>
        <v>4</v>
      </c>
      <c r="AO242" s="79">
        <f>IF(X242+AM242=0,0,AM242+X242)</f>
        <v>120</v>
      </c>
      <c r="AP242" s="83">
        <f>IF(Z242+AJ242=0,0,Z242+AJ242)</f>
        <v>11200000</v>
      </c>
    </row>
    <row r="243" spans="2:43" ht="51" customHeight="1">
      <c r="B243" s="124" t="s">
        <v>2422</v>
      </c>
      <c r="C243" s="12">
        <v>252</v>
      </c>
      <c r="D243" s="12" t="s">
        <v>2423</v>
      </c>
      <c r="E243" s="12"/>
      <c r="F243" s="87" t="s">
        <v>2424</v>
      </c>
      <c r="G243" s="77" t="s">
        <v>1249</v>
      </c>
      <c r="H243" s="12" t="s">
        <v>2425</v>
      </c>
      <c r="I243" s="12" t="s">
        <v>900</v>
      </c>
      <c r="J243" s="12" t="s">
        <v>1373</v>
      </c>
      <c r="K243" s="88">
        <v>52374822</v>
      </c>
      <c r="L243" s="12"/>
      <c r="M243" s="12"/>
      <c r="N243" s="12"/>
      <c r="O243" s="12"/>
      <c r="P243" s="12"/>
      <c r="Q243" s="12"/>
      <c r="R243" s="12"/>
      <c r="S243" s="12"/>
      <c r="T243" s="12" t="s">
        <v>2426</v>
      </c>
      <c r="U243" s="75">
        <v>45467</v>
      </c>
      <c r="V243" s="75">
        <v>45476</v>
      </c>
      <c r="W243" s="75">
        <v>45567</v>
      </c>
      <c r="X243" s="12">
        <v>90</v>
      </c>
      <c r="Y243" s="79">
        <f t="shared" si="27"/>
        <v>3</v>
      </c>
      <c r="Z243" s="89">
        <v>12600000</v>
      </c>
      <c r="AA243" s="81">
        <f t="shared" si="28"/>
        <v>4200000</v>
      </c>
      <c r="AB243" s="12">
        <v>1636</v>
      </c>
      <c r="AC243" s="19" t="str">
        <f>IFERROR((VLOOKUP($AB243,[2]T_Datos!$B$3:$D$34,2,FALSE)),"Por favor diligenciar")</f>
        <v>Mejoramiento de la calidad dde vida del adulto mayor en rafael uribe uribe</v>
      </c>
      <c r="AD243" s="19" t="str">
        <f>IFERROR((VLOOKUP($AB243,[2]T_Datos!$B$3:$D$34,3,FALSE)),"Por favor diligenciar")</f>
        <v>O23011601010000001636</v>
      </c>
      <c r="AE243" s="12"/>
      <c r="AF243" s="86"/>
      <c r="AG243" s="12"/>
      <c r="AH243" s="86"/>
      <c r="AI243" s="13"/>
      <c r="AJ243" s="15"/>
      <c r="AK243" s="12"/>
      <c r="AL243" s="86"/>
      <c r="AM243" s="12"/>
      <c r="AN243" s="79">
        <f t="shared" si="29"/>
        <v>3</v>
      </c>
      <c r="AO243" s="79">
        <f>IF(X243+AM243=0,0,AM243+X243)</f>
        <v>90</v>
      </c>
      <c r="AP243" s="83">
        <f>IF(Z243+AJ243=0,0,Z243+AJ243)</f>
        <v>12600000</v>
      </c>
    </row>
    <row r="244" spans="2:43" ht="51" customHeight="1">
      <c r="B244" s="124" t="s">
        <v>2427</v>
      </c>
      <c r="C244" s="12">
        <v>253</v>
      </c>
      <c r="D244" s="12" t="s">
        <v>2428</v>
      </c>
      <c r="E244" s="12"/>
      <c r="F244" s="87" t="s">
        <v>2429</v>
      </c>
      <c r="G244" s="77" t="s">
        <v>1249</v>
      </c>
      <c r="H244" s="12" t="s">
        <v>2430</v>
      </c>
      <c r="I244" s="12" t="s">
        <v>2431</v>
      </c>
      <c r="J244" s="12" t="s">
        <v>1373</v>
      </c>
      <c r="K244" s="88">
        <v>1032374683</v>
      </c>
      <c r="L244" s="12"/>
      <c r="M244" s="12"/>
      <c r="N244" s="12"/>
      <c r="O244" s="12"/>
      <c r="P244" s="12" t="s">
        <v>2432</v>
      </c>
      <c r="Q244" s="12" t="s">
        <v>1373</v>
      </c>
      <c r="R244" s="88">
        <v>79570611</v>
      </c>
      <c r="S244" s="86">
        <v>45541</v>
      </c>
      <c r="T244" s="12" t="s">
        <v>1852</v>
      </c>
      <c r="U244" s="86">
        <v>45464</v>
      </c>
      <c r="V244" s="75">
        <v>45469</v>
      </c>
      <c r="W244" s="75">
        <v>45590</v>
      </c>
      <c r="X244" s="12">
        <v>120</v>
      </c>
      <c r="Y244" s="79">
        <f t="shared" si="27"/>
        <v>4</v>
      </c>
      <c r="Z244" s="89">
        <v>23760000</v>
      </c>
      <c r="AA244" s="81">
        <f t="shared" ref="AA244:AA275" si="30">IF(Z244=0,0,((Z244/Y244)))</f>
        <v>5940000</v>
      </c>
      <c r="AB244" s="12">
        <v>1697</v>
      </c>
      <c r="AC244" s="19" t="str">
        <f>IFERROR((VLOOKUP($AB244,[2]T_Datos!$B$3:$D$34,2,FALSE)),"Por favor diligenciar")</f>
        <v xml:space="preserve">Gestion publica transparente y que mide cuentas  la ciudadania en rafael uribe uribe </v>
      </c>
      <c r="AD244" s="19" t="str">
        <f>IFERROR((VLOOKUP($AB244,[2]T_Datos!$B$3:$D$34,3,FALSE)),"Por favor diligenciar")</f>
        <v>O23011605570000001697</v>
      </c>
      <c r="AE244" s="12"/>
      <c r="AF244" s="86"/>
      <c r="AG244" s="12"/>
      <c r="AH244" s="86"/>
      <c r="AI244" s="13"/>
      <c r="AJ244" s="15"/>
      <c r="AK244" s="12"/>
      <c r="AL244" s="86"/>
      <c r="AM244" s="12"/>
      <c r="AN244" s="79">
        <f t="shared" ref="AN244:AN275" si="31">ROUND(AO244/30,0)</f>
        <v>4</v>
      </c>
      <c r="AO244" s="79">
        <f>IF(X244+AM244=0,0,AM244+X244)</f>
        <v>120</v>
      </c>
      <c r="AP244" s="83">
        <f>IF(Z244+AJ244=0,0,Z244+AJ244)</f>
        <v>23760000</v>
      </c>
    </row>
    <row r="245" spans="2:43" ht="51" customHeight="1">
      <c r="B245" s="124" t="s">
        <v>2433</v>
      </c>
      <c r="C245" s="12">
        <v>254</v>
      </c>
      <c r="D245" s="12" t="s">
        <v>2434</v>
      </c>
      <c r="E245" s="12"/>
      <c r="F245" s="87" t="s">
        <v>2435</v>
      </c>
      <c r="G245" s="77" t="s">
        <v>1249</v>
      </c>
      <c r="H245" s="12" t="s">
        <v>2436</v>
      </c>
      <c r="I245" s="12" t="s">
        <v>2437</v>
      </c>
      <c r="J245" s="12" t="s">
        <v>1373</v>
      </c>
      <c r="K245" s="88">
        <v>1033710335</v>
      </c>
      <c r="L245" s="12"/>
      <c r="M245" s="12"/>
      <c r="N245" s="12"/>
      <c r="O245" s="12"/>
      <c r="P245" s="12"/>
      <c r="Q245" s="12"/>
      <c r="R245" s="12"/>
      <c r="S245" s="12"/>
      <c r="T245" s="12" t="s">
        <v>1461</v>
      </c>
      <c r="U245" s="86">
        <v>45462</v>
      </c>
      <c r="V245" s="75">
        <v>45475</v>
      </c>
      <c r="W245" s="75">
        <v>45566</v>
      </c>
      <c r="X245" s="12">
        <v>90</v>
      </c>
      <c r="Y245" s="79">
        <f t="shared" si="27"/>
        <v>3</v>
      </c>
      <c r="Z245" s="89">
        <v>17820000</v>
      </c>
      <c r="AA245" s="81">
        <f t="shared" si="30"/>
        <v>5940000</v>
      </c>
      <c r="AB245" s="12">
        <v>1636</v>
      </c>
      <c r="AC245" s="19" t="str">
        <f>IFERROR((VLOOKUP($AB245,[2]T_Datos!$B$3:$D$34,2,FALSE)),"Por favor diligenciar")</f>
        <v>Mejoramiento de la calidad dde vida del adulto mayor en rafael uribe uribe</v>
      </c>
      <c r="AD245" s="19" t="str">
        <f>IFERROR((VLOOKUP($AB245,[2]T_Datos!$B$3:$D$34,3,FALSE)),"Por favor diligenciar")</f>
        <v>O23011601010000001636</v>
      </c>
      <c r="AE245" s="12"/>
      <c r="AF245" s="86"/>
      <c r="AG245" s="12"/>
      <c r="AH245" s="86"/>
      <c r="AI245" s="13"/>
      <c r="AJ245" s="15"/>
      <c r="AK245" s="12"/>
      <c r="AL245" s="86"/>
      <c r="AM245" s="12"/>
      <c r="AN245" s="79">
        <f t="shared" si="31"/>
        <v>3</v>
      </c>
      <c r="AO245" s="79">
        <f>IF(X245+AM245=0,0,AM245+X245)</f>
        <v>90</v>
      </c>
      <c r="AP245" s="83">
        <f>IF(Z245+AJ245=0,0,Z245+AJ245)</f>
        <v>17820000</v>
      </c>
    </row>
    <row r="246" spans="2:43" ht="51" customHeight="1">
      <c r="B246" s="124" t="s">
        <v>2438</v>
      </c>
      <c r="C246" s="12">
        <v>255</v>
      </c>
      <c r="D246" s="12" t="s">
        <v>2439</v>
      </c>
      <c r="E246" s="12"/>
      <c r="F246" s="87" t="s">
        <v>2440</v>
      </c>
      <c r="G246" s="77" t="s">
        <v>1249</v>
      </c>
      <c r="H246" s="12" t="s">
        <v>2441</v>
      </c>
      <c r="I246" s="12" t="s">
        <v>2442</v>
      </c>
      <c r="J246" s="12" t="s">
        <v>1373</v>
      </c>
      <c r="K246" s="88">
        <v>1013606051</v>
      </c>
      <c r="L246" s="12"/>
      <c r="M246" s="12"/>
      <c r="N246" s="12"/>
      <c r="O246" s="12"/>
      <c r="P246" s="12"/>
      <c r="Q246" s="12"/>
      <c r="R246" s="12"/>
      <c r="S246" s="12"/>
      <c r="T246" s="12" t="s">
        <v>1461</v>
      </c>
      <c r="U246" s="86">
        <v>45462</v>
      </c>
      <c r="V246" s="75">
        <v>45499</v>
      </c>
      <c r="W246" s="75">
        <v>45590</v>
      </c>
      <c r="X246" s="12">
        <v>90</v>
      </c>
      <c r="Y246" s="79">
        <f t="shared" si="27"/>
        <v>3</v>
      </c>
      <c r="Z246" s="89">
        <v>17820000</v>
      </c>
      <c r="AA246" s="81">
        <f t="shared" si="30"/>
        <v>5940000</v>
      </c>
      <c r="AB246" s="12">
        <v>1636</v>
      </c>
      <c r="AC246" s="19" t="str">
        <f>IFERROR((VLOOKUP($AB246,[2]T_Datos!$B$3:$D$34,2,FALSE)),"Por favor diligenciar")</f>
        <v>Mejoramiento de la calidad dde vida del adulto mayor en rafael uribe uribe</v>
      </c>
      <c r="AD246" s="19" t="str">
        <f>IFERROR((VLOOKUP($AB246,[2]T_Datos!$B$3:$D$34,3,FALSE)),"Por favor diligenciar")</f>
        <v>O23011601010000001636</v>
      </c>
      <c r="AE246" s="12"/>
      <c r="AF246" s="86"/>
      <c r="AG246" s="12"/>
      <c r="AH246" s="86"/>
      <c r="AI246" s="13"/>
      <c r="AJ246" s="15"/>
      <c r="AK246" s="12"/>
      <c r="AL246" s="86"/>
      <c r="AM246" s="12"/>
      <c r="AN246" s="79">
        <f t="shared" si="31"/>
        <v>3</v>
      </c>
      <c r="AO246" s="79">
        <f>IF(X246+AM246=0,0,AM246+X246)</f>
        <v>90</v>
      </c>
      <c r="AP246" s="83">
        <f>IF(Z246+AJ246=0,0,Z246+AJ246)</f>
        <v>17820000</v>
      </c>
    </row>
    <row r="247" spans="2:43" ht="51" customHeight="1">
      <c r="B247" s="124" t="s">
        <v>2443</v>
      </c>
      <c r="C247" s="12">
        <v>256</v>
      </c>
      <c r="D247" s="12" t="s">
        <v>2444</v>
      </c>
      <c r="E247" s="12"/>
      <c r="F247" s="87" t="s">
        <v>2445</v>
      </c>
      <c r="G247" s="77" t="s">
        <v>1249</v>
      </c>
      <c r="H247" s="2" t="s">
        <v>2446</v>
      </c>
      <c r="I247" s="12" t="s">
        <v>2447</v>
      </c>
      <c r="J247" s="12" t="s">
        <v>1373</v>
      </c>
      <c r="K247" s="88">
        <v>79569262</v>
      </c>
      <c r="L247" s="12"/>
      <c r="M247" s="12"/>
      <c r="N247" s="12"/>
      <c r="O247" s="12"/>
      <c r="P247" s="12"/>
      <c r="Q247" s="12"/>
      <c r="R247" s="12"/>
      <c r="S247" s="12"/>
      <c r="T247" s="12" t="s">
        <v>1449</v>
      </c>
      <c r="U247" s="86">
        <v>45462</v>
      </c>
      <c r="V247" s="75">
        <v>45477</v>
      </c>
      <c r="W247" s="75">
        <v>45568</v>
      </c>
      <c r="X247" s="12">
        <v>90</v>
      </c>
      <c r="Y247" s="79">
        <f t="shared" si="27"/>
        <v>3</v>
      </c>
      <c r="Z247" s="89">
        <v>17820000</v>
      </c>
      <c r="AA247" s="81">
        <f t="shared" si="30"/>
        <v>5940000</v>
      </c>
      <c r="AB247" s="12">
        <v>1698</v>
      </c>
      <c r="AC247" s="19" t="str">
        <f>IFERROR((VLOOKUP($AB247,[2]T_Datos!$B$3:$D$34,2,FALSE)),"Por favor diligenciar")</f>
        <v>Inspección, vigilancia y control en Rafael Uribe Uribe
Rafael Uribe Uribe</v>
      </c>
      <c r="AD247" s="19" t="str">
        <f>IFERROR((VLOOKUP($AB247,[2]T_Datos!$B$3:$D$34,3,FALSE)),"Por favor diligenciar")</f>
        <v>O23011605570000001698</v>
      </c>
      <c r="AE247" s="12"/>
      <c r="AF247" s="86"/>
      <c r="AG247" s="12"/>
      <c r="AH247" s="86"/>
      <c r="AI247" s="13"/>
      <c r="AJ247" s="15"/>
      <c r="AK247" s="12"/>
      <c r="AL247" s="86"/>
      <c r="AM247" s="12"/>
      <c r="AN247" s="79">
        <f t="shared" si="31"/>
        <v>3</v>
      </c>
      <c r="AO247" s="79">
        <f>IF(X247+AM247=0,0,AM247+X247)</f>
        <v>90</v>
      </c>
      <c r="AP247" s="83">
        <f>IF(Z247+AJ247=0,0,Z247+AJ247)</f>
        <v>17820000</v>
      </c>
    </row>
    <row r="248" spans="2:43" ht="51" customHeight="1">
      <c r="B248" s="124" t="s">
        <v>2448</v>
      </c>
      <c r="C248" s="12">
        <v>257</v>
      </c>
      <c r="D248" s="12" t="s">
        <v>2449</v>
      </c>
      <c r="E248" s="13"/>
      <c r="F248" s="76" t="s">
        <v>2450</v>
      </c>
      <c r="G248" s="77" t="s">
        <v>1249</v>
      </c>
      <c r="H248" s="12" t="s">
        <v>2451</v>
      </c>
      <c r="I248" s="12" t="s">
        <v>2452</v>
      </c>
      <c r="J248" s="12" t="s">
        <v>1373</v>
      </c>
      <c r="K248" s="88">
        <v>52114709</v>
      </c>
      <c r="L248" s="12"/>
      <c r="M248" s="12"/>
      <c r="N248" s="12"/>
      <c r="O248" s="12"/>
      <c r="P248" s="12"/>
      <c r="Q248" s="12"/>
      <c r="R248" s="12"/>
      <c r="S248" s="12"/>
      <c r="T248" s="12" t="s">
        <v>1526</v>
      </c>
      <c r="U248" s="86">
        <v>45468</v>
      </c>
      <c r="V248" s="75">
        <v>45477</v>
      </c>
      <c r="W248" s="75">
        <v>45568</v>
      </c>
      <c r="X248" s="12">
        <v>90</v>
      </c>
      <c r="Y248" s="79">
        <f t="shared" si="27"/>
        <v>3</v>
      </c>
      <c r="Z248" s="89">
        <v>17820000</v>
      </c>
      <c r="AA248" s="81">
        <f t="shared" si="30"/>
        <v>5940000</v>
      </c>
      <c r="AB248" s="12">
        <v>1697</v>
      </c>
      <c r="AC248" s="19" t="str">
        <f>IFERROR((VLOOKUP($AB248,T_Datos!$B$3:$D$34,2,FALSE)),"Por favor diligenciar")</f>
        <v xml:space="preserve">Gestion publica transparente y que mide cuentas  la ciudadania en rafael uribe uribe </v>
      </c>
      <c r="AD248" s="19" t="str">
        <f>IFERROR((VLOOKUP($AB248,T_Datos!$B$3:$D$34,3,FALSE)),"Por favor diligenciar")</f>
        <v>O23011605570000001697</v>
      </c>
      <c r="AE248" s="12"/>
      <c r="AF248" s="86"/>
      <c r="AG248" s="12"/>
      <c r="AH248" s="86"/>
      <c r="AI248" s="13"/>
      <c r="AJ248" s="15"/>
      <c r="AK248" s="12"/>
      <c r="AL248" s="86"/>
      <c r="AM248" s="12"/>
      <c r="AN248" s="79">
        <f t="shared" si="31"/>
        <v>3</v>
      </c>
      <c r="AO248" s="79">
        <f>IF(X248+AM248=0,0,AM248+X248)</f>
        <v>90</v>
      </c>
      <c r="AP248" s="83">
        <f>IF(Z248+AJ248=0,0,Z248+AJ248)</f>
        <v>17820000</v>
      </c>
    </row>
    <row r="249" spans="2:43" ht="51" customHeight="1">
      <c r="B249" s="124" t="s">
        <v>2453</v>
      </c>
      <c r="C249" s="12">
        <v>258</v>
      </c>
      <c r="D249" s="12" t="s">
        <v>2454</v>
      </c>
      <c r="E249" s="12"/>
      <c r="F249" s="87" t="s">
        <v>2455</v>
      </c>
      <c r="G249" s="77" t="s">
        <v>1249</v>
      </c>
      <c r="H249" s="12" t="s">
        <v>2456</v>
      </c>
      <c r="I249" s="12" t="s">
        <v>2457</v>
      </c>
      <c r="J249" s="12" t="s">
        <v>1373</v>
      </c>
      <c r="K249" s="88">
        <v>1019054181</v>
      </c>
      <c r="L249" s="12"/>
      <c r="M249" s="12"/>
      <c r="N249" s="12"/>
      <c r="O249" s="12"/>
      <c r="P249" s="12"/>
      <c r="Q249" s="12"/>
      <c r="R249" s="12"/>
      <c r="S249" s="12"/>
      <c r="T249" s="12" t="s">
        <v>1561</v>
      </c>
      <c r="U249" s="86">
        <v>45462</v>
      </c>
      <c r="V249" s="75">
        <v>45470</v>
      </c>
      <c r="W249" s="75">
        <v>45561</v>
      </c>
      <c r="X249" s="12">
        <v>90</v>
      </c>
      <c r="Y249" s="79">
        <f t="shared" si="27"/>
        <v>3</v>
      </c>
      <c r="Z249" s="89">
        <v>12600000</v>
      </c>
      <c r="AA249" s="81">
        <f t="shared" si="30"/>
        <v>4200000</v>
      </c>
      <c r="AB249" s="12">
        <v>1697</v>
      </c>
      <c r="AC249" s="19" t="str">
        <f>IFERROR((VLOOKUP($AB249,T_Datos!$B$3:$D$34,2,FALSE)),"Por favor diligenciar")</f>
        <v xml:space="preserve">Gestion publica transparente y que mide cuentas  la ciudadania en rafael uribe uribe </v>
      </c>
      <c r="AD249" s="19" t="str">
        <f>IFERROR((VLOOKUP($AB249,T_Datos!$B$3:$D$34,3,FALSE)),"Por favor diligenciar")</f>
        <v>O23011605570000001697</v>
      </c>
      <c r="AE249" s="12"/>
      <c r="AF249" s="86"/>
      <c r="AG249" s="12"/>
      <c r="AH249" s="86"/>
      <c r="AI249" s="13"/>
      <c r="AJ249" s="15"/>
      <c r="AK249" s="12"/>
      <c r="AL249" s="86"/>
      <c r="AM249" s="12"/>
      <c r="AN249" s="79">
        <f t="shared" si="31"/>
        <v>3</v>
      </c>
      <c r="AO249" s="79">
        <f>IF(X249+AM249=0,0,AM249+X249)</f>
        <v>90</v>
      </c>
      <c r="AP249" s="83">
        <f>IF(Z249+AJ249=0,0,Z249+AJ249)</f>
        <v>12600000</v>
      </c>
    </row>
    <row r="250" spans="2:43" ht="51" customHeight="1">
      <c r="B250" s="124" t="s">
        <v>2458</v>
      </c>
      <c r="C250" s="12">
        <v>259</v>
      </c>
      <c r="D250" s="12" t="s">
        <v>2459</v>
      </c>
      <c r="E250" s="12"/>
      <c r="F250" s="87" t="s">
        <v>2460</v>
      </c>
      <c r="G250" s="77" t="s">
        <v>1249</v>
      </c>
      <c r="H250" s="12" t="s">
        <v>2461</v>
      </c>
      <c r="I250" s="12" t="s">
        <v>2462</v>
      </c>
      <c r="J250" s="12" t="s">
        <v>1373</v>
      </c>
      <c r="K250" s="88">
        <v>52889988</v>
      </c>
      <c r="L250" s="12"/>
      <c r="M250" s="12"/>
      <c r="N250" s="12"/>
      <c r="O250" s="12"/>
      <c r="P250" s="12" t="s">
        <v>2463</v>
      </c>
      <c r="Q250" s="12" t="s">
        <v>1373</v>
      </c>
      <c r="R250" s="88">
        <v>52269838</v>
      </c>
      <c r="S250" s="86">
        <v>45516</v>
      </c>
      <c r="T250" s="12" t="s">
        <v>1461</v>
      </c>
      <c r="U250" s="75">
        <v>45468</v>
      </c>
      <c r="V250" s="75">
        <v>45477</v>
      </c>
      <c r="W250" s="75">
        <v>45568</v>
      </c>
      <c r="X250" s="12">
        <v>90</v>
      </c>
      <c r="Y250" s="79">
        <f t="shared" si="27"/>
        <v>3</v>
      </c>
      <c r="Z250" s="89">
        <v>17820000</v>
      </c>
      <c r="AA250" s="81">
        <f t="shared" si="30"/>
        <v>5940000</v>
      </c>
      <c r="AB250" s="12">
        <v>1636</v>
      </c>
      <c r="AC250" s="19" t="str">
        <f>IFERROR((VLOOKUP($AB250,T_Datos!$B$3:$D$34,2,FALSE)),"Por favor diligenciar")</f>
        <v>Mejoramiento de la calidad dde vida del adulto mayor en rafael uribe uribe</v>
      </c>
      <c r="AD250" s="19" t="str">
        <f>IFERROR((VLOOKUP($AB250,T_Datos!$B$3:$D$34,3,FALSE)),"Por favor diligenciar")</f>
        <v>O23011601010000001636</v>
      </c>
      <c r="AE250" s="12"/>
      <c r="AF250" s="86"/>
      <c r="AG250" s="12"/>
      <c r="AH250" s="86"/>
      <c r="AI250" s="13"/>
      <c r="AJ250" s="15"/>
      <c r="AK250" s="12"/>
      <c r="AL250" s="86"/>
      <c r="AM250" s="12"/>
      <c r="AN250" s="79">
        <f t="shared" si="31"/>
        <v>3</v>
      </c>
      <c r="AO250" s="79">
        <f>IF(X250+AM250=0,0,AM250+X250)</f>
        <v>90</v>
      </c>
      <c r="AP250" s="83">
        <f>IF(Z250+AJ250=0,0,Z250+AJ250)</f>
        <v>17820000</v>
      </c>
    </row>
    <row r="251" spans="2:43" ht="51" customHeight="1">
      <c r="B251" s="124" t="s">
        <v>2464</v>
      </c>
      <c r="C251" s="12">
        <v>260</v>
      </c>
      <c r="D251" s="12" t="s">
        <v>2465</v>
      </c>
      <c r="E251" s="13"/>
      <c r="F251" s="76" t="s">
        <v>2466</v>
      </c>
      <c r="G251" s="77" t="s">
        <v>1249</v>
      </c>
      <c r="H251" s="12" t="s">
        <v>2467</v>
      </c>
      <c r="I251" s="12" t="s">
        <v>2468</v>
      </c>
      <c r="J251" s="12" t="s">
        <v>1373</v>
      </c>
      <c r="K251" s="88">
        <v>1012369383</v>
      </c>
      <c r="L251" s="12"/>
      <c r="M251" s="12"/>
      <c r="N251" s="12"/>
      <c r="O251" s="12"/>
      <c r="P251" s="12"/>
      <c r="Q251" s="12"/>
      <c r="R251" s="12"/>
      <c r="S251" s="12"/>
      <c r="T251" s="12" t="s">
        <v>1461</v>
      </c>
      <c r="U251" s="75">
        <v>45468</v>
      </c>
      <c r="V251" s="75">
        <v>45476</v>
      </c>
      <c r="W251" s="75">
        <v>45567</v>
      </c>
      <c r="X251" s="12">
        <v>90</v>
      </c>
      <c r="Y251" s="79">
        <f t="shared" si="27"/>
        <v>3</v>
      </c>
      <c r="Z251" s="89">
        <v>17820000</v>
      </c>
      <c r="AA251" s="81">
        <f t="shared" si="30"/>
        <v>5940000</v>
      </c>
      <c r="AB251" s="12">
        <v>1636</v>
      </c>
      <c r="AC251" s="19" t="str">
        <f>IFERROR((VLOOKUP($AB251,T_Datos!$B$3:$D$34,2,FALSE)),"Por favor diligenciar")</f>
        <v>Mejoramiento de la calidad dde vida del adulto mayor en rafael uribe uribe</v>
      </c>
      <c r="AD251" s="19" t="str">
        <f>IFERROR((VLOOKUP($AB251,T_Datos!$B$3:$D$34,3,FALSE)),"Por favor diligenciar")</f>
        <v>O23011601010000001636</v>
      </c>
      <c r="AE251" s="12"/>
      <c r="AF251" s="86"/>
      <c r="AG251" s="12"/>
      <c r="AH251" s="86"/>
      <c r="AI251" s="13"/>
      <c r="AJ251" s="15"/>
      <c r="AK251" s="12"/>
      <c r="AL251" s="86"/>
      <c r="AM251" s="12"/>
      <c r="AN251" s="79">
        <f t="shared" si="31"/>
        <v>3</v>
      </c>
      <c r="AO251" s="79">
        <f>IF(X251+AM251=0,0,AM251+X251)</f>
        <v>90</v>
      </c>
      <c r="AP251" s="83">
        <f>IF(Z251+AJ251=0,0,Z251+AJ251)</f>
        <v>17820000</v>
      </c>
    </row>
    <row r="252" spans="2:43" ht="51" customHeight="1">
      <c r="B252" s="124" t="s">
        <v>2469</v>
      </c>
      <c r="C252" s="12">
        <v>261</v>
      </c>
      <c r="D252" s="12" t="s">
        <v>2470</v>
      </c>
      <c r="E252" s="12"/>
      <c r="F252" s="87" t="s">
        <v>2471</v>
      </c>
      <c r="G252" s="77" t="s">
        <v>1249</v>
      </c>
      <c r="H252" s="12" t="s">
        <v>2472</v>
      </c>
      <c r="I252" s="12" t="s">
        <v>2473</v>
      </c>
      <c r="J252" s="12" t="s">
        <v>1373</v>
      </c>
      <c r="K252" s="88">
        <v>52409679</v>
      </c>
      <c r="L252" s="12"/>
      <c r="M252" s="12"/>
      <c r="N252" s="12"/>
      <c r="O252" s="12"/>
      <c r="P252" s="12"/>
      <c r="Q252" s="12"/>
      <c r="R252" s="12"/>
      <c r="S252" s="12"/>
      <c r="T252" s="12" t="s">
        <v>2474</v>
      </c>
      <c r="U252" s="75">
        <v>45438</v>
      </c>
      <c r="V252" s="75">
        <v>45475</v>
      </c>
      <c r="W252" s="75">
        <v>45566</v>
      </c>
      <c r="X252" s="12">
        <v>90</v>
      </c>
      <c r="Y252" s="79">
        <f t="shared" si="27"/>
        <v>3</v>
      </c>
      <c r="Z252" s="89">
        <v>21120000</v>
      </c>
      <c r="AA252" s="81">
        <f t="shared" si="30"/>
        <v>7040000</v>
      </c>
      <c r="AB252" s="12">
        <v>1636</v>
      </c>
      <c r="AC252" s="19" t="str">
        <f>IFERROR((VLOOKUP($AB252,T_Datos!$B$3:$D$34,2,FALSE)),"Por favor diligenciar")</f>
        <v>Mejoramiento de la calidad dde vida del adulto mayor en rafael uribe uribe</v>
      </c>
      <c r="AD252" s="19" t="str">
        <f>IFERROR((VLOOKUP($AB252,T_Datos!$B$3:$D$34,3,FALSE)),"Por favor diligenciar")</f>
        <v>O23011601010000001636</v>
      </c>
      <c r="AE252" s="12"/>
      <c r="AF252" s="86"/>
      <c r="AG252" s="12"/>
      <c r="AH252" s="86"/>
      <c r="AI252" s="13"/>
      <c r="AJ252" s="15"/>
      <c r="AK252" s="12"/>
      <c r="AL252" s="86"/>
      <c r="AM252" s="12"/>
      <c r="AN252" s="79">
        <f t="shared" si="31"/>
        <v>3</v>
      </c>
      <c r="AO252" s="79">
        <f>IF(X252+AM252=0,0,AM252+X252)</f>
        <v>90</v>
      </c>
      <c r="AP252" s="83">
        <f>IF(Z252+AJ252=0,0,Z252+AJ252)</f>
        <v>21120000</v>
      </c>
    </row>
    <row r="253" spans="2:43" ht="51" customHeight="1">
      <c r="B253" s="124" t="s">
        <v>2475</v>
      </c>
      <c r="C253" s="12">
        <v>262</v>
      </c>
      <c r="D253" s="12" t="s">
        <v>2476</v>
      </c>
      <c r="E253" s="12"/>
      <c r="F253" s="87" t="s">
        <v>2477</v>
      </c>
      <c r="G253" s="77" t="s">
        <v>1249</v>
      </c>
      <c r="H253" s="12" t="s">
        <v>2478</v>
      </c>
      <c r="I253" s="12" t="s">
        <v>2479</v>
      </c>
      <c r="J253" s="12" t="s">
        <v>1373</v>
      </c>
      <c r="K253" s="88">
        <v>52458154</v>
      </c>
      <c r="L253" s="12"/>
      <c r="M253" s="12"/>
      <c r="N253" s="12"/>
      <c r="O253" s="12"/>
      <c r="P253" s="12"/>
      <c r="Q253" s="12"/>
      <c r="R253" s="12"/>
      <c r="S253" s="12"/>
      <c r="T253" s="12" t="s">
        <v>2480</v>
      </c>
      <c r="U253" s="75">
        <v>45467</v>
      </c>
      <c r="V253" s="75">
        <v>45470</v>
      </c>
      <c r="W253" s="75">
        <v>45561</v>
      </c>
      <c r="X253" s="12">
        <v>90</v>
      </c>
      <c r="Y253" s="79">
        <f t="shared" si="27"/>
        <v>3</v>
      </c>
      <c r="Z253" s="89">
        <v>8400000</v>
      </c>
      <c r="AA253" s="81">
        <f t="shared" si="30"/>
        <v>2800000</v>
      </c>
      <c r="AB253" s="12">
        <v>1697</v>
      </c>
      <c r="AC253" s="19" t="str">
        <f>IFERROR((VLOOKUP($AB253,T_Datos!$B$3:$D$34,2,FALSE)),"Por favor diligenciar")</f>
        <v xml:space="preserve">Gestion publica transparente y que mide cuentas  la ciudadania en rafael uribe uribe </v>
      </c>
      <c r="AD253" s="19" t="str">
        <f>IFERROR((VLOOKUP($AB253,T_Datos!$B$3:$D$34,3,FALSE)),"Por favor diligenciar")</f>
        <v>O23011605570000001697</v>
      </c>
      <c r="AE253" s="12"/>
      <c r="AF253" s="86"/>
      <c r="AG253" s="12"/>
      <c r="AH253" s="86"/>
      <c r="AI253" s="13"/>
      <c r="AJ253" s="15"/>
      <c r="AK253" s="12"/>
      <c r="AL253" s="86"/>
      <c r="AM253" s="12"/>
      <c r="AN253" s="79">
        <f t="shared" si="31"/>
        <v>3</v>
      </c>
      <c r="AO253" s="79">
        <f>IF(X253+AM253=0,0,AM253+X253)</f>
        <v>90</v>
      </c>
      <c r="AP253" s="83">
        <f>IF(Z253+AJ253=0,0,Z253+AJ253)</f>
        <v>8400000</v>
      </c>
    </row>
    <row r="254" spans="2:43" ht="51" customHeight="1">
      <c r="B254" s="124" t="s">
        <v>2481</v>
      </c>
      <c r="C254" s="12">
        <v>263</v>
      </c>
      <c r="D254" s="12" t="s">
        <v>2482</v>
      </c>
      <c r="E254" s="13"/>
      <c r="F254" s="87" t="s">
        <v>2483</v>
      </c>
      <c r="G254" s="77" t="s">
        <v>1249</v>
      </c>
      <c r="H254" s="12" t="s">
        <v>2484</v>
      </c>
      <c r="I254" s="12" t="s">
        <v>2485</v>
      </c>
      <c r="J254" s="12" t="s">
        <v>1373</v>
      </c>
      <c r="K254" s="88">
        <v>80139417</v>
      </c>
      <c r="L254" s="12"/>
      <c r="M254" s="12"/>
      <c r="N254" s="12"/>
      <c r="O254" s="12"/>
      <c r="P254" s="12"/>
      <c r="Q254" s="12"/>
      <c r="R254" s="12"/>
      <c r="S254" s="12"/>
      <c r="T254" s="12" t="s">
        <v>2486</v>
      </c>
      <c r="U254" s="75">
        <v>45438</v>
      </c>
      <c r="V254" s="75">
        <v>45470</v>
      </c>
      <c r="W254" s="75">
        <v>45561</v>
      </c>
      <c r="X254" s="12">
        <v>90</v>
      </c>
      <c r="Y254" s="79">
        <f t="shared" si="27"/>
        <v>3</v>
      </c>
      <c r="Z254" s="89">
        <v>8400000</v>
      </c>
      <c r="AA254" s="81">
        <f t="shared" si="30"/>
        <v>2800000</v>
      </c>
      <c r="AB254" s="12">
        <v>1697</v>
      </c>
      <c r="AC254" s="19" t="str">
        <f>IFERROR((VLOOKUP($AB254,T_Datos!$B$3:$D$34,2,FALSE)),"Por favor diligenciar")</f>
        <v xml:space="preserve">Gestion publica transparente y que mide cuentas  la ciudadania en rafael uribe uribe </v>
      </c>
      <c r="AD254" s="19" t="str">
        <f>IFERROR((VLOOKUP($AB254,T_Datos!$B$3:$D$34,3,FALSE)),"Por favor diligenciar")</f>
        <v>O23011605570000001697</v>
      </c>
      <c r="AE254" s="12"/>
      <c r="AF254" s="86"/>
      <c r="AG254" s="12"/>
      <c r="AH254" s="86"/>
      <c r="AI254" s="13"/>
      <c r="AJ254" s="15"/>
      <c r="AK254" s="12"/>
      <c r="AL254" s="86"/>
      <c r="AM254" s="12"/>
      <c r="AN254" s="79">
        <f t="shared" si="31"/>
        <v>3</v>
      </c>
      <c r="AO254" s="79">
        <f>IF(X254+AM254=0,0,AM254+X254)</f>
        <v>90</v>
      </c>
      <c r="AP254" s="83">
        <f>IF(Z254+AJ254=0,0,Z254+AJ254)</f>
        <v>8400000</v>
      </c>
      <c r="AQ254" s="156"/>
    </row>
    <row r="255" spans="2:43" ht="51" customHeight="1">
      <c r="B255" s="124" t="s">
        <v>2487</v>
      </c>
      <c r="C255" s="12">
        <v>264</v>
      </c>
      <c r="D255" s="12" t="s">
        <v>2488</v>
      </c>
      <c r="E255" s="12"/>
      <c r="F255" s="87" t="s">
        <v>2489</v>
      </c>
      <c r="G255" s="77" t="s">
        <v>1249</v>
      </c>
      <c r="H255" s="12" t="s">
        <v>2490</v>
      </c>
      <c r="I255" s="12" t="s">
        <v>2491</v>
      </c>
      <c r="J255" s="12" t="s">
        <v>1373</v>
      </c>
      <c r="K255" s="88">
        <v>52828741</v>
      </c>
      <c r="L255" s="12"/>
      <c r="M255" s="12"/>
      <c r="N255" s="12"/>
      <c r="O255" s="12"/>
      <c r="P255" s="12"/>
      <c r="Q255" s="12"/>
      <c r="R255" s="12"/>
      <c r="S255" s="12"/>
      <c r="T255" s="12" t="s">
        <v>2492</v>
      </c>
      <c r="U255" s="75">
        <v>45467</v>
      </c>
      <c r="V255" s="75">
        <v>45475</v>
      </c>
      <c r="W255" s="75">
        <v>45566</v>
      </c>
      <c r="X255" s="12">
        <v>90</v>
      </c>
      <c r="Y255" s="79">
        <f t="shared" si="27"/>
        <v>3</v>
      </c>
      <c r="Z255" s="89">
        <v>10200000</v>
      </c>
      <c r="AA255" s="81">
        <f t="shared" si="30"/>
        <v>3400000</v>
      </c>
      <c r="AB255" s="12">
        <v>1698</v>
      </c>
      <c r="AC255" s="19" t="str">
        <f>IFERROR((VLOOKUP($AB255,T_Datos!$B$3:$D$34,2,FALSE)),"Por favor diligenciar")</f>
        <v>Inspección, vigilancia y control en Rafael Uribe Uribe
Rafael Uribe Uribe</v>
      </c>
      <c r="AD255" s="19" t="str">
        <f>IFERROR((VLOOKUP($AB255,T_Datos!$B$3:$D$34,3,FALSE)),"Por favor diligenciar")</f>
        <v>O23011605570000001698</v>
      </c>
      <c r="AE255" s="12"/>
      <c r="AF255" s="86"/>
      <c r="AG255" s="12"/>
      <c r="AH255" s="86"/>
      <c r="AI255" s="13"/>
      <c r="AJ255" s="15"/>
      <c r="AK255" s="12"/>
      <c r="AL255" s="86"/>
      <c r="AM255" s="12"/>
      <c r="AN255" s="79">
        <f t="shared" si="31"/>
        <v>3</v>
      </c>
      <c r="AO255" s="79">
        <f>IF(X255+AM255=0,0,AM255+X255)</f>
        <v>90</v>
      </c>
      <c r="AP255" s="83">
        <f>IF(Z255+AJ255=0,0,Z255+AJ255)</f>
        <v>10200000</v>
      </c>
    </row>
    <row r="256" spans="2:43" ht="51" customHeight="1">
      <c r="B256" s="124" t="s">
        <v>2493</v>
      </c>
      <c r="C256" s="12">
        <v>265</v>
      </c>
      <c r="D256" s="12" t="s">
        <v>2494</v>
      </c>
      <c r="E256" s="12"/>
      <c r="F256" s="87" t="s">
        <v>2495</v>
      </c>
      <c r="G256" s="77" t="s">
        <v>1249</v>
      </c>
      <c r="H256" s="12" t="s">
        <v>2496</v>
      </c>
      <c r="I256" s="12" t="s">
        <v>2497</v>
      </c>
      <c r="J256" s="12" t="s">
        <v>1373</v>
      </c>
      <c r="K256" s="88">
        <v>1106395947</v>
      </c>
      <c r="L256" s="12"/>
      <c r="M256" s="12"/>
      <c r="N256" s="12"/>
      <c r="O256" s="12"/>
      <c r="P256" s="12"/>
      <c r="Q256" s="12"/>
      <c r="R256" s="12"/>
      <c r="S256" s="12"/>
      <c r="T256" s="12" t="s">
        <v>2498</v>
      </c>
      <c r="U256" s="75">
        <v>45468</v>
      </c>
      <c r="V256" s="75">
        <v>45476</v>
      </c>
      <c r="W256" s="75">
        <v>45567</v>
      </c>
      <c r="X256" s="12">
        <v>90</v>
      </c>
      <c r="Y256" s="79">
        <f t="shared" si="27"/>
        <v>3</v>
      </c>
      <c r="Z256" s="89">
        <v>17820000</v>
      </c>
      <c r="AA256" s="81">
        <f t="shared" si="30"/>
        <v>5940000</v>
      </c>
      <c r="AB256" s="12">
        <v>1636</v>
      </c>
      <c r="AC256" s="19" t="str">
        <f>IFERROR((VLOOKUP($AB256,T_Datos!$B$3:$D$34,2,FALSE)),"Por favor diligenciar")</f>
        <v>Mejoramiento de la calidad dde vida del adulto mayor en rafael uribe uribe</v>
      </c>
      <c r="AD256" s="19" t="str">
        <f>IFERROR((VLOOKUP($AB256,T_Datos!$B$3:$D$34,3,FALSE)),"Por favor diligenciar")</f>
        <v>O23011601010000001636</v>
      </c>
      <c r="AE256" s="12"/>
      <c r="AF256" s="86"/>
      <c r="AG256" s="12"/>
      <c r="AH256" s="86"/>
      <c r="AI256" s="13"/>
      <c r="AJ256" s="15"/>
      <c r="AK256" s="12"/>
      <c r="AL256" s="86"/>
      <c r="AM256" s="12"/>
      <c r="AN256" s="79">
        <f t="shared" si="31"/>
        <v>3</v>
      </c>
      <c r="AO256" s="79">
        <f>IF(X256+AM256=0,0,AM256+X256)</f>
        <v>90</v>
      </c>
      <c r="AP256" s="83">
        <f>IF(Z256+AJ256=0,0,Z256+AJ256)</f>
        <v>17820000</v>
      </c>
    </row>
    <row r="257" spans="2:43" ht="51" customHeight="1">
      <c r="B257" s="124" t="s">
        <v>2499</v>
      </c>
      <c r="C257" s="12">
        <v>266</v>
      </c>
      <c r="D257" s="12" t="s">
        <v>2500</v>
      </c>
      <c r="E257" s="12"/>
      <c r="F257" s="87" t="s">
        <v>2501</v>
      </c>
      <c r="G257" s="77" t="s">
        <v>1249</v>
      </c>
      <c r="H257" s="12" t="s">
        <v>2502</v>
      </c>
      <c r="I257" s="12" t="s">
        <v>2503</v>
      </c>
      <c r="J257" s="12" t="s">
        <v>1373</v>
      </c>
      <c r="K257" s="88">
        <v>1022942908</v>
      </c>
      <c r="L257" s="12"/>
      <c r="M257" s="12"/>
      <c r="N257" s="12"/>
      <c r="O257" s="12"/>
      <c r="P257" s="12"/>
      <c r="Q257" s="12"/>
      <c r="R257" s="12"/>
      <c r="S257" s="12"/>
      <c r="T257" s="12" t="s">
        <v>2498</v>
      </c>
      <c r="U257" s="75">
        <v>45468</v>
      </c>
      <c r="V257" s="75">
        <v>45471</v>
      </c>
      <c r="W257" s="75">
        <v>45562</v>
      </c>
      <c r="X257" s="12">
        <v>90</v>
      </c>
      <c r="Y257" s="79">
        <f t="shared" si="27"/>
        <v>3</v>
      </c>
      <c r="Z257" s="89">
        <v>17820000</v>
      </c>
      <c r="AA257" s="81">
        <f t="shared" si="30"/>
        <v>5940000</v>
      </c>
      <c r="AB257" s="12">
        <v>1636</v>
      </c>
      <c r="AC257" s="19" t="str">
        <f>IFERROR((VLOOKUP($AB257,T_Datos!$B$3:$D$34,2,FALSE)),"Por favor diligenciar")</f>
        <v>Mejoramiento de la calidad dde vida del adulto mayor en rafael uribe uribe</v>
      </c>
      <c r="AD257" s="19" t="str">
        <f>IFERROR((VLOOKUP($AB257,T_Datos!$B$3:$D$34,3,FALSE)),"Por favor diligenciar")</f>
        <v>O23011601010000001636</v>
      </c>
      <c r="AE257" s="12"/>
      <c r="AF257" s="86"/>
      <c r="AG257" s="12"/>
      <c r="AH257" s="86"/>
      <c r="AI257" s="13"/>
      <c r="AJ257" s="15"/>
      <c r="AK257" s="12"/>
      <c r="AL257" s="86"/>
      <c r="AM257" s="12"/>
      <c r="AN257" s="79">
        <f t="shared" si="31"/>
        <v>3</v>
      </c>
      <c r="AO257" s="79">
        <f>IF(X257+AM257=0,0,AM257+X257)</f>
        <v>90</v>
      </c>
      <c r="AP257" s="83">
        <f>IF(Z257+AJ257=0,0,Z257+AJ257)</f>
        <v>17820000</v>
      </c>
    </row>
    <row r="258" spans="2:43" ht="51" customHeight="1">
      <c r="B258" s="124" t="s">
        <v>2504</v>
      </c>
      <c r="C258" s="12">
        <v>267</v>
      </c>
      <c r="D258" s="12" t="s">
        <v>2505</v>
      </c>
      <c r="E258" s="12"/>
      <c r="F258" s="76" t="s">
        <v>2506</v>
      </c>
      <c r="G258" s="77" t="s">
        <v>1249</v>
      </c>
      <c r="H258" s="12" t="s">
        <v>2507</v>
      </c>
      <c r="I258" s="12" t="s">
        <v>2508</v>
      </c>
      <c r="J258" s="12" t="s">
        <v>1373</v>
      </c>
      <c r="K258" s="88">
        <v>1030602098</v>
      </c>
      <c r="L258" s="12"/>
      <c r="M258" s="12"/>
      <c r="N258" s="12"/>
      <c r="O258" s="12"/>
      <c r="P258" s="12"/>
      <c r="Q258" s="12"/>
      <c r="R258" s="12"/>
      <c r="S258" s="12"/>
      <c r="T258" s="12" t="s">
        <v>1852</v>
      </c>
      <c r="U258" s="86">
        <v>45468</v>
      </c>
      <c r="V258" s="75">
        <v>45477</v>
      </c>
      <c r="W258" s="75">
        <v>45599</v>
      </c>
      <c r="X258" s="12">
        <v>120</v>
      </c>
      <c r="Y258" s="79">
        <v>4</v>
      </c>
      <c r="Z258" s="89">
        <v>23760000</v>
      </c>
      <c r="AA258" s="81">
        <f t="shared" si="30"/>
        <v>5940000</v>
      </c>
      <c r="AB258" s="12">
        <v>1697</v>
      </c>
      <c r="AC258" s="19" t="str">
        <f>IFERROR((VLOOKUP($AB258,T_Datos!$B$3:$D$34,2,FALSE)),"Por favor diligenciar")</f>
        <v xml:space="preserve">Gestion publica transparente y que mide cuentas  la ciudadania en rafael uribe uribe </v>
      </c>
      <c r="AD258" s="19" t="str">
        <f>IFERROR((VLOOKUP($AB258,T_Datos!$B$3:$D$34,3,FALSE)),"Por favor diligenciar")</f>
        <v>O23011605570000001697</v>
      </c>
      <c r="AE258" s="12"/>
      <c r="AF258" s="86"/>
      <c r="AG258" s="12"/>
      <c r="AH258" s="86"/>
      <c r="AI258" s="13"/>
      <c r="AJ258" s="15"/>
      <c r="AK258" s="12"/>
      <c r="AL258" s="86"/>
      <c r="AM258" s="12"/>
      <c r="AN258" s="79">
        <f t="shared" si="31"/>
        <v>4</v>
      </c>
      <c r="AO258" s="79">
        <f>IF(X258+AM258=0,0,AM258+X258)</f>
        <v>120</v>
      </c>
      <c r="AP258" s="83">
        <f>IF(Z258+AJ258=0,0,Z258+AJ258)</f>
        <v>23760000</v>
      </c>
    </row>
    <row r="259" spans="2:43" ht="51" customHeight="1">
      <c r="B259" s="124" t="s">
        <v>2509</v>
      </c>
      <c r="C259" s="12">
        <v>268</v>
      </c>
      <c r="D259" s="12" t="s">
        <v>2510</v>
      </c>
      <c r="E259" s="12"/>
      <c r="F259" s="76" t="s">
        <v>2511</v>
      </c>
      <c r="G259" s="77" t="s">
        <v>1249</v>
      </c>
      <c r="H259" s="12" t="s">
        <v>2512</v>
      </c>
      <c r="I259" s="12" t="s">
        <v>2513</v>
      </c>
      <c r="J259" s="12" t="s">
        <v>1373</v>
      </c>
      <c r="K259" s="88">
        <v>52786358</v>
      </c>
      <c r="L259" s="12"/>
      <c r="M259" s="12"/>
      <c r="N259" s="12"/>
      <c r="O259" s="12"/>
      <c r="P259" s="12"/>
      <c r="Q259" s="12"/>
      <c r="R259" s="12"/>
      <c r="S259" s="12"/>
      <c r="T259" s="12" t="s">
        <v>1526</v>
      </c>
      <c r="U259" s="75">
        <v>45469</v>
      </c>
      <c r="V259" s="75">
        <v>45477</v>
      </c>
      <c r="W259" s="75">
        <v>45568</v>
      </c>
      <c r="X259" s="12">
        <v>90</v>
      </c>
      <c r="Y259" s="79">
        <f t="shared" ref="Y259:Y279" si="32">ROUND((X259/30),0)</f>
        <v>3</v>
      </c>
      <c r="Z259" s="89">
        <v>17820000</v>
      </c>
      <c r="AA259" s="81">
        <f t="shared" si="30"/>
        <v>5940000</v>
      </c>
      <c r="AB259" s="12">
        <v>1697</v>
      </c>
      <c r="AC259" s="19" t="str">
        <f>IFERROR((VLOOKUP($AB259,T_Datos!$B$3:$D$34,2,FALSE)),"Por favor diligenciar")</f>
        <v xml:space="preserve">Gestion publica transparente y que mide cuentas  la ciudadania en rafael uribe uribe </v>
      </c>
      <c r="AD259" s="19" t="str">
        <f>IFERROR((VLOOKUP($AB259,T_Datos!$B$3:$D$34,3,FALSE)),"Por favor diligenciar")</f>
        <v>O23011605570000001697</v>
      </c>
      <c r="AE259" s="12"/>
      <c r="AF259" s="86"/>
      <c r="AG259" s="12"/>
      <c r="AH259" s="86"/>
      <c r="AI259" s="13"/>
      <c r="AJ259" s="15"/>
      <c r="AK259" s="12"/>
      <c r="AL259" s="86"/>
      <c r="AM259" s="12"/>
      <c r="AN259" s="79">
        <f t="shared" si="31"/>
        <v>3</v>
      </c>
      <c r="AO259" s="79">
        <f>IF(X259+AM259=0,0,AM259+X259)</f>
        <v>90</v>
      </c>
      <c r="AP259" s="83">
        <f>IF(Z259+AJ259=0,0,Z259+AJ259)</f>
        <v>17820000</v>
      </c>
    </row>
    <row r="260" spans="2:43" ht="51" customHeight="1">
      <c r="B260" s="124" t="s">
        <v>2514</v>
      </c>
      <c r="C260" s="12">
        <v>269</v>
      </c>
      <c r="D260" s="12" t="s">
        <v>2515</v>
      </c>
      <c r="E260" s="12"/>
      <c r="F260" s="76" t="s">
        <v>2516</v>
      </c>
      <c r="G260" s="77" t="s">
        <v>1249</v>
      </c>
      <c r="H260" s="12" t="s">
        <v>2517</v>
      </c>
      <c r="I260" s="12" t="s">
        <v>2518</v>
      </c>
      <c r="J260" s="12" t="s">
        <v>1373</v>
      </c>
      <c r="K260" s="88">
        <v>30309117</v>
      </c>
      <c r="L260" s="12"/>
      <c r="M260" s="12"/>
      <c r="N260" s="12"/>
      <c r="O260" s="12"/>
      <c r="P260" s="12"/>
      <c r="Q260" s="12"/>
      <c r="R260" s="12"/>
      <c r="S260" s="12"/>
      <c r="T260" s="12" t="s">
        <v>2519</v>
      </c>
      <c r="U260" s="75">
        <v>45469</v>
      </c>
      <c r="V260" s="75">
        <v>45478</v>
      </c>
      <c r="W260" s="75">
        <v>45569</v>
      </c>
      <c r="X260" s="12">
        <v>90</v>
      </c>
      <c r="Y260" s="79">
        <f t="shared" si="32"/>
        <v>3</v>
      </c>
      <c r="Z260" s="89">
        <v>5940000</v>
      </c>
      <c r="AA260" s="81">
        <f t="shared" si="30"/>
        <v>1980000</v>
      </c>
      <c r="AB260" s="12">
        <v>1698</v>
      </c>
      <c r="AC260" s="19" t="str">
        <f>IFERROR((VLOOKUP($AB260,T_Datos!$B$3:$D$34,2,FALSE)),"Por favor diligenciar")</f>
        <v>Inspección, vigilancia y control en Rafael Uribe Uribe
Rafael Uribe Uribe</v>
      </c>
      <c r="AD260" s="19" t="str">
        <f>IFERROR((VLOOKUP($AB260,T_Datos!$B$3:$D$34,3,FALSE)),"Por favor diligenciar")</f>
        <v>O23011605570000001698</v>
      </c>
      <c r="AE260" s="12"/>
      <c r="AF260" s="86"/>
      <c r="AG260" s="12"/>
      <c r="AH260" s="86"/>
      <c r="AI260" s="13"/>
      <c r="AJ260" s="15"/>
      <c r="AK260" s="12"/>
      <c r="AL260" s="86"/>
      <c r="AM260" s="12"/>
      <c r="AN260" s="79">
        <f t="shared" si="31"/>
        <v>3</v>
      </c>
      <c r="AO260" s="79">
        <f>IF(X260+AM260=0,0,AM260+X260)</f>
        <v>90</v>
      </c>
      <c r="AP260" s="83">
        <f>IF(Z260+AJ260=0,0,Z260+AJ260)</f>
        <v>5940000</v>
      </c>
      <c r="AQ260" s="156"/>
    </row>
    <row r="261" spans="2:43" ht="51" customHeight="1">
      <c r="B261" s="124" t="s">
        <v>10</v>
      </c>
      <c r="C261" s="12">
        <v>270</v>
      </c>
      <c r="D261" s="12" t="s">
        <v>9</v>
      </c>
      <c r="E261" s="12"/>
      <c r="F261" s="87" t="s">
        <v>2520</v>
      </c>
      <c r="G261" s="77" t="s">
        <v>1243</v>
      </c>
      <c r="H261" s="12" t="s">
        <v>2521</v>
      </c>
      <c r="I261" s="12" t="s">
        <v>2522</v>
      </c>
      <c r="J261" s="12" t="s">
        <v>1373</v>
      </c>
      <c r="K261" s="88">
        <v>79867234</v>
      </c>
      <c r="L261" s="12"/>
      <c r="M261" s="12"/>
      <c r="N261" s="12"/>
      <c r="O261" s="12"/>
      <c r="P261" s="12"/>
      <c r="Q261" s="12"/>
      <c r="R261" s="12"/>
      <c r="S261" s="12"/>
      <c r="T261" s="12" t="s">
        <v>2523</v>
      </c>
      <c r="U261" s="86">
        <v>45467</v>
      </c>
      <c r="V261" s="75">
        <v>45469</v>
      </c>
      <c r="W261" s="75">
        <v>45498</v>
      </c>
      <c r="X261" s="12">
        <v>30</v>
      </c>
      <c r="Y261" s="79">
        <f t="shared" si="32"/>
        <v>1</v>
      </c>
      <c r="Z261" s="89">
        <v>116723850</v>
      </c>
      <c r="AA261" s="81">
        <f t="shared" si="30"/>
        <v>116723850</v>
      </c>
      <c r="AB261" s="12">
        <v>1650</v>
      </c>
      <c r="AC261" s="19" t="str">
        <f>IFERROR((VLOOKUP($AB261,T_Datos!$B$3:$D$34,2,FALSE)),"Por favor diligenciar")</f>
        <v>Cultura y emprendimiento con
igualdad de oportunidades en Rafael
Uribe Uribe</v>
      </c>
      <c r="AD261" s="19" t="str">
        <f>IFERROR((VLOOKUP($AB261,T_Datos!$B$3:$D$34,3,FALSE)),"Por favor diligenciar")</f>
        <v>O23011601240000001650</v>
      </c>
      <c r="AE261" s="12"/>
      <c r="AF261" s="86"/>
      <c r="AG261" s="12"/>
      <c r="AH261" s="86"/>
      <c r="AI261" s="13"/>
      <c r="AJ261" s="15"/>
      <c r="AK261" s="12"/>
      <c r="AL261" s="86"/>
      <c r="AM261" s="12"/>
      <c r="AN261" s="79">
        <f t="shared" si="31"/>
        <v>1</v>
      </c>
      <c r="AO261" s="79">
        <f>IF(X261+AM261=0,0,AM261+X261)</f>
        <v>30</v>
      </c>
      <c r="AP261" s="83">
        <f>IF(Z261+AJ261=0,0,Z261+AJ261)</f>
        <v>116723850</v>
      </c>
    </row>
    <row r="262" spans="2:43" ht="51" customHeight="1">
      <c r="B262" s="124" t="s">
        <v>2524</v>
      </c>
      <c r="C262" s="12">
        <v>271</v>
      </c>
      <c r="D262" s="12" t="s">
        <v>2525</v>
      </c>
      <c r="E262" s="12"/>
      <c r="F262" s="87" t="s">
        <v>2526</v>
      </c>
      <c r="G262" s="77" t="s">
        <v>1249</v>
      </c>
      <c r="H262" s="12" t="s">
        <v>2527</v>
      </c>
      <c r="I262" s="12" t="s">
        <v>2528</v>
      </c>
      <c r="J262" s="12" t="s">
        <v>1373</v>
      </c>
      <c r="K262" s="88">
        <v>1031150465</v>
      </c>
      <c r="L262" s="12"/>
      <c r="M262" s="12"/>
      <c r="N262" s="12"/>
      <c r="O262" s="12"/>
      <c r="P262" s="12"/>
      <c r="Q262" s="12"/>
      <c r="R262" s="12"/>
      <c r="S262" s="12"/>
      <c r="T262" s="12" t="s">
        <v>2321</v>
      </c>
      <c r="U262" s="86">
        <v>45468</v>
      </c>
      <c r="V262" s="75">
        <v>45471</v>
      </c>
      <c r="W262" s="75">
        <v>45592</v>
      </c>
      <c r="X262" s="12">
        <v>120</v>
      </c>
      <c r="Y262" s="79">
        <f t="shared" si="32"/>
        <v>4</v>
      </c>
      <c r="Z262" s="89">
        <v>16400000</v>
      </c>
      <c r="AA262" s="81">
        <f t="shared" si="30"/>
        <v>4100000</v>
      </c>
      <c r="AB262" s="12">
        <v>1697</v>
      </c>
      <c r="AC262" s="19" t="str">
        <f>IFERROR((VLOOKUP($AB262,T_Datos!$B$3:$D$34,2,FALSE)),"Por favor diligenciar")</f>
        <v xml:space="preserve">Gestion publica transparente y que mide cuentas  la ciudadania en rafael uribe uribe </v>
      </c>
      <c r="AD262" s="19" t="str">
        <f>IFERROR((VLOOKUP($AB262,T_Datos!$B$3:$D$34,3,FALSE)),"Por favor diligenciar")</f>
        <v>O23011605570000001697</v>
      </c>
      <c r="AE262" s="12"/>
      <c r="AF262" s="86"/>
      <c r="AG262" s="12"/>
      <c r="AH262" s="86"/>
      <c r="AI262" s="13"/>
      <c r="AJ262" s="15"/>
      <c r="AK262" s="12"/>
      <c r="AL262" s="86"/>
      <c r="AM262" s="12"/>
      <c r="AN262" s="79">
        <f t="shared" si="31"/>
        <v>4</v>
      </c>
      <c r="AO262" s="79">
        <f>IF(X262+AM262=0,0,AM262+X262)</f>
        <v>120</v>
      </c>
      <c r="AP262" s="83">
        <f>IF(Z262+AJ262=0,0,Z262+AJ262)</f>
        <v>16400000</v>
      </c>
    </row>
    <row r="263" spans="2:43" ht="51" customHeight="1">
      <c r="B263" s="124" t="s">
        <v>2529</v>
      </c>
      <c r="C263" s="12" t="s">
        <v>1377</v>
      </c>
      <c r="D263" s="12">
        <v>220117</v>
      </c>
      <c r="E263" s="12"/>
      <c r="F263" s="90" t="s">
        <v>2530</v>
      </c>
      <c r="G263" s="77" t="s">
        <v>1227</v>
      </c>
      <c r="H263" s="12">
        <v>220117</v>
      </c>
      <c r="I263" s="12" t="s">
        <v>2531</v>
      </c>
      <c r="J263" s="12" t="s">
        <v>1379</v>
      </c>
      <c r="K263" s="88">
        <v>830053669</v>
      </c>
      <c r="L263" s="12"/>
      <c r="M263" s="12"/>
      <c r="N263" s="12"/>
      <c r="O263" s="12"/>
      <c r="P263" s="12"/>
      <c r="Q263" s="12"/>
      <c r="R263" s="12"/>
      <c r="S263" s="12"/>
      <c r="T263" s="12" t="s">
        <v>2532</v>
      </c>
      <c r="U263" s="86">
        <v>45468</v>
      </c>
      <c r="V263" s="75">
        <v>45468</v>
      </c>
      <c r="W263" s="75">
        <v>45716</v>
      </c>
      <c r="X263" s="12">
        <v>240</v>
      </c>
      <c r="Y263" s="79">
        <f t="shared" si="32"/>
        <v>8</v>
      </c>
      <c r="Z263" s="89">
        <v>9667538</v>
      </c>
      <c r="AA263" s="81">
        <f t="shared" si="30"/>
        <v>1208442.25</v>
      </c>
      <c r="AB263" s="12">
        <v>3124</v>
      </c>
      <c r="AC263" s="19" t="s">
        <v>2533</v>
      </c>
      <c r="AD263" s="19" t="s">
        <v>2534</v>
      </c>
      <c r="AE263" s="12"/>
      <c r="AF263" s="86"/>
      <c r="AG263" s="12"/>
      <c r="AH263" s="86"/>
      <c r="AI263" s="13"/>
      <c r="AJ263" s="15"/>
      <c r="AK263" s="12"/>
      <c r="AL263" s="86"/>
      <c r="AM263" s="12"/>
      <c r="AN263" s="79">
        <f t="shared" si="31"/>
        <v>8</v>
      </c>
      <c r="AO263" s="79">
        <f>IF(X263+AM263=0,0,AM263+X263)</f>
        <v>240</v>
      </c>
      <c r="AP263" s="83">
        <f>IF(Z263+AJ263=0,0,Z263+AJ263)</f>
        <v>9667538</v>
      </c>
    </row>
    <row r="264" spans="2:43" ht="51" customHeight="1">
      <c r="B264" s="124" t="s">
        <v>2535</v>
      </c>
      <c r="C264" s="12">
        <v>272</v>
      </c>
      <c r="D264" s="12" t="s">
        <v>2536</v>
      </c>
      <c r="E264" s="13"/>
      <c r="F264" s="76" t="s">
        <v>2537</v>
      </c>
      <c r="G264" s="77" t="s">
        <v>1249</v>
      </c>
      <c r="H264" s="12" t="s">
        <v>2538</v>
      </c>
      <c r="I264" s="12" t="s">
        <v>2539</v>
      </c>
      <c r="J264" s="12" t="s">
        <v>1373</v>
      </c>
      <c r="K264" s="88">
        <v>1101177020</v>
      </c>
      <c r="L264" s="12"/>
      <c r="M264" s="12"/>
      <c r="N264" s="12"/>
      <c r="O264" s="12"/>
      <c r="P264" s="12"/>
      <c r="Q264" s="12"/>
      <c r="R264" s="12"/>
      <c r="S264" s="12"/>
      <c r="T264" s="12" t="s">
        <v>2540</v>
      </c>
      <c r="U264" s="75">
        <v>45476</v>
      </c>
      <c r="V264" s="75">
        <v>45481</v>
      </c>
      <c r="W264" s="75">
        <v>45572</v>
      </c>
      <c r="X264" s="12">
        <v>90</v>
      </c>
      <c r="Y264" s="79">
        <f t="shared" si="32"/>
        <v>3</v>
      </c>
      <c r="Z264" s="89">
        <v>16470000</v>
      </c>
      <c r="AA264" s="81">
        <f t="shared" si="30"/>
        <v>5490000</v>
      </c>
      <c r="AB264" s="12">
        <v>1697</v>
      </c>
      <c r="AC264" s="19" t="str">
        <f>IFERROR((VLOOKUP($AB264,T_Datos!$B$3:$D$34,2,FALSE)),"Por favor diligenciar")</f>
        <v xml:space="preserve">Gestion publica transparente y que mide cuentas  la ciudadania en rafael uribe uribe </v>
      </c>
      <c r="AD264" s="19" t="str">
        <f>IFERROR((VLOOKUP($AB264,T_Datos!$B$3:$D$34,3,FALSE)),"Por favor diligenciar")</f>
        <v>O23011605570000001697</v>
      </c>
      <c r="AE264" s="12"/>
      <c r="AF264" s="86"/>
      <c r="AG264" s="12"/>
      <c r="AH264" s="86"/>
      <c r="AI264" s="13"/>
      <c r="AJ264" s="15"/>
      <c r="AK264" s="12"/>
      <c r="AL264" s="86"/>
      <c r="AM264" s="12"/>
      <c r="AN264" s="79">
        <f t="shared" si="31"/>
        <v>3</v>
      </c>
      <c r="AO264" s="79">
        <f>IF(X264+AM264=0,0,AM264+X264)</f>
        <v>90</v>
      </c>
      <c r="AP264" s="83">
        <f>IF(Z264+AJ264=0,0,Z264+AJ264)</f>
        <v>16470000</v>
      </c>
    </row>
    <row r="265" spans="2:43" ht="51" customHeight="1">
      <c r="B265" s="124" t="s">
        <v>2541</v>
      </c>
      <c r="C265" s="12">
        <v>273</v>
      </c>
      <c r="D265" s="12" t="s">
        <v>2542</v>
      </c>
      <c r="E265" s="12"/>
      <c r="F265" s="87" t="s">
        <v>2543</v>
      </c>
      <c r="G265" s="77" t="s">
        <v>1249</v>
      </c>
      <c r="H265" s="12" t="s">
        <v>2544</v>
      </c>
      <c r="I265" s="12" t="s">
        <v>2545</v>
      </c>
      <c r="J265" s="12" t="s">
        <v>1373</v>
      </c>
      <c r="K265" s="88">
        <v>1033773166</v>
      </c>
      <c r="L265" s="12"/>
      <c r="M265" s="12"/>
      <c r="N265" s="12"/>
      <c r="O265" s="12"/>
      <c r="P265" s="12"/>
      <c r="Q265" s="12"/>
      <c r="R265" s="12"/>
      <c r="S265" s="12"/>
      <c r="T265" s="12" t="s">
        <v>2546</v>
      </c>
      <c r="U265" s="86">
        <v>45469</v>
      </c>
      <c r="V265" s="75">
        <v>45478</v>
      </c>
      <c r="W265" s="75">
        <v>45569</v>
      </c>
      <c r="X265" s="12">
        <v>90</v>
      </c>
      <c r="Y265" s="79">
        <f t="shared" si="32"/>
        <v>3</v>
      </c>
      <c r="Z265" s="89">
        <v>19200000</v>
      </c>
      <c r="AA265" s="81">
        <f t="shared" si="30"/>
        <v>6400000</v>
      </c>
      <c r="AB265" s="12">
        <v>1698</v>
      </c>
      <c r="AC265" s="19" t="str">
        <f>IFERROR((VLOOKUP($AB265,T_Datos!$B$3:$D$34,2,FALSE)),"Por favor diligenciar")</f>
        <v>Inspección, vigilancia y control en Rafael Uribe Uribe
Rafael Uribe Uribe</v>
      </c>
      <c r="AD265" s="19" t="str">
        <f>IFERROR((VLOOKUP($AB265,T_Datos!$B$3:$D$34,3,FALSE)),"Por favor diligenciar")</f>
        <v>O23011605570000001698</v>
      </c>
      <c r="AE265" s="12"/>
      <c r="AF265" s="86"/>
      <c r="AG265" s="12"/>
      <c r="AH265" s="86"/>
      <c r="AI265" s="13"/>
      <c r="AJ265" s="15"/>
      <c r="AK265" s="12"/>
      <c r="AL265" s="86"/>
      <c r="AM265" s="12"/>
      <c r="AN265" s="79">
        <f t="shared" si="31"/>
        <v>3</v>
      </c>
      <c r="AO265" s="79">
        <f>IF(X265+AM265=0,0,AM265+X265)</f>
        <v>90</v>
      </c>
      <c r="AP265" s="83">
        <f>IF(Z265+AJ265=0,0,Z265+AJ265)</f>
        <v>19200000</v>
      </c>
    </row>
    <row r="266" spans="2:43" ht="51" customHeight="1">
      <c r="B266" s="124" t="s">
        <v>2547</v>
      </c>
      <c r="C266" s="12">
        <v>274</v>
      </c>
      <c r="D266" s="12" t="s">
        <v>2548</v>
      </c>
      <c r="E266" s="13"/>
      <c r="F266" s="76" t="s">
        <v>2549</v>
      </c>
      <c r="G266" s="77" t="s">
        <v>1249</v>
      </c>
      <c r="H266" s="12" t="s">
        <v>2550</v>
      </c>
      <c r="I266" s="12" t="s">
        <v>2551</v>
      </c>
      <c r="J266" s="12" t="s">
        <v>1373</v>
      </c>
      <c r="K266" s="88">
        <v>52959280</v>
      </c>
      <c r="L266" s="12"/>
      <c r="M266" s="12"/>
      <c r="N266" s="12"/>
      <c r="O266" s="12"/>
      <c r="P266" s="12"/>
      <c r="Q266" s="12"/>
      <c r="R266" s="12"/>
      <c r="S266" s="12"/>
      <c r="T266" s="12" t="s">
        <v>2552</v>
      </c>
      <c r="U266" s="75">
        <v>45476</v>
      </c>
      <c r="V266" s="75">
        <v>45483</v>
      </c>
      <c r="W266" s="75">
        <v>45574</v>
      </c>
      <c r="X266" s="12">
        <v>90</v>
      </c>
      <c r="Y266" s="79">
        <f t="shared" si="32"/>
        <v>3</v>
      </c>
      <c r="Z266" s="89">
        <v>8400000</v>
      </c>
      <c r="AA266" s="81">
        <f t="shared" si="30"/>
        <v>2800000</v>
      </c>
      <c r="AB266" s="12">
        <v>1698</v>
      </c>
      <c r="AC266" s="19" t="str">
        <f>IFERROR((VLOOKUP($AB266,T_Datos!$B$3:$D$34,2,FALSE)),"Por favor diligenciar")</f>
        <v>Inspección, vigilancia y control en Rafael Uribe Uribe
Rafael Uribe Uribe</v>
      </c>
      <c r="AD266" s="19" t="str">
        <f>IFERROR((VLOOKUP($AB266,T_Datos!$B$3:$D$34,3,FALSE)),"Por favor diligenciar")</f>
        <v>O23011605570000001698</v>
      </c>
      <c r="AE266" s="12"/>
      <c r="AF266" s="86"/>
      <c r="AG266" s="12"/>
      <c r="AH266" s="86"/>
      <c r="AI266" s="13"/>
      <c r="AJ266" s="15"/>
      <c r="AK266" s="12"/>
      <c r="AL266" s="86"/>
      <c r="AM266" s="12"/>
      <c r="AN266" s="79">
        <f t="shared" si="31"/>
        <v>3</v>
      </c>
      <c r="AO266" s="79">
        <f>IF(X266+AM266=0,0,AM266+X266)</f>
        <v>90</v>
      </c>
      <c r="AP266" s="83">
        <f>IF(Z266+AJ266=0,0,Z266+AJ266)</f>
        <v>8400000</v>
      </c>
    </row>
    <row r="267" spans="2:43" ht="51" customHeight="1">
      <c r="B267" s="124" t="s">
        <v>2553</v>
      </c>
      <c r="C267" s="12">
        <v>275</v>
      </c>
      <c r="D267" s="12" t="s">
        <v>2554</v>
      </c>
      <c r="E267" s="13"/>
      <c r="F267" s="76" t="s">
        <v>2555</v>
      </c>
      <c r="G267" s="77" t="s">
        <v>1249</v>
      </c>
      <c r="H267" s="12" t="s">
        <v>2556</v>
      </c>
      <c r="I267" s="12" t="s">
        <v>2557</v>
      </c>
      <c r="J267" s="12" t="s">
        <v>1373</v>
      </c>
      <c r="K267" s="88">
        <v>52993109</v>
      </c>
      <c r="L267" s="12"/>
      <c r="M267" s="12"/>
      <c r="N267" s="12"/>
      <c r="O267" s="12"/>
      <c r="P267" s="12"/>
      <c r="Q267" s="12"/>
      <c r="R267" s="12"/>
      <c r="S267" s="12"/>
      <c r="T267" s="12" t="s">
        <v>2540</v>
      </c>
      <c r="U267" s="75">
        <v>45470</v>
      </c>
      <c r="V267" s="75">
        <v>45477</v>
      </c>
      <c r="W267" s="75">
        <v>45568</v>
      </c>
      <c r="X267" s="12">
        <v>90</v>
      </c>
      <c r="Y267" s="79">
        <f t="shared" si="32"/>
        <v>3</v>
      </c>
      <c r="Z267" s="89">
        <v>16470000</v>
      </c>
      <c r="AA267" s="81">
        <f t="shared" si="30"/>
        <v>5490000</v>
      </c>
      <c r="AB267" s="12">
        <v>1697</v>
      </c>
      <c r="AC267" s="19" t="str">
        <f>IFERROR((VLOOKUP($AB267,T_Datos!$B$3:$D$34,2,FALSE)),"Por favor diligenciar")</f>
        <v xml:space="preserve">Gestion publica transparente y que mide cuentas  la ciudadania en rafael uribe uribe </v>
      </c>
      <c r="AD267" s="19" t="str">
        <f>IFERROR((VLOOKUP($AB267,T_Datos!$B$3:$D$34,3,FALSE)),"Por favor diligenciar")</f>
        <v>O23011605570000001697</v>
      </c>
      <c r="AE267" s="12"/>
      <c r="AF267" s="86"/>
      <c r="AG267" s="12"/>
      <c r="AH267" s="86"/>
      <c r="AI267" s="13"/>
      <c r="AJ267" s="15"/>
      <c r="AK267" s="12"/>
      <c r="AL267" s="86"/>
      <c r="AM267" s="12"/>
      <c r="AN267" s="79">
        <f t="shared" si="31"/>
        <v>3</v>
      </c>
      <c r="AO267" s="79">
        <f>IF(X267+AM267=0,0,AM267+X267)</f>
        <v>90</v>
      </c>
      <c r="AP267" s="83">
        <f>IF(Z267+AJ267=0,0,Z267+AJ267)</f>
        <v>16470000</v>
      </c>
    </row>
    <row r="268" spans="2:43" ht="51" customHeight="1">
      <c r="B268" s="124" t="s">
        <v>2558</v>
      </c>
      <c r="C268" s="12">
        <v>276</v>
      </c>
      <c r="D268" s="12" t="s">
        <v>2559</v>
      </c>
      <c r="E268" s="12"/>
      <c r="F268" s="87" t="s">
        <v>2560</v>
      </c>
      <c r="G268" s="77" t="s">
        <v>1249</v>
      </c>
      <c r="H268" s="12" t="s">
        <v>2561</v>
      </c>
      <c r="I268" s="12" t="s">
        <v>2562</v>
      </c>
      <c r="J268" s="12" t="s">
        <v>1373</v>
      </c>
      <c r="K268" s="88">
        <v>1065845199</v>
      </c>
      <c r="L268" s="12"/>
      <c r="M268" s="12"/>
      <c r="N268" s="12"/>
      <c r="O268" s="12"/>
      <c r="P268" s="12"/>
      <c r="Q268" s="12"/>
      <c r="R268" s="12"/>
      <c r="S268" s="12"/>
      <c r="T268" s="12" t="s">
        <v>2563</v>
      </c>
      <c r="U268" s="75">
        <v>45469</v>
      </c>
      <c r="V268" s="75">
        <v>45477</v>
      </c>
      <c r="W268" s="75">
        <v>45568</v>
      </c>
      <c r="X268" s="12">
        <v>90</v>
      </c>
      <c r="Y268" s="79">
        <f t="shared" si="32"/>
        <v>3</v>
      </c>
      <c r="Z268" s="89">
        <v>8400000</v>
      </c>
      <c r="AA268" s="81">
        <f t="shared" si="30"/>
        <v>2800000</v>
      </c>
      <c r="AB268" s="12">
        <v>1698</v>
      </c>
      <c r="AC268" s="19" t="str">
        <f>IFERROR((VLOOKUP($AB268,T_Datos!$B$3:$D$34,2,FALSE)),"Por favor diligenciar")</f>
        <v>Inspección, vigilancia y control en Rafael Uribe Uribe
Rafael Uribe Uribe</v>
      </c>
      <c r="AD268" s="19" t="str">
        <f>IFERROR((VLOOKUP($AB268,T_Datos!$B$3:$D$34,3,FALSE)),"Por favor diligenciar")</f>
        <v>O23011605570000001698</v>
      </c>
      <c r="AE268" s="12"/>
      <c r="AF268" s="86"/>
      <c r="AG268" s="12"/>
      <c r="AH268" s="86"/>
      <c r="AI268" s="13"/>
      <c r="AJ268" s="15"/>
      <c r="AK268" s="12"/>
      <c r="AL268" s="86"/>
      <c r="AM268" s="12"/>
      <c r="AN268" s="79">
        <f t="shared" si="31"/>
        <v>3</v>
      </c>
      <c r="AO268" s="79">
        <f>IF(X268+AM268=0,0,AM268+X268)</f>
        <v>90</v>
      </c>
      <c r="AP268" s="83">
        <f>IF(Z268+AJ268=0,0,Z268+AJ268)</f>
        <v>8400000</v>
      </c>
    </row>
    <row r="269" spans="2:43" ht="51" customHeight="1">
      <c r="B269" s="124" t="s">
        <v>2564</v>
      </c>
      <c r="C269" s="12">
        <v>277</v>
      </c>
      <c r="D269" s="12" t="s">
        <v>2565</v>
      </c>
      <c r="E269" s="12"/>
      <c r="F269" s="87" t="s">
        <v>2566</v>
      </c>
      <c r="G269" s="77" t="s">
        <v>1249</v>
      </c>
      <c r="H269" s="12" t="s">
        <v>2567</v>
      </c>
      <c r="I269" s="12" t="s">
        <v>2568</v>
      </c>
      <c r="J269" s="12" t="s">
        <v>1373</v>
      </c>
      <c r="K269" s="88">
        <v>52857075</v>
      </c>
      <c r="L269" s="12"/>
      <c r="M269" s="12"/>
      <c r="N269" s="12"/>
      <c r="O269" s="12"/>
      <c r="P269" s="12"/>
      <c r="Q269" s="12"/>
      <c r="R269" s="12"/>
      <c r="S269" s="12"/>
      <c r="T269" s="12" t="s">
        <v>1449</v>
      </c>
      <c r="U269" s="75">
        <v>45469</v>
      </c>
      <c r="V269" s="75">
        <v>45476</v>
      </c>
      <c r="W269" s="75">
        <v>45567</v>
      </c>
      <c r="X269" s="12">
        <v>90</v>
      </c>
      <c r="Y269" s="79">
        <f t="shared" si="32"/>
        <v>3</v>
      </c>
      <c r="Z269" s="89">
        <v>17820000</v>
      </c>
      <c r="AA269" s="81">
        <f t="shared" si="30"/>
        <v>5940000</v>
      </c>
      <c r="AB269" s="12">
        <v>1698</v>
      </c>
      <c r="AC269" s="19" t="str">
        <f>IFERROR((VLOOKUP($AB269,T_Datos!$B$3:$D$34,2,FALSE)),"Por favor diligenciar")</f>
        <v>Inspección, vigilancia y control en Rafael Uribe Uribe
Rafael Uribe Uribe</v>
      </c>
      <c r="AD269" s="19" t="str">
        <f>IFERROR((VLOOKUP($AB269,T_Datos!$B$3:$D$34,3,FALSE)),"Por favor diligenciar")</f>
        <v>O23011605570000001698</v>
      </c>
      <c r="AE269" s="12"/>
      <c r="AF269" s="86"/>
      <c r="AG269" s="12"/>
      <c r="AH269" s="86"/>
      <c r="AI269" s="13"/>
      <c r="AJ269" s="15"/>
      <c r="AK269" s="12"/>
      <c r="AL269" s="86"/>
      <c r="AM269" s="12"/>
      <c r="AN269" s="79">
        <f t="shared" si="31"/>
        <v>3</v>
      </c>
      <c r="AO269" s="79">
        <f>IF(X269+AM269=0,0,AM269+X269)</f>
        <v>90</v>
      </c>
      <c r="AP269" s="83">
        <f>IF(Z269+AJ269=0,0,Z269+AJ269)</f>
        <v>17820000</v>
      </c>
    </row>
    <row r="270" spans="2:43" ht="51" customHeight="1">
      <c r="B270" s="124" t="s">
        <v>2569</v>
      </c>
      <c r="C270" s="12">
        <v>278</v>
      </c>
      <c r="D270" s="12" t="s">
        <v>2570</v>
      </c>
      <c r="E270" s="12"/>
      <c r="F270" s="87" t="s">
        <v>2571</v>
      </c>
      <c r="G270" s="77" t="s">
        <v>1249</v>
      </c>
      <c r="H270" s="12" t="s">
        <v>2572</v>
      </c>
      <c r="I270" s="12" t="s">
        <v>2573</v>
      </c>
      <c r="J270" s="12" t="s">
        <v>1373</v>
      </c>
      <c r="K270" s="88">
        <v>80071934</v>
      </c>
      <c r="L270" s="12"/>
      <c r="M270" s="12"/>
      <c r="N270" s="12"/>
      <c r="O270" s="12"/>
      <c r="P270" s="12"/>
      <c r="Q270" s="12"/>
      <c r="R270" s="12"/>
      <c r="S270" s="12"/>
      <c r="T270" s="12" t="s">
        <v>2552</v>
      </c>
      <c r="U270" s="75">
        <v>45476</v>
      </c>
      <c r="V270" s="75">
        <v>45484</v>
      </c>
      <c r="W270" s="75">
        <v>45575</v>
      </c>
      <c r="X270" s="12">
        <v>90</v>
      </c>
      <c r="Y270" s="79">
        <f t="shared" si="32"/>
        <v>3</v>
      </c>
      <c r="Z270" s="89">
        <v>8400000</v>
      </c>
      <c r="AA270" s="81">
        <f t="shared" si="30"/>
        <v>2800000</v>
      </c>
      <c r="AB270" s="12">
        <v>1698</v>
      </c>
      <c r="AC270" s="19" t="str">
        <f>IFERROR((VLOOKUP($AB270,T_Datos!$B$3:$D$34,2,FALSE)),"Por favor diligenciar")</f>
        <v>Inspección, vigilancia y control en Rafael Uribe Uribe
Rafael Uribe Uribe</v>
      </c>
      <c r="AD270" s="19" t="str">
        <f>IFERROR((VLOOKUP($AB270,T_Datos!$B$3:$D$34,3,FALSE)),"Por favor diligenciar")</f>
        <v>O23011605570000001698</v>
      </c>
      <c r="AE270" s="12"/>
      <c r="AF270" s="86"/>
      <c r="AG270" s="12"/>
      <c r="AH270" s="86"/>
      <c r="AI270" s="13"/>
      <c r="AJ270" s="15"/>
      <c r="AK270" s="12"/>
      <c r="AL270" s="86"/>
      <c r="AM270" s="12"/>
      <c r="AN270" s="79">
        <f t="shared" si="31"/>
        <v>3</v>
      </c>
      <c r="AO270" s="79">
        <f>IF(X270+AM270=0,0,AM270+X270)</f>
        <v>90</v>
      </c>
      <c r="AP270" s="83">
        <f>IF(Z270+AJ270=0,0,Z270+AJ270)</f>
        <v>8400000</v>
      </c>
    </row>
    <row r="271" spans="2:43" ht="51" customHeight="1">
      <c r="B271" s="124" t="s">
        <v>2574</v>
      </c>
      <c r="C271" s="12">
        <v>279</v>
      </c>
      <c r="D271" s="12" t="s">
        <v>2575</v>
      </c>
      <c r="E271" s="13"/>
      <c r="F271" s="98" t="s">
        <v>2576</v>
      </c>
      <c r="G271" s="77" t="s">
        <v>1249</v>
      </c>
      <c r="H271" s="12" t="s">
        <v>2577</v>
      </c>
      <c r="I271" s="12" t="s">
        <v>2578</v>
      </c>
      <c r="J271" s="12" t="s">
        <v>1373</v>
      </c>
      <c r="K271" s="88">
        <v>79519604</v>
      </c>
      <c r="L271" s="12"/>
      <c r="M271" s="12"/>
      <c r="N271" s="12"/>
      <c r="O271" s="12"/>
      <c r="P271" s="12"/>
      <c r="Q271" s="12"/>
      <c r="R271" s="12"/>
      <c r="S271" s="12"/>
      <c r="T271" s="12" t="s">
        <v>1793</v>
      </c>
      <c r="U271" s="75">
        <v>45481</v>
      </c>
      <c r="V271" s="75">
        <v>45485</v>
      </c>
      <c r="W271" s="75">
        <v>45576</v>
      </c>
      <c r="X271" s="12">
        <v>90</v>
      </c>
      <c r="Y271" s="79">
        <f t="shared" si="32"/>
        <v>3</v>
      </c>
      <c r="Z271" s="89">
        <v>8400000</v>
      </c>
      <c r="AA271" s="81">
        <f t="shared" si="30"/>
        <v>2800000</v>
      </c>
      <c r="AB271" s="12">
        <v>1697</v>
      </c>
      <c r="AC271" s="19" t="str">
        <f>IFERROR((VLOOKUP($AB271,T_Datos!$B$3:$D$34,2,FALSE)),"Por favor diligenciar")</f>
        <v xml:space="preserve">Gestion publica transparente y que mide cuentas  la ciudadania en rafael uribe uribe </v>
      </c>
      <c r="AD271" s="19" t="str">
        <f>IFERROR((VLOOKUP($AB271,T_Datos!$B$3:$D$34,3,FALSE)),"Por favor diligenciar")</f>
        <v>O23011605570000001697</v>
      </c>
      <c r="AE271" s="12"/>
      <c r="AF271" s="86"/>
      <c r="AG271" s="12"/>
      <c r="AH271" s="86"/>
      <c r="AI271" s="13"/>
      <c r="AJ271" s="15"/>
      <c r="AK271" s="12"/>
      <c r="AL271" s="86"/>
      <c r="AM271" s="12"/>
      <c r="AN271" s="79">
        <f t="shared" si="31"/>
        <v>3</v>
      </c>
      <c r="AO271" s="79">
        <f>IF(X271+AM271=0,0,AM271+X271)</f>
        <v>90</v>
      </c>
      <c r="AP271" s="83">
        <f>IF(Z271+AJ271=0,0,Z271+AJ271)</f>
        <v>8400000</v>
      </c>
    </row>
    <row r="272" spans="2:43" ht="51" customHeight="1">
      <c r="B272" s="124" t="s">
        <v>2579</v>
      </c>
      <c r="C272" s="12">
        <v>280</v>
      </c>
      <c r="D272" s="12" t="s">
        <v>2580</v>
      </c>
      <c r="E272" s="12"/>
      <c r="F272" s="76" t="s">
        <v>2581</v>
      </c>
      <c r="G272" s="77" t="s">
        <v>1249</v>
      </c>
      <c r="H272" s="12" t="s">
        <v>2582</v>
      </c>
      <c r="I272" s="12" t="s">
        <v>2583</v>
      </c>
      <c r="J272" s="12" t="s">
        <v>1373</v>
      </c>
      <c r="K272" s="88">
        <v>52223673</v>
      </c>
      <c r="L272" s="12"/>
      <c r="M272" s="12"/>
      <c r="N272" s="12"/>
      <c r="O272" s="12"/>
      <c r="P272" s="12"/>
      <c r="Q272" s="12"/>
      <c r="R272" s="12"/>
      <c r="S272" s="12"/>
      <c r="T272" s="12" t="s">
        <v>2584</v>
      </c>
      <c r="U272" s="75">
        <v>45476</v>
      </c>
      <c r="V272" s="75">
        <v>45481</v>
      </c>
      <c r="W272" s="75">
        <v>45572</v>
      </c>
      <c r="X272" s="12">
        <v>90</v>
      </c>
      <c r="Y272" s="79">
        <f t="shared" si="32"/>
        <v>3</v>
      </c>
      <c r="Z272" s="89">
        <v>12600000</v>
      </c>
      <c r="AA272" s="81">
        <f t="shared" si="30"/>
        <v>4200000</v>
      </c>
      <c r="AB272" s="12">
        <v>1697</v>
      </c>
      <c r="AC272" s="19" t="str">
        <f>IFERROR((VLOOKUP($AB272,T_Datos!$B$3:$D$34,2,FALSE)),"Por favor diligenciar")</f>
        <v xml:space="preserve">Gestion publica transparente y que mide cuentas  la ciudadania en rafael uribe uribe </v>
      </c>
      <c r="AD272" s="19" t="str">
        <f>IFERROR((VLOOKUP($AB272,T_Datos!$B$3:$D$34,3,FALSE)),"Por favor diligenciar")</f>
        <v>O23011605570000001697</v>
      </c>
      <c r="AE272" s="12"/>
      <c r="AF272" s="86"/>
      <c r="AG272" s="12"/>
      <c r="AH272" s="86"/>
      <c r="AI272" s="13"/>
      <c r="AJ272" s="15"/>
      <c r="AK272" s="12"/>
      <c r="AL272" s="86"/>
      <c r="AM272" s="12"/>
      <c r="AN272" s="79">
        <f t="shared" si="31"/>
        <v>3</v>
      </c>
      <c r="AO272" s="79">
        <f>IF(X272+AM272=0,0,AM272+X272)</f>
        <v>90</v>
      </c>
      <c r="AP272" s="83">
        <f>IF(Z272+AJ272=0,0,Z272+AJ272)</f>
        <v>12600000</v>
      </c>
    </row>
    <row r="273" spans="1:44" ht="51" customHeight="1">
      <c r="B273" s="124" t="s">
        <v>2585</v>
      </c>
      <c r="C273" s="12">
        <v>281</v>
      </c>
      <c r="D273" s="12" t="s">
        <v>2586</v>
      </c>
      <c r="E273" s="12"/>
      <c r="F273" s="76" t="s">
        <v>2587</v>
      </c>
      <c r="G273" s="77" t="s">
        <v>1249</v>
      </c>
      <c r="H273" s="12" t="s">
        <v>2588</v>
      </c>
      <c r="I273" s="12" t="s">
        <v>2589</v>
      </c>
      <c r="J273" s="12" t="s">
        <v>1373</v>
      </c>
      <c r="K273" s="88">
        <v>79300027</v>
      </c>
      <c r="L273" s="12"/>
      <c r="M273" s="12"/>
      <c r="N273" s="12"/>
      <c r="O273" s="12"/>
      <c r="P273" s="12"/>
      <c r="Q273" s="12"/>
      <c r="R273" s="12"/>
      <c r="S273" s="12"/>
      <c r="T273" s="12" t="s">
        <v>1982</v>
      </c>
      <c r="U273" s="75">
        <v>45477</v>
      </c>
      <c r="V273" s="75">
        <v>45484</v>
      </c>
      <c r="W273" s="75">
        <v>45575</v>
      </c>
      <c r="X273" s="12">
        <v>90</v>
      </c>
      <c r="Y273" s="79">
        <f t="shared" si="32"/>
        <v>3</v>
      </c>
      <c r="Z273" s="89">
        <v>8400000</v>
      </c>
      <c r="AA273" s="81">
        <f t="shared" si="30"/>
        <v>2800000</v>
      </c>
      <c r="AB273" s="12">
        <v>1697</v>
      </c>
      <c r="AC273" s="19" t="str">
        <f>IFERROR((VLOOKUP($AB273,T_Datos!$B$3:$D$34,2,FALSE)),"Por favor diligenciar")</f>
        <v xml:space="preserve">Gestion publica transparente y que mide cuentas  la ciudadania en rafael uribe uribe </v>
      </c>
      <c r="AD273" s="19" t="str">
        <f>IFERROR((VLOOKUP($AB273,T_Datos!$B$3:$D$34,3,FALSE)),"Por favor diligenciar")</f>
        <v>O23011605570000001697</v>
      </c>
      <c r="AE273" s="12"/>
      <c r="AF273" s="86"/>
      <c r="AG273" s="12"/>
      <c r="AH273" s="86"/>
      <c r="AI273" s="13"/>
      <c r="AJ273" s="15"/>
      <c r="AK273" s="12"/>
      <c r="AL273" s="86"/>
      <c r="AM273" s="12"/>
      <c r="AN273" s="79">
        <f t="shared" si="31"/>
        <v>3</v>
      </c>
      <c r="AO273" s="79">
        <f>IF(X273+AM273=0,0,AM273+X273)</f>
        <v>90</v>
      </c>
      <c r="AP273" s="83">
        <f>IF(Z273+AJ273=0,0,Z273+AJ273)</f>
        <v>8400000</v>
      </c>
    </row>
    <row r="274" spans="1:44" ht="51" customHeight="1">
      <c r="B274" s="124" t="s">
        <v>2590</v>
      </c>
      <c r="C274" s="12">
        <v>282</v>
      </c>
      <c r="D274" s="12" t="s">
        <v>2591</v>
      </c>
      <c r="E274" s="12"/>
      <c r="F274" s="76" t="s">
        <v>2592</v>
      </c>
      <c r="G274" s="77" t="s">
        <v>1249</v>
      </c>
      <c r="H274" s="12" t="s">
        <v>2593</v>
      </c>
      <c r="I274" s="12" t="s">
        <v>2594</v>
      </c>
      <c r="J274" s="12" t="s">
        <v>1373</v>
      </c>
      <c r="K274" s="88">
        <v>51966940</v>
      </c>
      <c r="L274" s="12"/>
      <c r="M274" s="12"/>
      <c r="N274" s="12"/>
      <c r="O274" s="12"/>
      <c r="P274" s="12"/>
      <c r="Q274" s="12"/>
      <c r="R274" s="12"/>
      <c r="S274" s="12"/>
      <c r="T274" s="12" t="s">
        <v>1449</v>
      </c>
      <c r="U274" s="75">
        <v>45477</v>
      </c>
      <c r="V274" s="75">
        <v>45484</v>
      </c>
      <c r="W274" s="75">
        <v>45575</v>
      </c>
      <c r="X274" s="12">
        <v>90</v>
      </c>
      <c r="Y274" s="79">
        <f t="shared" si="32"/>
        <v>3</v>
      </c>
      <c r="Z274" s="89">
        <v>17820000</v>
      </c>
      <c r="AA274" s="81">
        <f t="shared" si="30"/>
        <v>5940000</v>
      </c>
      <c r="AB274" s="12">
        <v>1698</v>
      </c>
      <c r="AC274" s="19" t="str">
        <f>IFERROR((VLOOKUP($AB274,T_Datos!$B$3:$D$34,2,FALSE)),"Por favor diligenciar")</f>
        <v>Inspección, vigilancia y control en Rafael Uribe Uribe
Rafael Uribe Uribe</v>
      </c>
      <c r="AD274" s="19" t="str">
        <f>IFERROR((VLOOKUP($AB274,T_Datos!$B$3:$D$34,3,FALSE)),"Por favor diligenciar")</f>
        <v>O23011605570000001698</v>
      </c>
      <c r="AE274" s="12"/>
      <c r="AF274" s="86"/>
      <c r="AG274" s="12"/>
      <c r="AH274" s="86"/>
      <c r="AI274" s="13"/>
      <c r="AJ274" s="15"/>
      <c r="AK274" s="12"/>
      <c r="AL274" s="86"/>
      <c r="AM274" s="12"/>
      <c r="AN274" s="79">
        <f t="shared" si="31"/>
        <v>3</v>
      </c>
      <c r="AO274" s="79">
        <f>IF(X274+AM274=0,0,AM274+X274)</f>
        <v>90</v>
      </c>
      <c r="AP274" s="83">
        <f>IF(Z274+AJ274=0,0,Z274+AJ274)</f>
        <v>17820000</v>
      </c>
    </row>
    <row r="275" spans="1:44" ht="51" customHeight="1">
      <c r="B275" s="124" t="s">
        <v>2595</v>
      </c>
      <c r="C275" s="12">
        <v>283</v>
      </c>
      <c r="D275" s="12" t="s">
        <v>2596</v>
      </c>
      <c r="E275" s="12"/>
      <c r="F275" s="76" t="s">
        <v>2597</v>
      </c>
      <c r="G275" s="77" t="s">
        <v>1249</v>
      </c>
      <c r="H275" s="12" t="s">
        <v>2598</v>
      </c>
      <c r="I275" s="12" t="s">
        <v>2599</v>
      </c>
      <c r="J275" s="12" t="s">
        <v>1373</v>
      </c>
      <c r="K275" s="88">
        <v>1020764014</v>
      </c>
      <c r="L275" s="12"/>
      <c r="M275" s="12"/>
      <c r="N275" s="12"/>
      <c r="O275" s="12"/>
      <c r="P275" s="12"/>
      <c r="Q275" s="12"/>
      <c r="R275" s="12"/>
      <c r="S275" s="12"/>
      <c r="T275" s="12" t="s">
        <v>2600</v>
      </c>
      <c r="U275" s="75">
        <v>45476</v>
      </c>
      <c r="V275" s="75">
        <v>45483</v>
      </c>
      <c r="W275" s="75">
        <v>45574</v>
      </c>
      <c r="X275" s="12">
        <v>90</v>
      </c>
      <c r="Y275" s="79">
        <f t="shared" si="32"/>
        <v>3</v>
      </c>
      <c r="Z275" s="89">
        <v>20700000</v>
      </c>
      <c r="AA275" s="81">
        <f t="shared" si="30"/>
        <v>6900000</v>
      </c>
      <c r="AB275" s="12">
        <v>1698</v>
      </c>
      <c r="AC275" s="19" t="str">
        <f>IFERROR((VLOOKUP($AB275,T_Datos!$B$3:$D$34,2,FALSE)),"Por favor diligenciar")</f>
        <v>Inspección, vigilancia y control en Rafael Uribe Uribe
Rafael Uribe Uribe</v>
      </c>
      <c r="AD275" s="19" t="str">
        <f>IFERROR((VLOOKUP($AB275,T_Datos!$B$3:$D$34,3,FALSE)),"Por favor diligenciar")</f>
        <v>O23011605570000001698</v>
      </c>
      <c r="AE275" s="12"/>
      <c r="AF275" s="86"/>
      <c r="AG275" s="12"/>
      <c r="AH275" s="86"/>
      <c r="AI275" s="13"/>
      <c r="AJ275" s="15"/>
      <c r="AK275" s="12"/>
      <c r="AL275" s="86"/>
      <c r="AM275" s="12"/>
      <c r="AN275" s="79">
        <f t="shared" si="31"/>
        <v>3</v>
      </c>
      <c r="AO275" s="79">
        <f>IF(X275+AM275=0,0,AM275+X275)</f>
        <v>90</v>
      </c>
      <c r="AP275" s="83">
        <f>IF(Z275+AJ275=0,0,Z275+AJ275)</f>
        <v>20700000</v>
      </c>
    </row>
    <row r="276" spans="1:44" ht="51" customHeight="1">
      <c r="B276" s="124" t="s">
        <v>2601</v>
      </c>
      <c r="C276" s="12">
        <v>284</v>
      </c>
      <c r="D276" s="12" t="s">
        <v>2602</v>
      </c>
      <c r="E276" s="12"/>
      <c r="F276" s="76" t="s">
        <v>2603</v>
      </c>
      <c r="G276" s="77" t="s">
        <v>1249</v>
      </c>
      <c r="H276" s="12" t="s">
        <v>2604</v>
      </c>
      <c r="I276" s="12" t="s">
        <v>2605</v>
      </c>
      <c r="J276" s="12" t="s">
        <v>1373</v>
      </c>
      <c r="K276" s="88">
        <v>1014224011</v>
      </c>
      <c r="L276" s="12"/>
      <c r="M276" s="12"/>
      <c r="N276" s="12"/>
      <c r="O276" s="12"/>
      <c r="P276" s="12"/>
      <c r="Q276" s="12"/>
      <c r="R276" s="12"/>
      <c r="S276" s="12"/>
      <c r="T276" s="12" t="s">
        <v>1935</v>
      </c>
      <c r="U276" s="75">
        <v>45476</v>
      </c>
      <c r="V276" s="75">
        <v>45483</v>
      </c>
      <c r="W276" s="75">
        <v>45574</v>
      </c>
      <c r="X276" s="12">
        <v>90</v>
      </c>
      <c r="Y276" s="79">
        <f t="shared" si="32"/>
        <v>3</v>
      </c>
      <c r="Z276" s="89">
        <v>17820000</v>
      </c>
      <c r="AA276" s="81">
        <f t="shared" ref="AA276:AA291" si="33">IF(Z276=0,0,((Z276/Y276)))</f>
        <v>5940000</v>
      </c>
      <c r="AB276" s="12">
        <v>1698</v>
      </c>
      <c r="AC276" s="19" t="str">
        <f>IFERROR((VLOOKUP($AB276,T_Datos!$B$3:$D$34,2,FALSE)),"Por favor diligenciar")</f>
        <v>Inspección, vigilancia y control en Rafael Uribe Uribe
Rafael Uribe Uribe</v>
      </c>
      <c r="AD276" s="19" t="str">
        <f>IFERROR((VLOOKUP($AB276,T_Datos!$B$3:$D$34,3,FALSE)),"Por favor diligenciar")</f>
        <v>O23011605570000001698</v>
      </c>
      <c r="AE276" s="12"/>
      <c r="AF276" s="86"/>
      <c r="AG276" s="12"/>
      <c r="AH276" s="86"/>
      <c r="AI276" s="13"/>
      <c r="AJ276" s="15"/>
      <c r="AK276" s="12"/>
      <c r="AL276" s="86"/>
      <c r="AM276" s="12"/>
      <c r="AN276" s="79">
        <f t="shared" ref="AN276:AN291" si="34">ROUND(AO276/30,0)</f>
        <v>3</v>
      </c>
      <c r="AO276" s="79">
        <f>IF(X276+AM276=0,0,AM276+X276)</f>
        <v>90</v>
      </c>
      <c r="AP276" s="83">
        <f>IF(Z276+AJ276=0,0,Z276+AJ276)</f>
        <v>17820000</v>
      </c>
      <c r="AQ276" s="163"/>
    </row>
    <row r="277" spans="1:44" ht="51" customHeight="1">
      <c r="B277" s="124" t="s">
        <v>2606</v>
      </c>
      <c r="C277" s="12">
        <v>285</v>
      </c>
      <c r="D277" s="12" t="s">
        <v>2607</v>
      </c>
      <c r="E277" s="12"/>
      <c r="F277" s="76" t="s">
        <v>2608</v>
      </c>
      <c r="G277" s="77" t="s">
        <v>1249</v>
      </c>
      <c r="H277" s="12" t="s">
        <v>2609</v>
      </c>
      <c r="I277" s="12" t="s">
        <v>2610</v>
      </c>
      <c r="J277" s="12" t="s">
        <v>1373</v>
      </c>
      <c r="K277" s="88">
        <v>79303323</v>
      </c>
      <c r="L277" s="12"/>
      <c r="M277" s="12"/>
      <c r="N277" s="12"/>
      <c r="O277" s="12"/>
      <c r="P277" s="12"/>
      <c r="Q277" s="12"/>
      <c r="R277" s="12"/>
      <c r="S277" s="12"/>
      <c r="T277" s="12" t="s">
        <v>2611</v>
      </c>
      <c r="U277" s="75">
        <v>45477</v>
      </c>
      <c r="V277" s="75">
        <v>45483</v>
      </c>
      <c r="W277" s="75">
        <v>45574</v>
      </c>
      <c r="X277" s="12">
        <v>90</v>
      </c>
      <c r="Y277" s="79">
        <f t="shared" si="32"/>
        <v>3</v>
      </c>
      <c r="Z277" s="89">
        <v>8400000</v>
      </c>
      <c r="AA277" s="81">
        <f t="shared" si="33"/>
        <v>2800000</v>
      </c>
      <c r="AB277" s="12">
        <v>1697</v>
      </c>
      <c r="AC277" s="19" t="str">
        <f>IFERROR((VLOOKUP($AB277,T_Datos!$B$3:$D$34,2,FALSE)),"Por favor diligenciar")</f>
        <v xml:space="preserve">Gestion publica transparente y que mide cuentas  la ciudadania en rafael uribe uribe </v>
      </c>
      <c r="AD277" s="19" t="str">
        <f>IFERROR((VLOOKUP($AB277,T_Datos!$B$3:$D$34,3,FALSE)),"Por favor diligenciar")</f>
        <v>O23011605570000001697</v>
      </c>
      <c r="AE277" s="12"/>
      <c r="AF277" s="86"/>
      <c r="AG277" s="12"/>
      <c r="AH277" s="86"/>
      <c r="AI277" s="13"/>
      <c r="AJ277" s="15"/>
      <c r="AK277" s="12"/>
      <c r="AL277" s="86"/>
      <c r="AM277" s="12"/>
      <c r="AN277" s="79">
        <f t="shared" si="34"/>
        <v>3</v>
      </c>
      <c r="AO277" s="79">
        <f>IF(X277+AM277=0,0,AM277+X277)</f>
        <v>90</v>
      </c>
      <c r="AP277" s="83">
        <f>IF(Z277+AJ277=0,0,Z277+AJ277)</f>
        <v>8400000</v>
      </c>
    </row>
    <row r="278" spans="1:44" ht="51" customHeight="1">
      <c r="B278" s="124" t="s">
        <v>2612</v>
      </c>
      <c r="C278" s="12">
        <v>286</v>
      </c>
      <c r="D278" s="12" t="s">
        <v>2613</v>
      </c>
      <c r="E278" s="12"/>
      <c r="F278" s="98" t="s">
        <v>2614</v>
      </c>
      <c r="G278" s="77" t="s">
        <v>1249</v>
      </c>
      <c r="H278" s="12" t="s">
        <v>2615</v>
      </c>
      <c r="I278" s="12" t="s">
        <v>2616</v>
      </c>
      <c r="J278" s="12" t="s">
        <v>1373</v>
      </c>
      <c r="K278" s="88">
        <v>52461665</v>
      </c>
      <c r="L278" s="12"/>
      <c r="M278" s="12"/>
      <c r="N278" s="12"/>
      <c r="O278" s="12"/>
      <c r="P278" s="12"/>
      <c r="Q278" s="12"/>
      <c r="R278" s="12"/>
      <c r="S278" s="12"/>
      <c r="T278" s="12" t="s">
        <v>1405</v>
      </c>
      <c r="U278" s="75">
        <v>45481</v>
      </c>
      <c r="V278" s="75">
        <v>45488</v>
      </c>
      <c r="W278" s="75">
        <v>45579</v>
      </c>
      <c r="X278" s="12">
        <v>90</v>
      </c>
      <c r="Y278" s="79">
        <f t="shared" si="32"/>
        <v>3</v>
      </c>
      <c r="Z278" s="89">
        <v>5940000</v>
      </c>
      <c r="AA278" s="81">
        <f t="shared" si="33"/>
        <v>1980000</v>
      </c>
      <c r="AB278" s="12">
        <v>1698</v>
      </c>
      <c r="AC278" s="19" t="str">
        <f>IFERROR((VLOOKUP($AB278,T_Datos!$B$3:$D$34,2,FALSE)),"Por favor diligenciar")</f>
        <v>Inspección, vigilancia y control en Rafael Uribe Uribe
Rafael Uribe Uribe</v>
      </c>
      <c r="AD278" s="19" t="str">
        <f>IFERROR((VLOOKUP($AB278,T_Datos!$B$3:$D$34,3,FALSE)),"Por favor diligenciar")</f>
        <v>O23011605570000001698</v>
      </c>
      <c r="AE278" s="12"/>
      <c r="AF278" s="86"/>
      <c r="AG278" s="12"/>
      <c r="AH278" s="86"/>
      <c r="AI278" s="13"/>
      <c r="AJ278" s="15"/>
      <c r="AK278" s="12"/>
      <c r="AL278" s="86"/>
      <c r="AM278" s="12"/>
      <c r="AN278" s="79">
        <f t="shared" si="34"/>
        <v>3</v>
      </c>
      <c r="AO278" s="79">
        <f>IF(X278+AM278=0,0,AM278+X278)</f>
        <v>90</v>
      </c>
      <c r="AP278" s="83">
        <f>IF(Z278+AJ278=0,0,Z278+AJ278)</f>
        <v>5940000</v>
      </c>
      <c r="AQ278" s="163"/>
    </row>
    <row r="279" spans="1:44" ht="51" customHeight="1">
      <c r="B279" s="124" t="s">
        <v>2617</v>
      </c>
      <c r="C279" s="12">
        <v>287</v>
      </c>
      <c r="D279" s="12" t="s">
        <v>2618</v>
      </c>
      <c r="E279" s="12"/>
      <c r="F279" s="76" t="s">
        <v>2619</v>
      </c>
      <c r="G279" s="77" t="s">
        <v>1249</v>
      </c>
      <c r="H279" s="12" t="s">
        <v>2620</v>
      </c>
      <c r="I279" s="12" t="s">
        <v>2621</v>
      </c>
      <c r="J279" s="12" t="s">
        <v>1373</v>
      </c>
      <c r="K279" s="88">
        <v>53118344</v>
      </c>
      <c r="L279" s="12"/>
      <c r="M279" s="12"/>
      <c r="N279" s="12"/>
      <c r="O279" s="12"/>
      <c r="P279" s="12"/>
      <c r="Q279" s="12"/>
      <c r="R279" s="12"/>
      <c r="S279" s="12"/>
      <c r="T279" s="12" t="s">
        <v>1461</v>
      </c>
      <c r="U279" s="75">
        <v>45477</v>
      </c>
      <c r="V279" s="75">
        <v>45484</v>
      </c>
      <c r="W279" s="75">
        <v>45575</v>
      </c>
      <c r="X279" s="12">
        <v>90</v>
      </c>
      <c r="Y279" s="79">
        <f t="shared" si="32"/>
        <v>3</v>
      </c>
      <c r="Z279" s="89">
        <v>17820000</v>
      </c>
      <c r="AA279" s="81">
        <f t="shared" si="33"/>
        <v>5940000</v>
      </c>
      <c r="AB279" s="12">
        <v>1636</v>
      </c>
      <c r="AC279" s="19" t="str">
        <f>IFERROR((VLOOKUP($AB279,T_Datos!$B$3:$D$34,2,FALSE)),"Por favor diligenciar")</f>
        <v>Mejoramiento de la calidad dde vida del adulto mayor en rafael uribe uribe</v>
      </c>
      <c r="AD279" s="19" t="str">
        <f>IFERROR((VLOOKUP($AB279,T_Datos!$B$3:$D$34,3,FALSE)),"Por favor diligenciar")</f>
        <v>O23011601010000001636</v>
      </c>
      <c r="AE279" s="12"/>
      <c r="AF279" s="86"/>
      <c r="AG279" s="12"/>
      <c r="AH279" s="86"/>
      <c r="AI279" s="13"/>
      <c r="AJ279" s="15"/>
      <c r="AK279" s="12"/>
      <c r="AL279" s="86"/>
      <c r="AM279" s="12"/>
      <c r="AN279" s="79">
        <f t="shared" si="34"/>
        <v>3</v>
      </c>
      <c r="AO279" s="79">
        <f>IF(X279+AM279=0,0,AM279+X279)</f>
        <v>90</v>
      </c>
      <c r="AP279" s="83">
        <f>IF(Z279+AJ279=0,0,Z279+AJ279)</f>
        <v>17820000</v>
      </c>
    </row>
    <row r="280" spans="1:44" ht="51" customHeight="1">
      <c r="B280" s="124" t="s">
        <v>2622</v>
      </c>
      <c r="C280" s="12">
        <v>288</v>
      </c>
      <c r="D280" s="12" t="s">
        <v>2623</v>
      </c>
      <c r="E280" s="12"/>
      <c r="F280" s="151" t="s">
        <v>2624</v>
      </c>
      <c r="G280" s="77" t="s">
        <v>1249</v>
      </c>
      <c r="H280" s="12" t="s">
        <v>2625</v>
      </c>
      <c r="I280" s="12" t="s">
        <v>2626</v>
      </c>
      <c r="J280" s="12" t="s">
        <v>1373</v>
      </c>
      <c r="K280" s="88">
        <v>1112966033</v>
      </c>
      <c r="L280" s="12"/>
      <c r="M280" s="12"/>
      <c r="N280" s="12"/>
      <c r="O280" s="12"/>
      <c r="P280" s="12"/>
      <c r="Q280" s="12"/>
      <c r="R280" s="12"/>
      <c r="S280" s="12"/>
      <c r="T280" s="12" t="s">
        <v>1449</v>
      </c>
      <c r="U280" s="75">
        <v>45483</v>
      </c>
      <c r="V280" s="75">
        <v>45490</v>
      </c>
      <c r="W280" s="75">
        <v>45581</v>
      </c>
      <c r="X280" s="12">
        <v>90</v>
      </c>
      <c r="Y280" s="79">
        <v>3</v>
      </c>
      <c r="Z280" s="89">
        <v>17820000</v>
      </c>
      <c r="AA280" s="81">
        <f t="shared" si="33"/>
        <v>5940000</v>
      </c>
      <c r="AB280" s="12">
        <v>1698</v>
      </c>
      <c r="AC280" s="19" t="str">
        <f>IFERROR((VLOOKUP($AB280,T_Datos!$B$3:$D$34,2,FALSE)),"Por favor diligenciar")</f>
        <v>Inspección, vigilancia y control en Rafael Uribe Uribe
Rafael Uribe Uribe</v>
      </c>
      <c r="AD280" s="19" t="str">
        <f>IFERROR((VLOOKUP($AB280,T_Datos!$B$3:$D$34,3,FALSE)),"Por favor diligenciar")</f>
        <v>O23011605570000001698</v>
      </c>
      <c r="AE280" s="12"/>
      <c r="AF280" s="86"/>
      <c r="AG280" s="12"/>
      <c r="AH280" s="86"/>
      <c r="AI280" s="13"/>
      <c r="AJ280" s="15"/>
      <c r="AK280" s="12"/>
      <c r="AL280" s="86"/>
      <c r="AM280" s="12"/>
      <c r="AN280" s="79">
        <f t="shared" si="34"/>
        <v>3</v>
      </c>
      <c r="AO280" s="79">
        <f>IF(X280+AM280=0,0,AM280+X280)</f>
        <v>90</v>
      </c>
      <c r="AP280" s="83">
        <f>IF(Z280+AJ280=0,0,Z280+AJ280)</f>
        <v>17820000</v>
      </c>
    </row>
    <row r="281" spans="1:44" ht="51" customHeight="1">
      <c r="B281" s="124" t="s">
        <v>2627</v>
      </c>
      <c r="C281" s="12">
        <v>289</v>
      </c>
      <c r="D281" s="12" t="s">
        <v>2628</v>
      </c>
      <c r="E281" s="12"/>
      <c r="F281" s="98" t="s">
        <v>2629</v>
      </c>
      <c r="G281" s="77" t="s">
        <v>1249</v>
      </c>
      <c r="H281" s="12" t="s">
        <v>2630</v>
      </c>
      <c r="I281" s="12" t="s">
        <v>2631</v>
      </c>
      <c r="J281" s="12" t="s">
        <v>1373</v>
      </c>
      <c r="K281" s="88">
        <v>52530679</v>
      </c>
      <c r="L281" s="12"/>
      <c r="M281" s="12"/>
      <c r="N281" s="12"/>
      <c r="O281" s="12"/>
      <c r="P281" s="12"/>
      <c r="Q281" s="12"/>
      <c r="R281" s="12"/>
      <c r="S281" s="12"/>
      <c r="T281" s="12" t="s">
        <v>2632</v>
      </c>
      <c r="U281" s="75">
        <v>45478</v>
      </c>
      <c r="V281" s="75">
        <v>45484</v>
      </c>
      <c r="W281" s="75">
        <v>45575</v>
      </c>
      <c r="X281" s="12">
        <v>90</v>
      </c>
      <c r="Y281" s="79">
        <f t="shared" ref="Y281:Y291" si="35">ROUND((X281/30),0)</f>
        <v>3</v>
      </c>
      <c r="Z281" s="89">
        <v>22500000</v>
      </c>
      <c r="AA281" s="81">
        <f t="shared" si="33"/>
        <v>7500000</v>
      </c>
      <c r="AB281" s="12">
        <v>1697</v>
      </c>
      <c r="AC281" s="19" t="str">
        <f>IFERROR((VLOOKUP($AB281,T_Datos!$B$3:$D$34,2,FALSE)),"Por favor diligenciar")</f>
        <v xml:space="preserve">Gestion publica transparente y que mide cuentas  la ciudadania en rafael uribe uribe </v>
      </c>
      <c r="AD281" s="19" t="str">
        <f>IFERROR((VLOOKUP($AB281,T_Datos!$B$3:$D$34,3,FALSE)),"Por favor diligenciar")</f>
        <v>O23011605570000001697</v>
      </c>
      <c r="AE281" s="12"/>
      <c r="AF281" s="86"/>
      <c r="AG281" s="12"/>
      <c r="AH281" s="86"/>
      <c r="AI281" s="13"/>
      <c r="AJ281" s="15"/>
      <c r="AK281" s="12"/>
      <c r="AL281" s="86"/>
      <c r="AM281" s="12"/>
      <c r="AN281" s="79">
        <f t="shared" si="34"/>
        <v>3</v>
      </c>
      <c r="AO281" s="79">
        <f>IF(X281+AM281=0,0,AM281+X281)</f>
        <v>90</v>
      </c>
      <c r="AP281" s="83">
        <f>IF(Z281+AJ281=0,0,Z281+AJ281)</f>
        <v>22500000</v>
      </c>
    </row>
    <row r="282" spans="1:44" ht="51" customHeight="1">
      <c r="B282" s="124" t="s">
        <v>2633</v>
      </c>
      <c r="C282" s="12">
        <v>290</v>
      </c>
      <c r="D282" s="12" t="s">
        <v>2634</v>
      </c>
      <c r="E282" s="12"/>
      <c r="F282" s="98" t="s">
        <v>2635</v>
      </c>
      <c r="G282" s="77" t="s">
        <v>1249</v>
      </c>
      <c r="H282" s="12" t="s">
        <v>2636</v>
      </c>
      <c r="I282" s="12" t="s">
        <v>2637</v>
      </c>
      <c r="J282" s="12" t="s">
        <v>1373</v>
      </c>
      <c r="K282" s="88">
        <v>80202017</v>
      </c>
      <c r="L282" s="12"/>
      <c r="M282" s="12"/>
      <c r="N282" s="12"/>
      <c r="O282" s="12"/>
      <c r="P282" s="12"/>
      <c r="Q282" s="12"/>
      <c r="R282" s="12"/>
      <c r="S282" s="12"/>
      <c r="T282" s="12" t="s">
        <v>2638</v>
      </c>
      <c r="U282" s="75">
        <v>45478</v>
      </c>
      <c r="V282" s="75">
        <v>45484</v>
      </c>
      <c r="W282" s="75">
        <v>45575</v>
      </c>
      <c r="X282" s="12">
        <v>90</v>
      </c>
      <c r="Y282" s="79">
        <f t="shared" si="35"/>
        <v>3</v>
      </c>
      <c r="Z282" s="89">
        <v>17820000</v>
      </c>
      <c r="AA282" s="81">
        <f t="shared" si="33"/>
        <v>5940000</v>
      </c>
      <c r="AB282" s="12">
        <v>1698</v>
      </c>
      <c r="AC282" s="19" t="str">
        <f>IFERROR((VLOOKUP($AB282,T_Datos!$B$3:$D$34,2,FALSE)),"Por favor diligenciar")</f>
        <v>Inspección, vigilancia y control en Rafael Uribe Uribe
Rafael Uribe Uribe</v>
      </c>
      <c r="AD282" s="19" t="str">
        <f>IFERROR((VLOOKUP($AB282,T_Datos!$B$3:$D$34,3,FALSE)),"Por favor diligenciar")</f>
        <v>O23011605570000001698</v>
      </c>
      <c r="AE282" s="12"/>
      <c r="AF282" s="86"/>
      <c r="AG282" s="12"/>
      <c r="AH282" s="86"/>
      <c r="AI282" s="13"/>
      <c r="AJ282" s="15"/>
      <c r="AK282" s="12"/>
      <c r="AL282" s="86"/>
      <c r="AM282" s="12"/>
      <c r="AN282" s="79">
        <f t="shared" si="34"/>
        <v>3</v>
      </c>
      <c r="AO282" s="79">
        <f>IF(X282+AM282=0,0,AM282+X282)</f>
        <v>90</v>
      </c>
      <c r="AP282" s="83">
        <f>IF(Z282+AJ282=0,0,Z282+AJ282)</f>
        <v>17820000</v>
      </c>
      <c r="AQ282" s="156"/>
    </row>
    <row r="283" spans="1:44" ht="51" customHeight="1">
      <c r="B283" s="124" t="s">
        <v>2639</v>
      </c>
      <c r="C283" s="12">
        <v>291</v>
      </c>
      <c r="D283" s="12" t="s">
        <v>2640</v>
      </c>
      <c r="E283" s="12"/>
      <c r="F283" s="98" t="s">
        <v>2641</v>
      </c>
      <c r="G283" s="77" t="s">
        <v>1249</v>
      </c>
      <c r="H283" s="12" t="s">
        <v>2642</v>
      </c>
      <c r="I283" s="12" t="s">
        <v>2643</v>
      </c>
      <c r="J283" s="12" t="s">
        <v>1373</v>
      </c>
      <c r="K283" s="88">
        <v>52175760</v>
      </c>
      <c r="L283" s="12"/>
      <c r="M283" s="12"/>
      <c r="N283" s="12"/>
      <c r="O283" s="12"/>
      <c r="P283" s="12"/>
      <c r="Q283" s="12"/>
      <c r="R283" s="12"/>
      <c r="S283" s="12"/>
      <c r="T283" s="12" t="s">
        <v>2644</v>
      </c>
      <c r="U283" s="75">
        <v>45478</v>
      </c>
      <c r="V283" s="75">
        <v>45485</v>
      </c>
      <c r="W283" s="75">
        <v>45576</v>
      </c>
      <c r="X283" s="12">
        <v>90</v>
      </c>
      <c r="Y283" s="79">
        <f t="shared" si="35"/>
        <v>3</v>
      </c>
      <c r="Z283" s="89">
        <v>9300000</v>
      </c>
      <c r="AA283" s="81">
        <f t="shared" si="33"/>
        <v>3100000</v>
      </c>
      <c r="AB283" s="12">
        <v>1665</v>
      </c>
      <c r="AC283" s="19" t="str">
        <f>IFERROR((VLOOKUP($AB283,T_Datos!$B$3:$D$34,2,FALSE)),"Por favor diligenciar")</f>
        <v>Reducción de riesgos por emergencias y desastres en Rafael Uribe Uribe</v>
      </c>
      <c r="AD283" s="19" t="str">
        <f>IFERROR((VLOOKUP($AB283,T_Datos!$B$3:$D$34,3,FALSE)),"Por favor diligenciar")</f>
        <v>O23011602300000001665</v>
      </c>
      <c r="AE283" s="12"/>
      <c r="AF283" s="86"/>
      <c r="AG283" s="12"/>
      <c r="AH283" s="12"/>
      <c r="AI283" s="12"/>
      <c r="AJ283" s="15"/>
      <c r="AK283" s="12"/>
      <c r="AL283" s="12"/>
      <c r="AM283" s="12"/>
      <c r="AN283" s="79">
        <f t="shared" si="34"/>
        <v>3</v>
      </c>
      <c r="AO283" s="79">
        <f>IF(X283+AM283=0,0,AM283+X283)</f>
        <v>90</v>
      </c>
      <c r="AP283" s="83">
        <f>IF(Z283+AJ283=0,0,Z283+AJ283)</f>
        <v>9300000</v>
      </c>
      <c r="AQ283" s="156"/>
    </row>
    <row r="284" spans="1:44" ht="51" customHeight="1">
      <c r="A284"/>
      <c r="B284" s="137" t="s">
        <v>2645</v>
      </c>
      <c r="C284" s="138">
        <v>292</v>
      </c>
      <c r="D284" s="138" t="s">
        <v>2646</v>
      </c>
      <c r="E284" s="139"/>
      <c r="F284" s="140" t="s">
        <v>2647</v>
      </c>
      <c r="G284" s="77" t="s">
        <v>1249</v>
      </c>
      <c r="H284" s="139" t="s">
        <v>2648</v>
      </c>
      <c r="I284" s="138" t="s">
        <v>2649</v>
      </c>
      <c r="J284" s="138" t="s">
        <v>1373</v>
      </c>
      <c r="K284" s="88">
        <v>79347561</v>
      </c>
      <c r="L284" s="139" t="s">
        <v>2650</v>
      </c>
      <c r="M284" s="139" t="s">
        <v>2650</v>
      </c>
      <c r="N284" s="139" t="s">
        <v>2650</v>
      </c>
      <c r="O284" s="139" t="s">
        <v>2650</v>
      </c>
      <c r="P284" s="139" t="s">
        <v>2650</v>
      </c>
      <c r="Q284" s="139" t="s">
        <v>2650</v>
      </c>
      <c r="R284" s="139" t="s">
        <v>2650</v>
      </c>
      <c r="S284" s="139" t="s">
        <v>2650</v>
      </c>
      <c r="T284" s="139" t="s">
        <v>2651</v>
      </c>
      <c r="U284" s="157">
        <v>45481</v>
      </c>
      <c r="V284" s="75">
        <v>45485</v>
      </c>
      <c r="W284" s="75">
        <v>45576</v>
      </c>
      <c r="X284" s="12">
        <v>90</v>
      </c>
      <c r="Y284" s="79">
        <f t="shared" si="35"/>
        <v>3</v>
      </c>
      <c r="Z284" s="89">
        <v>17820000</v>
      </c>
      <c r="AA284" s="81">
        <f t="shared" si="33"/>
        <v>5940000</v>
      </c>
      <c r="AB284" s="138">
        <v>1698</v>
      </c>
      <c r="AC284" s="19" t="str">
        <f>IFERROR((VLOOKUP($AB284,T_Datos!$B$3:$D$34,2,FALSE)),"Por favor diligenciar")</f>
        <v>Inspección, vigilancia y control en Rafael Uribe Uribe
Rafael Uribe Uribe</v>
      </c>
      <c r="AD284" s="19" t="str">
        <f>IFERROR((VLOOKUP($AB284,T_Datos!$B$3:$D$34,3,FALSE)),"Por favor diligenciar")</f>
        <v>O23011605570000001698</v>
      </c>
      <c r="AE284" s="139" t="s">
        <v>2650</v>
      </c>
      <c r="AF284" s="139" t="s">
        <v>2650</v>
      </c>
      <c r="AG284" s="12" t="s">
        <v>2650</v>
      </c>
      <c r="AH284" s="12" t="s">
        <v>2650</v>
      </c>
      <c r="AI284" s="12" t="s">
        <v>2650</v>
      </c>
      <c r="AJ284" s="15"/>
      <c r="AK284" s="12" t="s">
        <v>2650</v>
      </c>
      <c r="AL284" s="12" t="s">
        <v>2650</v>
      </c>
      <c r="AM284" s="12"/>
      <c r="AN284" s="79">
        <f t="shared" si="34"/>
        <v>3</v>
      </c>
      <c r="AO284" s="79">
        <f>IF(X284+AM284=0,0,AM284+X284)</f>
        <v>90</v>
      </c>
      <c r="AP284" s="83">
        <f>IF(Z284+AJ284=0,0,Z284+AJ284)</f>
        <v>17820000</v>
      </c>
      <c r="AQ284"/>
      <c r="AR284"/>
    </row>
    <row r="285" spans="1:44" ht="51" customHeight="1">
      <c r="A285"/>
      <c r="B285" s="141" t="s">
        <v>2652</v>
      </c>
      <c r="C285" s="142">
        <v>293</v>
      </c>
      <c r="D285" s="142" t="s">
        <v>2653</v>
      </c>
      <c r="E285" s="143"/>
      <c r="F285" s="144" t="s">
        <v>2654</v>
      </c>
      <c r="G285" s="77" t="s">
        <v>1249</v>
      </c>
      <c r="H285" s="143" t="s">
        <v>2655</v>
      </c>
      <c r="I285" s="142" t="s">
        <v>2656</v>
      </c>
      <c r="J285" s="138" t="s">
        <v>1373</v>
      </c>
      <c r="K285" s="88">
        <v>1032405577</v>
      </c>
      <c r="L285" s="143" t="s">
        <v>2650</v>
      </c>
      <c r="M285" s="143" t="s">
        <v>2650</v>
      </c>
      <c r="N285" s="143" t="s">
        <v>2650</v>
      </c>
      <c r="O285" s="143" t="s">
        <v>2650</v>
      </c>
      <c r="P285" s="142" t="s">
        <v>2657</v>
      </c>
      <c r="Q285" s="143" t="s">
        <v>1373</v>
      </c>
      <c r="R285" s="143" t="s">
        <v>2658</v>
      </c>
      <c r="S285" s="146">
        <v>45532</v>
      </c>
      <c r="T285" s="143" t="s">
        <v>2659</v>
      </c>
      <c r="U285" s="157">
        <v>45481</v>
      </c>
      <c r="V285" s="158">
        <v>45483</v>
      </c>
      <c r="W285" s="158">
        <v>45574</v>
      </c>
      <c r="X285" s="12">
        <v>90</v>
      </c>
      <c r="Y285" s="79">
        <f t="shared" si="35"/>
        <v>3</v>
      </c>
      <c r="Z285" s="89">
        <v>23430000</v>
      </c>
      <c r="AA285" s="81">
        <f t="shared" si="33"/>
        <v>7810000</v>
      </c>
      <c r="AB285" s="142">
        <v>1697</v>
      </c>
      <c r="AC285" s="19" t="str">
        <f>IFERROR((VLOOKUP($AB285,T_Datos!$B$3:$D$34,2,FALSE)),"Por favor diligenciar")</f>
        <v xml:space="preserve">Gestion publica transparente y que mide cuentas  la ciudadania en rafael uribe uribe </v>
      </c>
      <c r="AD285" s="19" t="str">
        <f>IFERROR((VLOOKUP($AB285,T_Datos!$B$3:$D$34,3,FALSE)),"Por favor diligenciar")</f>
        <v>O23011605570000001697</v>
      </c>
      <c r="AE285" s="143" t="s">
        <v>2650</v>
      </c>
      <c r="AF285" s="143" t="s">
        <v>2650</v>
      </c>
      <c r="AG285" s="12" t="s">
        <v>2650</v>
      </c>
      <c r="AH285" s="12" t="s">
        <v>2650</v>
      </c>
      <c r="AI285" s="12" t="s">
        <v>2650</v>
      </c>
      <c r="AJ285" s="15"/>
      <c r="AK285" s="12" t="s">
        <v>2650</v>
      </c>
      <c r="AL285" s="12" t="s">
        <v>2650</v>
      </c>
      <c r="AM285" s="12"/>
      <c r="AN285" s="79">
        <f t="shared" si="34"/>
        <v>3</v>
      </c>
      <c r="AO285" s="79">
        <f>IF(X285+AM285=0,0,AM285+X285)</f>
        <v>90</v>
      </c>
      <c r="AP285" s="83">
        <f>IF(Z285+AJ285=0,0,Z285+AJ285)</f>
        <v>23430000</v>
      </c>
      <c r="AQ285" s="164"/>
      <c r="AR285"/>
    </row>
    <row r="286" spans="1:44" ht="51" customHeight="1">
      <c r="B286" s="141" t="s">
        <v>2660</v>
      </c>
      <c r="C286" s="12">
        <v>294</v>
      </c>
      <c r="D286" s="142" t="s">
        <v>2661</v>
      </c>
      <c r="E286" s="12"/>
      <c r="F286" s="90" t="s">
        <v>2662</v>
      </c>
      <c r="G286" s="77" t="s">
        <v>1249</v>
      </c>
      <c r="H286" s="20" t="s">
        <v>2663</v>
      </c>
      <c r="I286" s="12" t="s">
        <v>2664</v>
      </c>
      <c r="J286" s="12" t="s">
        <v>1373</v>
      </c>
      <c r="K286" s="88">
        <v>1023896385</v>
      </c>
      <c r="L286" s="12"/>
      <c r="M286" s="12"/>
      <c r="N286" s="12"/>
      <c r="O286" s="12"/>
      <c r="P286" s="12"/>
      <c r="Q286" s="12"/>
      <c r="R286" s="12"/>
      <c r="S286" s="12"/>
      <c r="T286" s="12" t="s">
        <v>2665</v>
      </c>
      <c r="U286" s="75">
        <v>45482</v>
      </c>
      <c r="V286" s="75">
        <v>45485</v>
      </c>
      <c r="W286" s="75">
        <v>45576</v>
      </c>
      <c r="X286" s="12">
        <v>90</v>
      </c>
      <c r="Y286" s="79">
        <f t="shared" si="35"/>
        <v>3</v>
      </c>
      <c r="Z286" s="89">
        <v>12600000</v>
      </c>
      <c r="AA286" s="81">
        <f t="shared" si="33"/>
        <v>4200000</v>
      </c>
      <c r="AB286" s="142">
        <v>1697</v>
      </c>
      <c r="AC286" s="19" t="str">
        <f>IFERROR((VLOOKUP($AB286,T_Datos!$B$3:$D$34,2,FALSE)),"Por favor diligenciar")</f>
        <v xml:space="preserve">Gestion publica transparente y que mide cuentas  la ciudadania en rafael uribe uribe </v>
      </c>
      <c r="AD286" s="19" t="str">
        <f>IFERROR((VLOOKUP($AB286,T_Datos!$B$3:$D$34,3,FALSE)),"Por favor diligenciar")</f>
        <v>O23011605570000001697</v>
      </c>
      <c r="AE286" s="12"/>
      <c r="AF286" s="86"/>
      <c r="AG286" s="12"/>
      <c r="AH286" s="12"/>
      <c r="AI286" s="12"/>
      <c r="AJ286" s="15"/>
      <c r="AK286" s="12"/>
      <c r="AL286" s="12"/>
      <c r="AM286" s="12"/>
      <c r="AN286" s="79">
        <f t="shared" si="34"/>
        <v>3</v>
      </c>
      <c r="AO286" s="79">
        <f>IF(X286+AM286=0,0,AM286+X286)</f>
        <v>90</v>
      </c>
      <c r="AP286" s="83">
        <f>IF(Z286+AJ286=0,0,Z286+AJ286)</f>
        <v>12600000</v>
      </c>
      <c r="AQ286" s="156"/>
    </row>
    <row r="287" spans="1:44" ht="51" customHeight="1">
      <c r="B287" s="141" t="s">
        <v>2666</v>
      </c>
      <c r="C287" s="12">
        <v>295</v>
      </c>
      <c r="D287" s="142" t="s">
        <v>2667</v>
      </c>
      <c r="E287" s="12"/>
      <c r="F287" s="90" t="s">
        <v>2668</v>
      </c>
      <c r="G287" s="77" t="s">
        <v>1249</v>
      </c>
      <c r="H287" s="12" t="s">
        <v>2669</v>
      </c>
      <c r="I287" s="12" t="s">
        <v>2670</v>
      </c>
      <c r="J287" s="12" t="s">
        <v>1373</v>
      </c>
      <c r="K287" s="88">
        <v>52291889</v>
      </c>
      <c r="L287" s="12"/>
      <c r="M287" s="12"/>
      <c r="N287" s="12"/>
      <c r="O287" s="12"/>
      <c r="P287" s="12"/>
      <c r="Q287" s="12"/>
      <c r="R287" s="12"/>
      <c r="S287" s="12"/>
      <c r="T287" s="12" t="s">
        <v>2671</v>
      </c>
      <c r="U287" s="86">
        <v>45489</v>
      </c>
      <c r="V287" s="75">
        <v>45491</v>
      </c>
      <c r="W287" s="75">
        <v>45582</v>
      </c>
      <c r="X287" s="12">
        <v>90</v>
      </c>
      <c r="Y287" s="79">
        <f t="shared" si="35"/>
        <v>3</v>
      </c>
      <c r="Z287" s="89">
        <v>9300000</v>
      </c>
      <c r="AA287" s="81">
        <f t="shared" si="33"/>
        <v>3100000</v>
      </c>
      <c r="AB287" s="12">
        <v>1665</v>
      </c>
      <c r="AC287" s="19" t="str">
        <f>IFERROR((VLOOKUP($AB287,T_Datos!$B$3:$D$34,2,FALSE)),"Por favor diligenciar")</f>
        <v>Reducción de riesgos por emergencias y desastres en Rafael Uribe Uribe</v>
      </c>
      <c r="AD287" s="19" t="str">
        <f>IFERROR((VLOOKUP($AB287,T_Datos!$B$3:$D$34,3,FALSE)),"Por favor diligenciar")</f>
        <v>O23011602300000001665</v>
      </c>
      <c r="AE287" s="12"/>
      <c r="AF287" s="86"/>
      <c r="AG287" s="12"/>
      <c r="AH287" s="86"/>
      <c r="AI287" s="13"/>
      <c r="AJ287" s="15"/>
      <c r="AK287" s="12"/>
      <c r="AL287" s="86"/>
      <c r="AM287" s="12"/>
      <c r="AN287" s="79">
        <f t="shared" si="34"/>
        <v>3</v>
      </c>
      <c r="AO287" s="79">
        <f>IF(X287+AM287=0,0,AM287+X287)</f>
        <v>90</v>
      </c>
      <c r="AP287" s="83">
        <f>IF(Z287+AJ287=0,0,Z287+AJ287)</f>
        <v>9300000</v>
      </c>
      <c r="AQ287" s="156"/>
    </row>
    <row r="288" spans="1:44" ht="51" customHeight="1">
      <c r="B288" s="141" t="s">
        <v>2672</v>
      </c>
      <c r="C288" s="12">
        <v>296</v>
      </c>
      <c r="D288" s="142" t="s">
        <v>2673</v>
      </c>
      <c r="E288" s="12"/>
      <c r="F288" s="90" t="s">
        <v>2674</v>
      </c>
      <c r="G288" s="77" t="s">
        <v>1249</v>
      </c>
      <c r="H288" s="12" t="s">
        <v>2675</v>
      </c>
      <c r="I288" s="12" t="s">
        <v>2676</v>
      </c>
      <c r="J288" s="12" t="s">
        <v>1373</v>
      </c>
      <c r="K288" s="88">
        <v>1033721213</v>
      </c>
      <c r="L288" s="12"/>
      <c r="M288" s="12"/>
      <c r="N288" s="12"/>
      <c r="O288" s="12"/>
      <c r="P288" s="12"/>
      <c r="Q288" s="12"/>
      <c r="R288" s="12"/>
      <c r="S288" s="12"/>
      <c r="T288" s="12" t="s">
        <v>1526</v>
      </c>
      <c r="U288" s="86">
        <v>45489</v>
      </c>
      <c r="V288" s="75">
        <v>45491</v>
      </c>
      <c r="W288" s="75">
        <v>45582</v>
      </c>
      <c r="X288" s="12">
        <v>90</v>
      </c>
      <c r="Y288" s="79">
        <f t="shared" si="35"/>
        <v>3</v>
      </c>
      <c r="Z288" s="89">
        <v>17820000</v>
      </c>
      <c r="AA288" s="81">
        <f t="shared" si="33"/>
        <v>5940000</v>
      </c>
      <c r="AB288" s="12">
        <v>1697</v>
      </c>
      <c r="AC288" s="19" t="str">
        <f>IFERROR((VLOOKUP($AB288,T_Datos!$B$3:$D$34,2,FALSE)),"Por favor diligenciar")</f>
        <v xml:space="preserve">Gestion publica transparente y que mide cuentas  la ciudadania en rafael uribe uribe </v>
      </c>
      <c r="AD288" s="19" t="str">
        <f>IFERROR((VLOOKUP($AB288,T_Datos!$B$3:$D$34,3,FALSE)),"Por favor diligenciar")</f>
        <v>O23011605570000001697</v>
      </c>
      <c r="AE288" s="12"/>
      <c r="AF288" s="86"/>
      <c r="AG288" s="12"/>
      <c r="AH288" s="86"/>
      <c r="AI288" s="13"/>
      <c r="AJ288" s="15"/>
      <c r="AK288" s="12"/>
      <c r="AL288" s="86"/>
      <c r="AM288" s="12"/>
      <c r="AN288" s="79">
        <f t="shared" si="34"/>
        <v>3</v>
      </c>
      <c r="AO288" s="79">
        <f>IF(X288+AM288=0,0,AM288+X288)</f>
        <v>90</v>
      </c>
      <c r="AP288" s="83">
        <f>IF(Z288+AJ288=0,0,Z288+AJ288)</f>
        <v>17820000</v>
      </c>
    </row>
    <row r="289" spans="2:43" ht="51" customHeight="1">
      <c r="B289" s="141" t="s">
        <v>2677</v>
      </c>
      <c r="C289" s="12">
        <v>297</v>
      </c>
      <c r="D289" s="145" t="s">
        <v>2678</v>
      </c>
      <c r="E289" s="12"/>
      <c r="F289" s="90" t="s">
        <v>2679</v>
      </c>
      <c r="G289" s="19" t="s">
        <v>1221</v>
      </c>
      <c r="H289" s="12" t="s">
        <v>2680</v>
      </c>
      <c r="I289" s="12" t="s">
        <v>2681</v>
      </c>
      <c r="J289" s="12" t="s">
        <v>1373</v>
      </c>
      <c r="K289" s="88">
        <v>35489792</v>
      </c>
      <c r="L289" s="12"/>
      <c r="M289" s="12"/>
      <c r="N289" s="12"/>
      <c r="O289" s="12"/>
      <c r="P289" s="12"/>
      <c r="Q289" s="12"/>
      <c r="R289" s="12"/>
      <c r="S289" s="12"/>
      <c r="T289" s="12" t="s">
        <v>2682</v>
      </c>
      <c r="U289" s="86">
        <v>45485</v>
      </c>
      <c r="V289" s="75">
        <v>45509</v>
      </c>
      <c r="W289" s="75">
        <v>45842</v>
      </c>
      <c r="X289" s="12">
        <v>330</v>
      </c>
      <c r="Y289" s="79">
        <f t="shared" si="35"/>
        <v>11</v>
      </c>
      <c r="Z289" s="89">
        <v>46200000</v>
      </c>
      <c r="AA289" s="81">
        <f t="shared" si="33"/>
        <v>4200000</v>
      </c>
      <c r="AB289" s="12">
        <v>1685</v>
      </c>
      <c r="AC289" s="19" t="str">
        <f>IFERROR((VLOOKUP($AB289,T_Datos!$B$3:$D$34,2,FALSE)),"Por favor diligenciar")</f>
        <v xml:space="preserve">Movilidad multimodal incluyente y sostenible Rafael Uribe </v>
      </c>
      <c r="AD289" s="19" t="str">
        <f>IFERROR((VLOOKUP($AB289,T_Datos!$B$3:$D$34,3,FALSE)),"Por favor diligenciar")</f>
        <v>O23011604490000001685</v>
      </c>
      <c r="AE289" s="12"/>
      <c r="AF289" s="86"/>
      <c r="AG289" s="12"/>
      <c r="AH289" s="86"/>
      <c r="AI289" s="13"/>
      <c r="AJ289" s="15"/>
      <c r="AK289" s="12"/>
      <c r="AL289" s="86"/>
      <c r="AM289" s="12"/>
      <c r="AN289" s="79">
        <f t="shared" si="34"/>
        <v>11</v>
      </c>
      <c r="AO289" s="79">
        <f>IF(X289+AM289=0,0,AM289+X289)</f>
        <v>330</v>
      </c>
      <c r="AP289" s="83">
        <f>IF(Z289+AJ289=0,0,Z289+AJ289)</f>
        <v>46200000</v>
      </c>
      <c r="AQ289" s="156"/>
    </row>
    <row r="290" spans="2:43" ht="51" customHeight="1">
      <c r="B290" s="141" t="s">
        <v>2683</v>
      </c>
      <c r="C290" s="12">
        <v>298</v>
      </c>
      <c r="D290" s="142" t="s">
        <v>2684</v>
      </c>
      <c r="E290" s="12"/>
      <c r="F290" s="90" t="s">
        <v>2685</v>
      </c>
      <c r="G290" s="77" t="s">
        <v>1249</v>
      </c>
      <c r="H290" s="12" t="s">
        <v>2686</v>
      </c>
      <c r="I290" s="12" t="s">
        <v>2687</v>
      </c>
      <c r="J290" s="12" t="s">
        <v>1373</v>
      </c>
      <c r="K290" s="88">
        <v>1233492691</v>
      </c>
      <c r="L290" s="12"/>
      <c r="M290" s="12"/>
      <c r="N290" s="12"/>
      <c r="O290" s="12"/>
      <c r="P290" s="12"/>
      <c r="Q290" s="12"/>
      <c r="R290" s="12"/>
      <c r="S290" s="12"/>
      <c r="T290" s="12" t="s">
        <v>2688</v>
      </c>
      <c r="U290" s="86">
        <v>45489</v>
      </c>
      <c r="V290" s="75">
        <v>45492</v>
      </c>
      <c r="W290" s="75">
        <v>45583</v>
      </c>
      <c r="X290" s="12">
        <v>90</v>
      </c>
      <c r="Y290" s="79">
        <f t="shared" si="35"/>
        <v>3</v>
      </c>
      <c r="Z290" s="89">
        <v>5940000</v>
      </c>
      <c r="AA290" s="81">
        <f t="shared" si="33"/>
        <v>1980000</v>
      </c>
      <c r="AB290" s="12">
        <v>1685</v>
      </c>
      <c r="AC290" s="19" t="str">
        <f>IFERROR((VLOOKUP($AB290,T_Datos!$B$3:$D$34,2,FALSE)),"Por favor diligenciar")</f>
        <v xml:space="preserve">Movilidad multimodal incluyente y sostenible Rafael Uribe </v>
      </c>
      <c r="AD290" s="19" t="str">
        <f>IFERROR((VLOOKUP($AB290,T_Datos!$B$3:$D$34,3,FALSE)),"Por favor diligenciar")</f>
        <v>O23011604490000001685</v>
      </c>
      <c r="AE290" s="12"/>
      <c r="AF290" s="86"/>
      <c r="AG290" s="12"/>
      <c r="AH290" s="86"/>
      <c r="AI290" s="13"/>
      <c r="AJ290" s="15"/>
      <c r="AK290" s="12"/>
      <c r="AL290" s="86"/>
      <c r="AM290" s="12"/>
      <c r="AN290" s="79">
        <f t="shared" si="34"/>
        <v>3</v>
      </c>
      <c r="AO290" s="79">
        <f>IF(X290+AM290=0,0,AM290+X290)</f>
        <v>90</v>
      </c>
      <c r="AP290" s="83">
        <f>IF(Z290+AJ290=0,0,Z290+AJ290)</f>
        <v>5940000</v>
      </c>
      <c r="AQ290" s="156"/>
    </row>
    <row r="291" spans="2:43" ht="51" customHeight="1">
      <c r="B291" s="141" t="s">
        <v>2689</v>
      </c>
      <c r="C291" s="12">
        <v>299</v>
      </c>
      <c r="D291" s="142" t="s">
        <v>2690</v>
      </c>
      <c r="E291" s="12"/>
      <c r="F291" s="90" t="s">
        <v>2691</v>
      </c>
      <c r="G291" s="77" t="s">
        <v>1249</v>
      </c>
      <c r="H291" s="12" t="s">
        <v>2692</v>
      </c>
      <c r="I291" s="12" t="s">
        <v>2693</v>
      </c>
      <c r="J291" s="12" t="s">
        <v>1373</v>
      </c>
      <c r="K291" s="88">
        <v>28224210</v>
      </c>
      <c r="L291" s="12"/>
      <c r="M291" s="12"/>
      <c r="N291" s="12"/>
      <c r="O291" s="12"/>
      <c r="P291" s="12"/>
      <c r="Q291" s="12"/>
      <c r="R291" s="12"/>
      <c r="S291" s="12"/>
      <c r="T291" s="12" t="s">
        <v>2694</v>
      </c>
      <c r="U291" s="86">
        <v>45489</v>
      </c>
      <c r="V291" s="75">
        <v>45495</v>
      </c>
      <c r="W291" s="75">
        <v>45586</v>
      </c>
      <c r="X291" s="12">
        <v>90</v>
      </c>
      <c r="Y291" s="79">
        <f t="shared" si="35"/>
        <v>3</v>
      </c>
      <c r="Z291" s="89">
        <v>8400000</v>
      </c>
      <c r="AA291" s="81">
        <f t="shared" si="33"/>
        <v>2800000</v>
      </c>
      <c r="AB291" s="12">
        <v>1697</v>
      </c>
      <c r="AC291" s="19" t="str">
        <f>IFERROR((VLOOKUP($AB291,T_Datos!$B$3:$D$34,2,FALSE)),"Por favor diligenciar")</f>
        <v xml:space="preserve">Gestion publica transparente y que mide cuentas  la ciudadania en rafael uribe uribe </v>
      </c>
      <c r="AD291" s="19" t="str">
        <f>IFERROR((VLOOKUP($AB291,T_Datos!$B$3:$D$34,3,FALSE)),"Por favor diligenciar")</f>
        <v>O23011605570000001697</v>
      </c>
      <c r="AE291" s="12"/>
      <c r="AF291" s="86"/>
      <c r="AG291" s="12"/>
      <c r="AH291" s="86"/>
      <c r="AI291" s="13"/>
      <c r="AJ291" s="15"/>
      <c r="AK291" s="12"/>
      <c r="AL291" s="86"/>
      <c r="AM291" s="12"/>
      <c r="AN291" s="79">
        <f t="shared" si="34"/>
        <v>3</v>
      </c>
      <c r="AO291" s="79">
        <f>IF(X291+AM291=0,0,AM291+X291)</f>
        <v>90</v>
      </c>
      <c r="AP291" s="83">
        <f>IF(Z291+AJ291=0,0,Z291+AJ291)</f>
        <v>8400000</v>
      </c>
    </row>
    <row r="292" spans="2:43" ht="51" customHeight="1">
      <c r="B292" s="141" t="s">
        <v>2695</v>
      </c>
      <c r="C292" s="12">
        <v>301</v>
      </c>
      <c r="D292" s="145" t="s">
        <v>2696</v>
      </c>
      <c r="E292" s="12"/>
      <c r="F292" s="90" t="s">
        <v>2697</v>
      </c>
      <c r="G292" s="77" t="s">
        <v>1249</v>
      </c>
      <c r="H292" s="12" t="s">
        <v>2698</v>
      </c>
      <c r="I292" s="12" t="s">
        <v>2699</v>
      </c>
      <c r="J292" s="12" t="s">
        <v>1373</v>
      </c>
      <c r="K292" s="88">
        <v>80203793</v>
      </c>
      <c r="L292" s="12"/>
      <c r="M292" s="12"/>
      <c r="N292" s="12"/>
      <c r="O292" s="12"/>
      <c r="P292" s="12"/>
      <c r="Q292" s="12"/>
      <c r="R292" s="12"/>
      <c r="S292" s="12"/>
      <c r="T292" s="12" t="s">
        <v>2700</v>
      </c>
      <c r="U292" s="86">
        <v>45490</v>
      </c>
      <c r="V292" s="75">
        <v>45496</v>
      </c>
      <c r="W292" s="75">
        <v>45695</v>
      </c>
      <c r="X292" s="13">
        <v>168</v>
      </c>
      <c r="Y292" s="79">
        <f>ROUND((X292/30),0)</f>
        <v>6</v>
      </c>
      <c r="Z292" s="80">
        <v>41250000</v>
      </c>
      <c r="AA292" s="81">
        <f>IF(Z292=0,0,((Z292/Y292)))</f>
        <v>6875000</v>
      </c>
      <c r="AB292" s="12">
        <v>1697</v>
      </c>
      <c r="AC292" s="19" t="str">
        <f>IFERROR((VLOOKUP($AB292,T_Datos!$B$3:$D$34,2,FALSE)),"Por favor diligenciar")</f>
        <v xml:space="preserve">Gestion publica transparente y que mide cuentas  la ciudadania en rafael uribe uribe </v>
      </c>
      <c r="AD292" s="19" t="str">
        <f>IFERROR((VLOOKUP($AB292,T_Datos!$B$3:$D$34,3,FALSE)),"Por favor diligenciar")</f>
        <v>O23011605570000001697</v>
      </c>
      <c r="AE292" s="12">
        <v>1</v>
      </c>
      <c r="AF292" s="86">
        <v>45656</v>
      </c>
      <c r="AG292" s="12">
        <v>1547</v>
      </c>
      <c r="AH292" s="86">
        <v>45653</v>
      </c>
      <c r="AI292" s="13">
        <v>1623</v>
      </c>
      <c r="AJ292" s="15">
        <v>7500000</v>
      </c>
      <c r="AK292" s="12">
        <v>1</v>
      </c>
      <c r="AL292" s="86">
        <v>45656</v>
      </c>
      <c r="AM292" s="12">
        <v>30</v>
      </c>
      <c r="AN292" s="79">
        <f t="shared" ref="AN292:AN297" si="36">ROUND(AO292/30,0)</f>
        <v>7</v>
      </c>
      <c r="AO292" s="79">
        <f>IF(X292+AM292=0,0,AM292+X292)</f>
        <v>198</v>
      </c>
      <c r="AP292" s="83">
        <f>IF(Z292+AJ292=0,0,Z292+AJ292)</f>
        <v>48750000</v>
      </c>
    </row>
    <row r="293" spans="2:43" ht="51" customHeight="1">
      <c r="B293" s="147" t="s">
        <v>2701</v>
      </c>
      <c r="C293" s="12">
        <v>302</v>
      </c>
      <c r="D293" s="145" t="s">
        <v>2702</v>
      </c>
      <c r="E293" s="12"/>
      <c r="F293" s="90" t="s">
        <v>2703</v>
      </c>
      <c r="G293" s="77" t="s">
        <v>1249</v>
      </c>
      <c r="H293" s="12" t="s">
        <v>2704</v>
      </c>
      <c r="I293" s="12" t="s">
        <v>2705</v>
      </c>
      <c r="J293" s="12" t="s">
        <v>1373</v>
      </c>
      <c r="K293" s="88">
        <v>51691273</v>
      </c>
      <c r="L293" s="12"/>
      <c r="M293" s="12"/>
      <c r="N293" s="12"/>
      <c r="O293" s="12"/>
      <c r="P293" s="12"/>
      <c r="Q293" s="12"/>
      <c r="R293" s="12"/>
      <c r="S293" s="12"/>
      <c r="T293" s="12" t="s">
        <v>2706</v>
      </c>
      <c r="U293" s="75">
        <v>45509</v>
      </c>
      <c r="V293" s="75">
        <v>45527</v>
      </c>
      <c r="W293" s="75">
        <v>45664</v>
      </c>
      <c r="X293" s="12">
        <v>90</v>
      </c>
      <c r="Y293" s="79">
        <v>3</v>
      </c>
      <c r="Z293" s="80">
        <v>17820000</v>
      </c>
      <c r="AA293" s="81">
        <f>IF(Z293=0,0,((Z293/Y293)))</f>
        <v>5940000</v>
      </c>
      <c r="AB293" s="12">
        <v>1697</v>
      </c>
      <c r="AC293" s="19" t="str">
        <f>IFERROR((VLOOKUP($AB293,T_Datos!$B$3:$D$34,2,FALSE)),"Por favor diligenciar")</f>
        <v xml:space="preserve">Gestion publica transparente y que mide cuentas  la ciudadania en rafael uribe uribe </v>
      </c>
      <c r="AD293" s="19" t="str">
        <f>IFERROR((VLOOKUP($AB293,T_Datos!$B$3:$D$34,3,FALSE)),"Por favor diligenciar")</f>
        <v>O23011605570000001697</v>
      </c>
      <c r="AE293" s="12">
        <v>1</v>
      </c>
      <c r="AF293" s="86">
        <v>45618</v>
      </c>
      <c r="AG293" s="12">
        <v>1447</v>
      </c>
      <c r="AH293" s="86">
        <v>45618</v>
      </c>
      <c r="AI293" s="13"/>
      <c r="AJ293" s="15">
        <v>8910000</v>
      </c>
      <c r="AK293" s="12">
        <v>1</v>
      </c>
      <c r="AL293" s="86">
        <v>45618</v>
      </c>
      <c r="AM293" s="12">
        <v>45</v>
      </c>
      <c r="AN293" s="79">
        <f t="shared" si="36"/>
        <v>5</v>
      </c>
      <c r="AO293" s="79">
        <f>IF(X293+AM293=0,0,AM293+X293)</f>
        <v>135</v>
      </c>
      <c r="AP293" s="83">
        <f>IF(Z293+AJ293=0,0,Z293+AJ293)</f>
        <v>26730000</v>
      </c>
      <c r="AQ293" s="156"/>
    </row>
    <row r="294" spans="2:43" ht="51" customHeight="1">
      <c r="B294" s="147" t="s">
        <v>2708</v>
      </c>
      <c r="C294" s="12">
        <v>303</v>
      </c>
      <c r="D294" s="145" t="s">
        <v>2709</v>
      </c>
      <c r="E294" s="12"/>
      <c r="F294" s="90" t="s">
        <v>2710</v>
      </c>
      <c r="G294" s="77" t="s">
        <v>1249</v>
      </c>
      <c r="H294" s="12" t="s">
        <v>2711</v>
      </c>
      <c r="I294" s="12" t="s">
        <v>2712</v>
      </c>
      <c r="J294" s="12" t="s">
        <v>1373</v>
      </c>
      <c r="K294" s="88">
        <v>1023955863</v>
      </c>
      <c r="L294" s="12"/>
      <c r="M294" s="12"/>
      <c r="N294" s="12"/>
      <c r="O294" s="12"/>
      <c r="P294" s="12"/>
      <c r="Q294" s="12"/>
      <c r="R294" s="12"/>
      <c r="S294" s="12" t="s">
        <v>2713</v>
      </c>
      <c r="T294" s="12" t="s">
        <v>2714</v>
      </c>
      <c r="U294" s="75">
        <v>45509</v>
      </c>
      <c r="V294" s="75">
        <v>45513</v>
      </c>
      <c r="W294" s="75">
        <v>45604</v>
      </c>
      <c r="X294" s="12">
        <v>90</v>
      </c>
      <c r="Y294" s="79">
        <v>3</v>
      </c>
      <c r="Z294" s="80">
        <v>5940000</v>
      </c>
      <c r="AA294" s="81">
        <f>IF(Z294=0,0,((Z294/Y294)))</f>
        <v>1980000</v>
      </c>
      <c r="AB294" s="12">
        <v>1698</v>
      </c>
      <c r="AC294" s="19" t="str">
        <f>IFERROR((VLOOKUP($AB294,T_Datos!$B$3:$D$34,2,FALSE)),"Por favor diligenciar")</f>
        <v>Inspección, vigilancia y control en Rafael Uribe Uribe
Rafael Uribe Uribe</v>
      </c>
      <c r="AD294" s="19" t="str">
        <f>IFERROR((VLOOKUP($AB294,T_Datos!$B$3:$D$34,3,FALSE)),"Por favor diligenciar")</f>
        <v>O23011605570000001698</v>
      </c>
      <c r="AE294" s="12"/>
      <c r="AF294" s="86"/>
      <c r="AG294" s="12"/>
      <c r="AH294" s="86"/>
      <c r="AI294" s="13"/>
      <c r="AJ294" s="15"/>
      <c r="AK294" s="12"/>
      <c r="AL294" s="86"/>
      <c r="AM294" s="12"/>
      <c r="AN294" s="79">
        <f t="shared" si="36"/>
        <v>3</v>
      </c>
      <c r="AO294" s="79">
        <f>IF(X294+AM294=0,0,AM294+X294)</f>
        <v>90</v>
      </c>
      <c r="AP294" s="83">
        <f>IF(Z294+AJ294=0,0,Z294+AJ294)</f>
        <v>5940000</v>
      </c>
      <c r="AQ294" s="167"/>
    </row>
    <row r="295" spans="2:43" ht="51" customHeight="1">
      <c r="B295" s="19" t="s">
        <v>2715</v>
      </c>
      <c r="C295" s="12">
        <v>304</v>
      </c>
      <c r="D295" s="12" t="s">
        <v>2716</v>
      </c>
      <c r="E295" s="12"/>
      <c r="F295" s="90" t="s">
        <v>2717</v>
      </c>
      <c r="G295" s="77" t="s">
        <v>1249</v>
      </c>
      <c r="H295" s="12" t="s">
        <v>2718</v>
      </c>
      <c r="I295" s="171" t="s">
        <v>1566</v>
      </c>
      <c r="J295" s="12" t="s">
        <v>1373</v>
      </c>
      <c r="K295" s="88">
        <v>13275913</v>
      </c>
      <c r="L295" s="12"/>
      <c r="M295" s="12"/>
      <c r="N295" s="12"/>
      <c r="O295" s="12"/>
      <c r="P295" s="12"/>
      <c r="Q295" s="12"/>
      <c r="R295" s="12"/>
      <c r="S295" s="12"/>
      <c r="T295" s="12" t="s">
        <v>2719</v>
      </c>
      <c r="U295" s="86">
        <v>45506</v>
      </c>
      <c r="V295" s="75">
        <v>45510</v>
      </c>
      <c r="W295" s="75">
        <v>45708</v>
      </c>
      <c r="X295" s="12">
        <v>165</v>
      </c>
      <c r="Y295" s="79">
        <f t="shared" ref="Y295:Y306" si="37">ROUND((X295/30),0)</f>
        <v>6</v>
      </c>
      <c r="Z295" s="89">
        <v>49500000</v>
      </c>
      <c r="AA295" s="81">
        <v>9000000</v>
      </c>
      <c r="AB295" s="12">
        <v>1697</v>
      </c>
      <c r="AC295" s="19" t="str">
        <f>IFERROR((VLOOKUP($AB295,T_Datos!$B$3:$D$34,2,FALSE)),"Por favor diligenciar")</f>
        <v xml:space="preserve">Gestion publica transparente y que mide cuentas  la ciudadania en rafael uribe uribe </v>
      </c>
      <c r="AD295" s="19" t="str">
        <f>IFERROR((VLOOKUP($AB295,T_Datos!$B$3:$D$34,3,FALSE)),"Por favor diligenciar")</f>
        <v>O23011605570000001697</v>
      </c>
      <c r="AE295" s="12">
        <v>1</v>
      </c>
      <c r="AF295" s="86">
        <v>45657</v>
      </c>
      <c r="AG295" s="12">
        <v>1565</v>
      </c>
      <c r="AH295" s="86">
        <v>45629</v>
      </c>
      <c r="AI295" s="13">
        <v>1640</v>
      </c>
      <c r="AJ295" s="15">
        <v>9000000</v>
      </c>
      <c r="AK295" s="12">
        <v>1</v>
      </c>
      <c r="AL295" s="86">
        <v>45657</v>
      </c>
      <c r="AM295" s="12">
        <v>30</v>
      </c>
      <c r="AN295" s="79">
        <f t="shared" si="36"/>
        <v>7</v>
      </c>
      <c r="AO295" s="79">
        <f>IF(X295+AM295=0,0,AM295+X295)</f>
        <v>195</v>
      </c>
      <c r="AP295" s="83">
        <f>IF(Z295+AJ295=0,0,Z295+AJ295)</f>
        <v>58500000</v>
      </c>
    </row>
    <row r="296" spans="2:43" ht="51" customHeight="1">
      <c r="B296" s="19" t="s">
        <v>2720</v>
      </c>
      <c r="C296" s="12">
        <v>305</v>
      </c>
      <c r="D296" s="12" t="s">
        <v>2721</v>
      </c>
      <c r="E296" s="12"/>
      <c r="F296" s="90" t="s">
        <v>2722</v>
      </c>
      <c r="G296" s="77" t="s">
        <v>1249</v>
      </c>
      <c r="H296" s="12" t="s">
        <v>2723</v>
      </c>
      <c r="I296" s="171" t="s">
        <v>1755</v>
      </c>
      <c r="J296" s="12" t="s">
        <v>1373</v>
      </c>
      <c r="K296" s="88">
        <v>1047413222</v>
      </c>
      <c r="L296" s="12"/>
      <c r="M296" s="12"/>
      <c r="N296" s="12"/>
      <c r="O296" s="12"/>
      <c r="P296" s="12"/>
      <c r="Q296" s="12"/>
      <c r="R296" s="12"/>
      <c r="S296" s="12"/>
      <c r="T296" s="12" t="s">
        <v>2724</v>
      </c>
      <c r="U296" s="75">
        <v>45509</v>
      </c>
      <c r="V296" s="75">
        <v>45513</v>
      </c>
      <c r="W296" s="75">
        <v>45711</v>
      </c>
      <c r="X296" s="12">
        <v>165</v>
      </c>
      <c r="Y296" s="79">
        <f t="shared" si="37"/>
        <v>6</v>
      </c>
      <c r="Z296" s="89">
        <v>57750000</v>
      </c>
      <c r="AA296" s="81">
        <v>10500000</v>
      </c>
      <c r="AB296" s="12">
        <v>1697</v>
      </c>
      <c r="AC296" s="19" t="str">
        <f>IFERROR((VLOOKUP($AB296,T_Datos!$B$3:$D$34,2,FALSE)),"Por favor diligenciar")</f>
        <v xml:space="preserve">Gestion publica transparente y que mide cuentas  la ciudadania en rafael uribe uribe </v>
      </c>
      <c r="AD296" s="19" t="str">
        <f>IFERROR((VLOOKUP($AB296,T_Datos!$B$3:$D$34,3,FALSE)),"Por favor diligenciar")</f>
        <v>O23011605570000001697</v>
      </c>
      <c r="AE296" s="12">
        <v>1</v>
      </c>
      <c r="AF296" s="86">
        <v>45657</v>
      </c>
      <c r="AG296" s="12">
        <v>1563</v>
      </c>
      <c r="AH296" s="86">
        <v>45656</v>
      </c>
      <c r="AI296" s="13">
        <v>1646</v>
      </c>
      <c r="AJ296" s="15">
        <v>10500000</v>
      </c>
      <c r="AK296" s="12">
        <v>1</v>
      </c>
      <c r="AL296" s="86">
        <v>45656</v>
      </c>
      <c r="AM296" s="12">
        <v>30</v>
      </c>
      <c r="AN296" s="79">
        <f t="shared" si="36"/>
        <v>7</v>
      </c>
      <c r="AO296" s="79">
        <f>IF(X296+AM296=0,0,AM296+X296)</f>
        <v>195</v>
      </c>
      <c r="AP296" s="83">
        <f>IF(Z296+AJ296=0,0,Z296+AJ296)</f>
        <v>68250000</v>
      </c>
    </row>
    <row r="297" spans="2:43" ht="51" customHeight="1">
      <c r="B297" s="19" t="s">
        <v>2725</v>
      </c>
      <c r="C297" s="12">
        <v>306</v>
      </c>
      <c r="D297" s="12" t="s">
        <v>2726</v>
      </c>
      <c r="E297" s="12"/>
      <c r="F297" s="98" t="s">
        <v>2727</v>
      </c>
      <c r="G297" s="77" t="s">
        <v>1249</v>
      </c>
      <c r="H297" s="12" t="s">
        <v>2728</v>
      </c>
      <c r="I297" s="12" t="s">
        <v>2729</v>
      </c>
      <c r="J297" s="12" t="s">
        <v>1373</v>
      </c>
      <c r="K297" s="213">
        <v>1053781157</v>
      </c>
      <c r="L297" s="12"/>
      <c r="M297" s="12"/>
      <c r="N297" s="12"/>
      <c r="O297" s="12"/>
      <c r="P297" s="12"/>
      <c r="Q297" s="12"/>
      <c r="R297" s="12"/>
      <c r="S297" s="12"/>
      <c r="T297" s="12" t="s">
        <v>1897</v>
      </c>
      <c r="U297" s="86">
        <v>45513</v>
      </c>
      <c r="V297" s="92">
        <v>45516</v>
      </c>
      <c r="W297" s="92">
        <v>45683</v>
      </c>
      <c r="X297" s="12">
        <v>165</v>
      </c>
      <c r="Y297" s="79">
        <f t="shared" si="37"/>
        <v>6</v>
      </c>
      <c r="Z297" s="89" t="s">
        <v>2730</v>
      </c>
      <c r="AA297" s="148" t="s">
        <v>2731</v>
      </c>
      <c r="AB297" s="12">
        <v>1697</v>
      </c>
      <c r="AC297" s="19" t="str">
        <f>IFERROR((VLOOKUP($AB297,T_Datos!$B$3:$D$34,2,FALSE)),"Por favor diligenciar")</f>
        <v xml:space="preserve">Gestion publica transparente y que mide cuentas  la ciudadania en rafael uribe uribe </v>
      </c>
      <c r="AD297" s="19" t="str">
        <f>IFERROR((VLOOKUP($AB297,T_Datos!$B$3:$D$34,3,FALSE)),"Por favor diligenciar")</f>
        <v>O23011605570000001697</v>
      </c>
      <c r="AE297" s="12"/>
      <c r="AF297" s="86"/>
      <c r="AG297" s="12"/>
      <c r="AH297" s="86"/>
      <c r="AI297" s="13"/>
      <c r="AJ297" s="15"/>
      <c r="AK297" s="12"/>
      <c r="AL297" s="86"/>
      <c r="AM297" s="12"/>
      <c r="AN297" s="79">
        <f t="shared" si="36"/>
        <v>6</v>
      </c>
      <c r="AO297" s="79">
        <f>IF(X297+AM297=0,0,AM297+X297)</f>
        <v>165</v>
      </c>
      <c r="AP297" s="83">
        <v>15400000</v>
      </c>
    </row>
    <row r="298" spans="2:43" ht="51" customHeight="1">
      <c r="B298" s="19" t="s">
        <v>386</v>
      </c>
      <c r="C298" s="12">
        <v>307</v>
      </c>
      <c r="D298" s="12" t="s">
        <v>385</v>
      </c>
      <c r="E298" s="12"/>
      <c r="F298" s="98" t="s">
        <v>2732</v>
      </c>
      <c r="G298" s="77" t="s">
        <v>1249</v>
      </c>
      <c r="H298" s="12" t="s">
        <v>2733</v>
      </c>
      <c r="I298" s="12" t="s">
        <v>2734</v>
      </c>
      <c r="J298" s="12" t="s">
        <v>1373</v>
      </c>
      <c r="K298" s="88">
        <v>1049616899</v>
      </c>
      <c r="L298" s="12"/>
      <c r="M298" s="12"/>
      <c r="N298" s="12"/>
      <c r="O298" s="12"/>
      <c r="P298" s="12"/>
      <c r="Q298" s="12"/>
      <c r="R298" s="12"/>
      <c r="S298" s="12"/>
      <c r="T298" s="12" t="s">
        <v>2735</v>
      </c>
      <c r="U298" s="86">
        <v>45513</v>
      </c>
      <c r="V298" s="92">
        <v>45516</v>
      </c>
      <c r="W298" s="92">
        <v>45683</v>
      </c>
      <c r="X298" s="12">
        <v>165</v>
      </c>
      <c r="Y298" s="79">
        <f t="shared" si="37"/>
        <v>6</v>
      </c>
      <c r="Z298" s="89" t="s">
        <v>2736</v>
      </c>
      <c r="AA298" s="81" t="s">
        <v>2737</v>
      </c>
      <c r="AB298" s="12">
        <v>1697</v>
      </c>
      <c r="AC298" s="19" t="str">
        <f>IFERROR((VLOOKUP($AB298,T_Datos!$B$3:$D$34,2,FALSE)),"Por favor diligenciar")</f>
        <v xml:space="preserve">Gestion publica transparente y que mide cuentas  la ciudadania en rafael uribe uribe </v>
      </c>
      <c r="AD298" s="19" t="str">
        <f>IFERROR((VLOOKUP($AB298,T_Datos!$B$3:$D$34,3,FALSE)),"Por favor diligenciar")</f>
        <v>O23011605570000001697</v>
      </c>
      <c r="AE298" s="12"/>
      <c r="AF298" s="86"/>
      <c r="AG298" s="12"/>
      <c r="AH298" s="86"/>
      <c r="AI298" s="13"/>
      <c r="AJ298" s="15"/>
      <c r="AK298" s="12"/>
      <c r="AL298" s="86"/>
      <c r="AM298" s="12"/>
      <c r="AN298" s="12">
        <v>165</v>
      </c>
      <c r="AO298" s="79">
        <v>5</v>
      </c>
      <c r="AP298" s="83">
        <v>23100000</v>
      </c>
    </row>
    <row r="299" spans="2:43" ht="51" customHeight="1">
      <c r="B299" s="19" t="s">
        <v>388</v>
      </c>
      <c r="C299" s="12">
        <v>308</v>
      </c>
      <c r="D299" s="12" t="s">
        <v>387</v>
      </c>
      <c r="E299" s="12"/>
      <c r="F299" s="98" t="s">
        <v>2738</v>
      </c>
      <c r="G299" s="77" t="s">
        <v>1249</v>
      </c>
      <c r="H299" s="12" t="s">
        <v>2739</v>
      </c>
      <c r="I299" s="171" t="s">
        <v>2740</v>
      </c>
      <c r="J299" s="12" t="s">
        <v>1373</v>
      </c>
      <c r="K299" s="88">
        <v>52974542</v>
      </c>
      <c r="L299" s="12"/>
      <c r="M299" s="12"/>
      <c r="N299" s="12"/>
      <c r="O299" s="12"/>
      <c r="P299" s="12"/>
      <c r="Q299" s="12"/>
      <c r="R299" s="12"/>
      <c r="S299" s="12"/>
      <c r="T299" s="12" t="s">
        <v>2741</v>
      </c>
      <c r="U299" s="86">
        <v>45527</v>
      </c>
      <c r="V299" s="75">
        <v>45532</v>
      </c>
      <c r="W299" s="75">
        <v>45700</v>
      </c>
      <c r="X299" s="12">
        <v>135</v>
      </c>
      <c r="Y299" s="79">
        <f t="shared" si="37"/>
        <v>5</v>
      </c>
      <c r="Z299" s="89" t="s">
        <v>2742</v>
      </c>
      <c r="AA299" s="81" t="s">
        <v>2743</v>
      </c>
      <c r="AB299" s="12">
        <v>1697</v>
      </c>
      <c r="AC299" s="19" t="str">
        <f>IFERROR((VLOOKUP($AB299,T_Datos!$B$3:$D$34,2,FALSE)),"Por favor diligenciar")</f>
        <v xml:space="preserve">Gestion publica transparente y que mide cuentas  la ciudadania en rafael uribe uribe </v>
      </c>
      <c r="AD299" s="19" t="str">
        <f>IFERROR((VLOOKUP($AB299,T_Datos!$B$3:$D$34,3,FALSE)),"Por favor diligenciar")</f>
        <v>O23011605570000001697</v>
      </c>
      <c r="AE299" s="12">
        <v>1</v>
      </c>
      <c r="AF299" s="86">
        <v>45656</v>
      </c>
      <c r="AG299" s="12">
        <v>1541</v>
      </c>
      <c r="AH299" s="86">
        <v>45653</v>
      </c>
      <c r="AI299" s="13">
        <v>1612</v>
      </c>
      <c r="AJ299" s="15">
        <v>9000000</v>
      </c>
      <c r="AK299" s="12">
        <v>1</v>
      </c>
      <c r="AL299" s="86">
        <v>45656</v>
      </c>
      <c r="AM299" s="12">
        <v>30</v>
      </c>
      <c r="AN299" s="79">
        <f>ROUND(AO299/30,0)</f>
        <v>6</v>
      </c>
      <c r="AO299" s="79">
        <f>IF(X299+AM299=0,0,AM299+X299)</f>
        <v>165</v>
      </c>
      <c r="AP299" s="83">
        <v>49500000</v>
      </c>
    </row>
    <row r="300" spans="2:43" ht="51" customHeight="1">
      <c r="B300" s="19" t="s">
        <v>390</v>
      </c>
      <c r="C300" s="12">
        <v>309</v>
      </c>
      <c r="D300" s="12" t="s">
        <v>389</v>
      </c>
      <c r="E300" s="12"/>
      <c r="F300" s="98" t="s">
        <v>2744</v>
      </c>
      <c r="G300" s="77" t="s">
        <v>1249</v>
      </c>
      <c r="H300" s="12" t="s">
        <v>2745</v>
      </c>
      <c r="I300" s="171" t="s">
        <v>2707</v>
      </c>
      <c r="J300" s="12" t="s">
        <v>1373</v>
      </c>
      <c r="K300" s="213">
        <v>1052993997</v>
      </c>
      <c r="L300" s="12"/>
      <c r="M300" s="12"/>
      <c r="N300" s="12"/>
      <c r="O300" s="12"/>
      <c r="P300" s="12"/>
      <c r="Q300" s="12"/>
      <c r="R300" s="12"/>
      <c r="S300" s="12"/>
      <c r="T300" s="12" t="s">
        <v>2746</v>
      </c>
      <c r="U300" s="86">
        <v>45527</v>
      </c>
      <c r="V300" s="75">
        <v>45531</v>
      </c>
      <c r="W300" s="92">
        <v>45699</v>
      </c>
      <c r="X300" s="12">
        <v>135</v>
      </c>
      <c r="Y300" s="79">
        <f t="shared" si="37"/>
        <v>5</v>
      </c>
      <c r="Z300" s="89" t="s">
        <v>2742</v>
      </c>
      <c r="AA300" s="81" t="s">
        <v>2743</v>
      </c>
      <c r="AB300" s="12">
        <v>1697</v>
      </c>
      <c r="AC300" s="19" t="str">
        <f>IFERROR((VLOOKUP($AB300,T_Datos!$B$3:$D$34,2,FALSE)),"Por favor diligenciar")</f>
        <v xml:space="preserve">Gestion publica transparente y que mide cuentas  la ciudadania en rafael uribe uribe </v>
      </c>
      <c r="AD300" s="19" t="str">
        <f>IFERROR((VLOOKUP($AB300,T_Datos!$B$3:$D$34,3,FALSE)),"Por favor diligenciar")</f>
        <v>O23011605570000001697</v>
      </c>
      <c r="AE300" s="12">
        <v>1</v>
      </c>
      <c r="AF300" s="86">
        <v>45657</v>
      </c>
      <c r="AG300" s="12">
        <v>1542</v>
      </c>
      <c r="AH300" s="86">
        <v>45653</v>
      </c>
      <c r="AI300" s="13">
        <v>1645</v>
      </c>
      <c r="AJ300" s="15">
        <v>9000000</v>
      </c>
      <c r="AK300" s="12">
        <v>1</v>
      </c>
      <c r="AL300" s="86">
        <v>45657</v>
      </c>
      <c r="AM300" s="12">
        <v>30</v>
      </c>
      <c r="AN300" s="79">
        <f>ROUND(AO300/30,0)</f>
        <v>6</v>
      </c>
      <c r="AO300" s="79">
        <f>IF(X300+AM300=0,0,AM300+X300)</f>
        <v>165</v>
      </c>
      <c r="AP300" s="83">
        <v>49500000</v>
      </c>
    </row>
    <row r="301" spans="2:43" ht="51" customHeight="1">
      <c r="B301" s="19" t="s">
        <v>392</v>
      </c>
      <c r="C301" s="12">
        <v>310</v>
      </c>
      <c r="D301" s="12" t="s">
        <v>391</v>
      </c>
      <c r="E301" s="12"/>
      <c r="F301" s="98" t="s">
        <v>2747</v>
      </c>
      <c r="G301" s="77" t="s">
        <v>1249</v>
      </c>
      <c r="H301" s="12" t="s">
        <v>2748</v>
      </c>
      <c r="I301" s="12" t="s">
        <v>2749</v>
      </c>
      <c r="J301" s="12" t="s">
        <v>1373</v>
      </c>
      <c r="K301" s="88">
        <v>79556307</v>
      </c>
      <c r="L301" s="12"/>
      <c r="M301" s="12"/>
      <c r="N301" s="12"/>
      <c r="O301" s="12"/>
      <c r="P301" s="12" t="s">
        <v>2750</v>
      </c>
      <c r="Q301" s="12"/>
      <c r="R301" s="88">
        <v>45533130</v>
      </c>
      <c r="S301" s="86">
        <v>45593</v>
      </c>
      <c r="T301" s="12" t="s">
        <v>2751</v>
      </c>
      <c r="U301" s="86">
        <v>45531</v>
      </c>
      <c r="V301" s="75">
        <v>45538</v>
      </c>
      <c r="W301" s="75">
        <v>45674</v>
      </c>
      <c r="X301" s="12">
        <v>90</v>
      </c>
      <c r="Y301" s="79">
        <f t="shared" si="37"/>
        <v>3</v>
      </c>
      <c r="Z301" s="89">
        <v>21000000</v>
      </c>
      <c r="AA301" s="81">
        <f>IF(Z301=0,0,((Z301/Y301)))</f>
        <v>7000000</v>
      </c>
      <c r="AB301" s="12">
        <v>1698</v>
      </c>
      <c r="AC301" s="19" t="str">
        <f>IFERROR((VLOOKUP($AB301,T_Datos!$B$3:$D$34,2,FALSE)),"Por favor diligenciar")</f>
        <v>Inspección, vigilancia y control en Rafael Uribe Uribe
Rafael Uribe Uribe</v>
      </c>
      <c r="AD301" s="19" t="str">
        <f>IFERROR((VLOOKUP($AB301,T_Datos!$B$3:$D$34,3,FALSE)),"Por favor diligenciar")</f>
        <v>O23011605570000001698</v>
      </c>
      <c r="AE301" s="12">
        <v>1</v>
      </c>
      <c r="AF301" s="86">
        <v>45626</v>
      </c>
      <c r="AG301" s="12">
        <v>1495</v>
      </c>
      <c r="AH301" s="86">
        <v>45625</v>
      </c>
      <c r="AI301" s="13">
        <v>1581</v>
      </c>
      <c r="AJ301" s="15">
        <v>10500000</v>
      </c>
      <c r="AK301" s="12">
        <v>1</v>
      </c>
      <c r="AL301" s="86">
        <v>45626</v>
      </c>
      <c r="AM301" s="12">
        <v>45</v>
      </c>
      <c r="AN301" s="79">
        <f>ROUND(AO301/30,0)</f>
        <v>5</v>
      </c>
      <c r="AO301" s="79">
        <f>IF(X301+AM301=0,0,AM301+X301)</f>
        <v>135</v>
      </c>
      <c r="AP301" s="83">
        <f>IF(Z301+AJ301=0,0,Z301+AJ301)</f>
        <v>31500000</v>
      </c>
      <c r="AQ301" s="156"/>
    </row>
    <row r="302" spans="2:43" ht="51" customHeight="1">
      <c r="B302" s="19" t="s">
        <v>394</v>
      </c>
      <c r="C302" s="12">
        <v>311</v>
      </c>
      <c r="D302" s="12" t="s">
        <v>393</v>
      </c>
      <c r="E302" s="12"/>
      <c r="F302" s="98" t="s">
        <v>2752</v>
      </c>
      <c r="G302" s="77" t="s">
        <v>1249</v>
      </c>
      <c r="H302" s="12" t="s">
        <v>2753</v>
      </c>
      <c r="I302" s="171" t="s">
        <v>2754</v>
      </c>
      <c r="J302" s="12" t="s">
        <v>1373</v>
      </c>
      <c r="K302" s="88">
        <v>79574594</v>
      </c>
      <c r="L302" s="12"/>
      <c r="M302" s="12"/>
      <c r="N302" s="12"/>
      <c r="O302" s="12"/>
      <c r="P302" s="12"/>
      <c r="Q302" s="12"/>
      <c r="R302" s="12"/>
      <c r="S302" s="12"/>
      <c r="T302" s="12" t="s">
        <v>2755</v>
      </c>
      <c r="U302" s="86">
        <v>45527</v>
      </c>
      <c r="V302" s="75">
        <v>45532</v>
      </c>
      <c r="W302" s="75">
        <v>45700</v>
      </c>
      <c r="X302" s="12">
        <v>135</v>
      </c>
      <c r="Y302" s="79">
        <f t="shared" si="37"/>
        <v>5</v>
      </c>
      <c r="Z302" s="89">
        <v>40500000</v>
      </c>
      <c r="AA302" s="81">
        <v>9000000</v>
      </c>
      <c r="AB302" s="12">
        <v>1697</v>
      </c>
      <c r="AC302" s="19" t="str">
        <f>IFERROR((VLOOKUP($AB302,T_Datos!$B$3:$D$34,2,FALSE)),"Por favor diligenciar")</f>
        <v xml:space="preserve">Gestion publica transparente y que mide cuentas  la ciudadania en rafael uribe uribe </v>
      </c>
      <c r="AD302" s="19" t="str">
        <f>IFERROR((VLOOKUP($AB302,T_Datos!$B$3:$D$34,3,FALSE)),"Por favor diligenciar")</f>
        <v>O23011605570000001697</v>
      </c>
      <c r="AE302" s="12">
        <v>1</v>
      </c>
      <c r="AF302" s="86">
        <v>45657</v>
      </c>
      <c r="AG302" s="12">
        <v>1543</v>
      </c>
      <c r="AH302" s="86">
        <v>45653</v>
      </c>
      <c r="AI302" s="13">
        <v>1631</v>
      </c>
      <c r="AJ302" s="15">
        <v>9000000</v>
      </c>
      <c r="AK302" s="12">
        <v>1</v>
      </c>
      <c r="AL302" s="86">
        <v>45657</v>
      </c>
      <c r="AM302" s="12">
        <v>30</v>
      </c>
      <c r="AN302" s="79">
        <f>ROUND(AO302/30,0)</f>
        <v>6</v>
      </c>
      <c r="AO302" s="79">
        <f>IF(X302+AM302=0,0,AM302+X302)</f>
        <v>165</v>
      </c>
      <c r="AP302" s="83">
        <f>IF(Z302+AJ302=0,0,Z302+AJ302)</f>
        <v>49500000</v>
      </c>
    </row>
    <row r="303" spans="2:43" ht="51" customHeight="1">
      <c r="B303" s="19" t="s">
        <v>396</v>
      </c>
      <c r="C303" s="12">
        <v>312</v>
      </c>
      <c r="D303" s="12" t="s">
        <v>395</v>
      </c>
      <c r="E303" s="12"/>
      <c r="F303" s="98" t="s">
        <v>2756</v>
      </c>
      <c r="G303" s="77" t="s">
        <v>1249</v>
      </c>
      <c r="H303" s="12" t="s">
        <v>2757</v>
      </c>
      <c r="I303" s="12" t="s">
        <v>2758</v>
      </c>
      <c r="J303" s="12" t="s">
        <v>1373</v>
      </c>
      <c r="K303" s="88">
        <v>80458946</v>
      </c>
      <c r="L303" s="12"/>
      <c r="M303" s="12"/>
      <c r="N303" s="12"/>
      <c r="O303" s="12"/>
      <c r="P303" s="12"/>
      <c r="Q303" s="12"/>
      <c r="R303" s="12"/>
      <c r="S303" s="12"/>
      <c r="T303" s="12" t="s">
        <v>2759</v>
      </c>
      <c r="U303" s="86">
        <v>45527</v>
      </c>
      <c r="V303" s="75">
        <v>45532</v>
      </c>
      <c r="W303" s="75">
        <v>45669</v>
      </c>
      <c r="X303" s="12">
        <v>90</v>
      </c>
      <c r="Y303" s="79">
        <f t="shared" si="37"/>
        <v>3</v>
      </c>
      <c r="Z303" s="89">
        <v>9300000</v>
      </c>
      <c r="AA303" s="81">
        <f>IF(Z303=0,0,((Z303/Y303)))</f>
        <v>3100000</v>
      </c>
      <c r="AB303" s="12">
        <v>1697</v>
      </c>
      <c r="AC303" s="19" t="str">
        <f>IFERROR((VLOOKUP($AB303,T_Datos!$B$3:$D$34,2,FALSE)),"Por favor diligenciar")</f>
        <v xml:space="preserve">Gestion publica transparente y que mide cuentas  la ciudadania en rafael uribe uribe </v>
      </c>
      <c r="AD303" s="19" t="str">
        <f>IFERROR((VLOOKUP($AB303,T_Datos!$B$3:$D$34,3,FALSE)),"Por favor diligenciar")</f>
        <v>O23011605570000001697</v>
      </c>
      <c r="AE303" s="12">
        <v>1</v>
      </c>
      <c r="AF303" s="86">
        <v>45623</v>
      </c>
      <c r="AG303" s="12">
        <v>1492</v>
      </c>
      <c r="AH303" s="86">
        <v>45622</v>
      </c>
      <c r="AI303" s="13">
        <v>1538</v>
      </c>
      <c r="AJ303" s="15">
        <v>4650000</v>
      </c>
      <c r="AK303" s="12">
        <v>1</v>
      </c>
      <c r="AL303" s="86">
        <v>45623</v>
      </c>
      <c r="AM303" s="12">
        <v>45</v>
      </c>
      <c r="AN303" s="79">
        <f>ROUND(AO303/30,0)</f>
        <v>5</v>
      </c>
      <c r="AO303" s="79">
        <f>IF(X303+AM303=0,0,AM303+X303)</f>
        <v>135</v>
      </c>
      <c r="AP303" s="83">
        <f>IF(Z303+AJ303=0,0,Z303+AJ303)</f>
        <v>13950000</v>
      </c>
    </row>
    <row r="304" spans="2:43" ht="51" customHeight="1">
      <c r="B304" s="19" t="s">
        <v>398</v>
      </c>
      <c r="C304" s="12">
        <v>313</v>
      </c>
      <c r="D304" s="12" t="s">
        <v>397</v>
      </c>
      <c r="E304" s="12"/>
      <c r="F304" s="98" t="s">
        <v>2760</v>
      </c>
      <c r="G304" s="77" t="s">
        <v>1249</v>
      </c>
      <c r="H304" s="12" t="s">
        <v>2761</v>
      </c>
      <c r="I304" s="171" t="s">
        <v>1678</v>
      </c>
      <c r="J304" s="12" t="s">
        <v>1373</v>
      </c>
      <c r="K304" s="88">
        <v>1054678745</v>
      </c>
      <c r="L304" s="12"/>
      <c r="M304" s="12"/>
      <c r="N304" s="12"/>
      <c r="O304" s="12"/>
      <c r="P304" s="12"/>
      <c r="Q304" s="12"/>
      <c r="R304" s="12"/>
      <c r="S304" s="12"/>
      <c r="T304" s="12" t="s">
        <v>2762</v>
      </c>
      <c r="U304" s="86">
        <v>45530</v>
      </c>
      <c r="V304" s="75">
        <v>45531</v>
      </c>
      <c r="W304" s="75">
        <v>45700</v>
      </c>
      <c r="X304" s="12">
        <v>135</v>
      </c>
      <c r="Y304" s="79">
        <f t="shared" si="37"/>
        <v>5</v>
      </c>
      <c r="Z304" s="89">
        <v>40500000</v>
      </c>
      <c r="AA304" s="81">
        <v>9000000</v>
      </c>
      <c r="AB304" s="12">
        <v>1697</v>
      </c>
      <c r="AC304" s="19" t="str">
        <f>IFERROR((VLOOKUP($AB304,T_Datos!$B$3:$D$34,2,FALSE)),"Por favor diligenciar")</f>
        <v xml:space="preserve">Gestion publica transparente y que mide cuentas  la ciudadania en rafael uribe uribe </v>
      </c>
      <c r="AD304" s="19" t="str">
        <f>IFERROR((VLOOKUP($AB304,T_Datos!$B$3:$D$34,3,FALSE)),"Por favor diligenciar")</f>
        <v>O23011605570000001697</v>
      </c>
      <c r="AE304" s="12">
        <v>1</v>
      </c>
      <c r="AF304" s="86">
        <v>45656</v>
      </c>
      <c r="AG304" s="12">
        <v>1544</v>
      </c>
      <c r="AH304" s="86">
        <v>45653</v>
      </c>
      <c r="AI304" s="13">
        <v>1613</v>
      </c>
      <c r="AJ304" s="15">
        <v>9000000</v>
      </c>
      <c r="AK304" s="12">
        <v>1</v>
      </c>
      <c r="AL304" s="86">
        <v>45653</v>
      </c>
      <c r="AM304" s="12">
        <v>30</v>
      </c>
      <c r="AN304" s="12">
        <v>135</v>
      </c>
      <c r="AO304" s="79">
        <v>4</v>
      </c>
      <c r="AP304" s="83">
        <f>IF(Z304+AJ304=0,0,Z304+AJ304)</f>
        <v>49500000</v>
      </c>
    </row>
    <row r="305" spans="2:43" ht="51" customHeight="1">
      <c r="B305" s="19" t="s">
        <v>400</v>
      </c>
      <c r="C305" s="12">
        <v>314</v>
      </c>
      <c r="D305" s="12" t="s">
        <v>399</v>
      </c>
      <c r="E305" s="12"/>
      <c r="F305" s="98" t="s">
        <v>2763</v>
      </c>
      <c r="G305" s="77" t="s">
        <v>1249</v>
      </c>
      <c r="H305" s="12" t="s">
        <v>2764</v>
      </c>
      <c r="I305" s="171" t="s">
        <v>2765</v>
      </c>
      <c r="J305" s="12" t="s">
        <v>1373</v>
      </c>
      <c r="K305" s="88">
        <v>1016029930</v>
      </c>
      <c r="L305" s="12"/>
      <c r="M305" s="12"/>
      <c r="N305" s="12"/>
      <c r="O305" s="12"/>
      <c r="P305" s="12"/>
      <c r="Q305" s="12"/>
      <c r="R305" s="12"/>
      <c r="S305" s="12"/>
      <c r="T305" s="12" t="s">
        <v>2766</v>
      </c>
      <c r="U305" s="86">
        <v>45530</v>
      </c>
      <c r="V305" s="75">
        <v>45532</v>
      </c>
      <c r="W305" s="75">
        <v>45700</v>
      </c>
      <c r="X305" s="12">
        <v>135</v>
      </c>
      <c r="Y305" s="79">
        <f t="shared" si="37"/>
        <v>5</v>
      </c>
      <c r="Z305" s="89">
        <v>40500000</v>
      </c>
      <c r="AA305" s="81">
        <v>9000000</v>
      </c>
      <c r="AB305" s="12">
        <v>1698</v>
      </c>
      <c r="AC305" s="19" t="str">
        <f>IFERROR((VLOOKUP($AB305,T_Datos!$B$3:$D$34,2,FALSE)),"Por favor diligenciar")</f>
        <v>Inspección, vigilancia y control en Rafael Uribe Uribe
Rafael Uribe Uribe</v>
      </c>
      <c r="AD305" s="19" t="str">
        <f>IFERROR((VLOOKUP($AB305,T_Datos!$B$3:$D$34,3,FALSE)),"Por favor diligenciar")</f>
        <v>O23011605570000001698</v>
      </c>
      <c r="AE305" s="12">
        <v>1</v>
      </c>
      <c r="AF305" s="86">
        <v>45656</v>
      </c>
      <c r="AG305" s="12">
        <v>1548</v>
      </c>
      <c r="AH305" s="86">
        <v>45653</v>
      </c>
      <c r="AI305" s="13">
        <v>1607</v>
      </c>
      <c r="AJ305" s="15">
        <v>9000000</v>
      </c>
      <c r="AK305" s="12">
        <v>1</v>
      </c>
      <c r="AL305" s="86">
        <v>45656</v>
      </c>
      <c r="AM305" s="12">
        <v>30</v>
      </c>
      <c r="AN305" s="79">
        <v>4</v>
      </c>
      <c r="AO305" s="79">
        <v>135</v>
      </c>
      <c r="AP305" s="83">
        <f>IF(Z305+AJ305=0,0,Z305+AJ305)</f>
        <v>49500000</v>
      </c>
    </row>
    <row r="306" spans="2:43" ht="51" customHeight="1">
      <c r="B306" s="19" t="s">
        <v>402</v>
      </c>
      <c r="C306" s="12">
        <v>315</v>
      </c>
      <c r="D306" s="12" t="s">
        <v>401</v>
      </c>
      <c r="E306" s="12"/>
      <c r="F306" s="98" t="s">
        <v>2767</v>
      </c>
      <c r="G306" s="77" t="s">
        <v>1249</v>
      </c>
      <c r="H306" s="12" t="s">
        <v>2768</v>
      </c>
      <c r="I306" s="171" t="s">
        <v>2769</v>
      </c>
      <c r="J306" s="12" t="s">
        <v>1373</v>
      </c>
      <c r="K306" s="88">
        <v>94473848</v>
      </c>
      <c r="L306" s="12"/>
      <c r="M306" s="12"/>
      <c r="N306" s="12"/>
      <c r="O306" s="12"/>
      <c r="P306" s="12"/>
      <c r="Q306" s="12"/>
      <c r="R306" s="12"/>
      <c r="S306" s="12"/>
      <c r="T306" s="12" t="s">
        <v>2770</v>
      </c>
      <c r="U306" s="86">
        <v>45531</v>
      </c>
      <c r="V306" s="75">
        <v>45534</v>
      </c>
      <c r="W306" s="75">
        <v>45702</v>
      </c>
      <c r="X306" s="12">
        <v>135</v>
      </c>
      <c r="Y306" s="79">
        <f t="shared" si="37"/>
        <v>5</v>
      </c>
      <c r="Z306" s="89">
        <v>24525000</v>
      </c>
      <c r="AA306" s="81">
        <v>5450000</v>
      </c>
      <c r="AB306" s="12">
        <v>1697</v>
      </c>
      <c r="AC306" s="19" t="str">
        <f>IFERROR((VLOOKUP($AB306,T_Datos!$B$3:$D$34,2,FALSE)),"Por favor diligenciar")</f>
        <v xml:space="preserve">Gestion publica transparente y que mide cuentas  la ciudadania en rafael uribe uribe </v>
      </c>
      <c r="AD306" s="19" t="str">
        <f>IFERROR((VLOOKUP($AB306,T_Datos!$B$3:$D$34,3,FALSE)),"Por favor diligenciar")</f>
        <v>O23011605570000001697</v>
      </c>
      <c r="AE306" s="12">
        <v>1</v>
      </c>
      <c r="AF306" s="86">
        <v>45657</v>
      </c>
      <c r="AG306" s="12">
        <v>1567</v>
      </c>
      <c r="AH306" s="86">
        <v>45656</v>
      </c>
      <c r="AI306" s="13">
        <v>1639</v>
      </c>
      <c r="AJ306" s="15">
        <v>5450000</v>
      </c>
      <c r="AK306" s="12">
        <v>1</v>
      </c>
      <c r="AL306" s="86">
        <v>45656</v>
      </c>
      <c r="AM306" s="12">
        <v>30</v>
      </c>
      <c r="AN306" s="79">
        <v>4</v>
      </c>
      <c r="AO306" s="79">
        <v>135</v>
      </c>
      <c r="AP306" s="83">
        <f>IF(Z306+AJ306=0,0,Z306+AJ306)</f>
        <v>29975000</v>
      </c>
      <c r="AQ306" s="156"/>
    </row>
    <row r="307" spans="2:43" ht="51" customHeight="1">
      <c r="B307" s="19" t="s">
        <v>404</v>
      </c>
      <c r="C307" s="12">
        <v>316</v>
      </c>
      <c r="D307" s="12" t="s">
        <v>403</v>
      </c>
      <c r="E307" s="12"/>
      <c r="F307" s="98" t="s">
        <v>2771</v>
      </c>
      <c r="G307" s="77" t="s">
        <v>1249</v>
      </c>
      <c r="H307" s="12" t="s">
        <v>2772</v>
      </c>
      <c r="I307" s="12" t="s">
        <v>2773</v>
      </c>
      <c r="J307" s="12" t="s">
        <v>1373</v>
      </c>
      <c r="K307" s="88">
        <v>1018431872</v>
      </c>
      <c r="L307" s="12"/>
      <c r="M307" s="12"/>
      <c r="N307" s="12"/>
      <c r="O307" s="12"/>
      <c r="P307" s="12"/>
      <c r="Q307" s="12"/>
      <c r="R307" s="12"/>
      <c r="S307" s="12"/>
      <c r="T307" s="12" t="s">
        <v>2774</v>
      </c>
      <c r="U307" s="86">
        <v>45531</v>
      </c>
      <c r="V307" s="75">
        <v>45537</v>
      </c>
      <c r="W307" s="75">
        <v>45673</v>
      </c>
      <c r="X307" s="12">
        <v>90</v>
      </c>
      <c r="Y307" s="79">
        <v>3</v>
      </c>
      <c r="Z307" s="89">
        <v>8400000</v>
      </c>
      <c r="AA307" s="81">
        <f>IF(Z307=0,0,((Z307/Y307)))</f>
        <v>2800000</v>
      </c>
      <c r="AB307" s="12">
        <v>1697</v>
      </c>
      <c r="AC307" s="19" t="str">
        <f>IFERROR((VLOOKUP($AB307,T_Datos!$B$3:$D$34,2,FALSE)),"Por favor diligenciar")</f>
        <v xml:space="preserve">Gestion publica transparente y que mide cuentas  la ciudadania en rafael uribe uribe </v>
      </c>
      <c r="AD307" s="19" t="str">
        <f>IFERROR((VLOOKUP($AB307,T_Datos!$B$3:$D$34,3,FALSE)),"Por favor diligenciar")</f>
        <v>O23011605570000001697</v>
      </c>
      <c r="AE307" s="12">
        <v>1</v>
      </c>
      <c r="AF307" s="86">
        <v>45625</v>
      </c>
      <c r="AG307" s="12">
        <v>1497</v>
      </c>
      <c r="AH307" s="86">
        <v>45625</v>
      </c>
      <c r="AI307" s="13">
        <v>1539</v>
      </c>
      <c r="AJ307" s="15">
        <v>4200000</v>
      </c>
      <c r="AK307" s="12">
        <v>1</v>
      </c>
      <c r="AL307" s="86">
        <v>45625</v>
      </c>
      <c r="AM307" s="12">
        <v>45</v>
      </c>
      <c r="AN307" s="79">
        <f t="shared" ref="AN307:AN312" si="38">ROUND(AO307/30,0)</f>
        <v>5</v>
      </c>
      <c r="AO307" s="79">
        <f>IF(X307+AM307=0,0,AM307+X307)</f>
        <v>135</v>
      </c>
      <c r="AP307" s="83">
        <f>IF(Z307+AJ307=0,0,Z307+AJ307)</f>
        <v>12600000</v>
      </c>
      <c r="AQ307" s="156"/>
    </row>
    <row r="308" spans="2:43" ht="51" customHeight="1">
      <c r="B308" s="149" t="s">
        <v>406</v>
      </c>
      <c r="C308" s="12">
        <v>317</v>
      </c>
      <c r="D308" s="12" t="s">
        <v>405</v>
      </c>
      <c r="E308" s="12"/>
      <c r="F308" s="98" t="s">
        <v>2775</v>
      </c>
      <c r="G308" s="77" t="s">
        <v>1249</v>
      </c>
      <c r="H308" s="12" t="s">
        <v>2776</v>
      </c>
      <c r="I308" s="12" t="s">
        <v>2777</v>
      </c>
      <c r="J308" s="12" t="s">
        <v>1373</v>
      </c>
      <c r="K308" s="88">
        <v>1047505957</v>
      </c>
      <c r="L308" s="12"/>
      <c r="M308" s="12"/>
      <c r="N308" s="12"/>
      <c r="O308" s="12"/>
      <c r="P308" s="12"/>
      <c r="Q308" s="12"/>
      <c r="R308" s="12"/>
      <c r="S308" s="12"/>
      <c r="T308" s="12" t="s">
        <v>2778</v>
      </c>
      <c r="U308" s="86">
        <v>45532</v>
      </c>
      <c r="V308" s="75">
        <v>45538</v>
      </c>
      <c r="W308" s="75">
        <v>45690</v>
      </c>
      <c r="X308" s="12">
        <v>120</v>
      </c>
      <c r="Y308" s="79">
        <v>4</v>
      </c>
      <c r="Z308" s="89">
        <v>21800000</v>
      </c>
      <c r="AA308" s="81">
        <f>IF(Z308=0,0,((Z308/Y308)))</f>
        <v>5450000</v>
      </c>
      <c r="AB308" s="12">
        <v>1697</v>
      </c>
      <c r="AC308" s="19" t="str">
        <f>IFERROR((VLOOKUP($AB308,T_Datos!$B$3:$D$34,2,FALSE)),"Por favor diligenciar")</f>
        <v xml:space="preserve">Gestion publica transparente y que mide cuentas  la ciudadania en rafael uribe uribe </v>
      </c>
      <c r="AD308" s="19" t="str">
        <f>IFERROR((VLOOKUP($AB308,T_Datos!$B$3:$D$34,3,FALSE)),"Por favor diligenciar")</f>
        <v>O23011605570000001697</v>
      </c>
      <c r="AE308" s="12">
        <v>1</v>
      </c>
      <c r="AF308" s="86">
        <v>45657</v>
      </c>
      <c r="AG308" s="12">
        <v>1546</v>
      </c>
      <c r="AH308" s="86">
        <v>45653</v>
      </c>
      <c r="AI308" s="13">
        <v>1624</v>
      </c>
      <c r="AJ308" s="15">
        <v>5450000</v>
      </c>
      <c r="AK308" s="12">
        <v>1</v>
      </c>
      <c r="AL308" s="86">
        <v>45657</v>
      </c>
      <c r="AM308" s="12">
        <v>30</v>
      </c>
      <c r="AN308" s="79">
        <f t="shared" si="38"/>
        <v>5</v>
      </c>
      <c r="AO308" s="79">
        <f>IF(X308+AM308=0,0,AM308+X308)</f>
        <v>150</v>
      </c>
      <c r="AP308" s="83">
        <f>IF(Z308+AJ308=0,0,Z308+AJ308)</f>
        <v>27250000</v>
      </c>
      <c r="AQ308" s="156"/>
    </row>
    <row r="309" spans="2:43" ht="51" customHeight="1">
      <c r="B309" s="149" t="s">
        <v>408</v>
      </c>
      <c r="C309" s="12">
        <v>318</v>
      </c>
      <c r="D309" s="12" t="s">
        <v>407</v>
      </c>
      <c r="E309" s="12"/>
      <c r="F309" s="90" t="s">
        <v>2779</v>
      </c>
      <c r="G309" s="77" t="s">
        <v>1249</v>
      </c>
      <c r="H309" s="12" t="s">
        <v>2780</v>
      </c>
      <c r="I309" s="12" t="s">
        <v>1408</v>
      </c>
      <c r="J309" s="12" t="s">
        <v>1373</v>
      </c>
      <c r="K309" s="88">
        <v>80071371</v>
      </c>
      <c r="L309" s="12"/>
      <c r="M309" s="12"/>
      <c r="N309" s="12"/>
      <c r="O309" s="12"/>
      <c r="P309" s="12"/>
      <c r="Q309" s="12"/>
      <c r="R309" s="12"/>
      <c r="S309" s="12"/>
      <c r="T309" s="12" t="s">
        <v>1409</v>
      </c>
      <c r="U309" s="86">
        <v>45531</v>
      </c>
      <c r="V309" s="75">
        <v>45532</v>
      </c>
      <c r="W309" s="75">
        <v>45700</v>
      </c>
      <c r="X309" s="12">
        <v>135</v>
      </c>
      <c r="Y309" s="79">
        <f>ROUND((X309/30),0)</f>
        <v>5</v>
      </c>
      <c r="Z309" s="89">
        <v>17550000</v>
      </c>
      <c r="AA309" s="81">
        <v>3900000</v>
      </c>
      <c r="AB309" s="12">
        <v>1697</v>
      </c>
      <c r="AC309" s="19" t="str">
        <f>IFERROR((VLOOKUP($AB309,T_Datos!$B$3:$D$34,2,FALSE)),"Por favor diligenciar")</f>
        <v xml:space="preserve">Gestion publica transparente y que mide cuentas  la ciudadania en rafael uribe uribe </v>
      </c>
      <c r="AD309" s="19" t="str">
        <f>IFERROR((VLOOKUP($AB309,T_Datos!$B$3:$D$34,3,FALSE)),"Por favor diligenciar")</f>
        <v>O23011605570000001697</v>
      </c>
      <c r="AE309" s="12">
        <v>1</v>
      </c>
      <c r="AF309" s="86">
        <v>45656</v>
      </c>
      <c r="AG309" s="12">
        <v>1569</v>
      </c>
      <c r="AH309" s="86">
        <v>45656</v>
      </c>
      <c r="AI309" s="13">
        <v>1614</v>
      </c>
      <c r="AJ309" s="15">
        <v>3900000</v>
      </c>
      <c r="AK309" s="12">
        <v>1</v>
      </c>
      <c r="AL309" s="86">
        <v>45656</v>
      </c>
      <c r="AM309" s="12">
        <v>30</v>
      </c>
      <c r="AN309" s="79">
        <f t="shared" si="38"/>
        <v>6</v>
      </c>
      <c r="AO309" s="79">
        <f>IF(X309+AM309=0,0,AM309+X309)</f>
        <v>165</v>
      </c>
      <c r="AP309" s="83">
        <f>IF(Z309+AJ309=0,0,Z309+AJ309)</f>
        <v>21450000</v>
      </c>
      <c r="AQ309" s="156"/>
    </row>
    <row r="310" spans="2:43" ht="51" customHeight="1">
      <c r="B310" s="149" t="s">
        <v>410</v>
      </c>
      <c r="C310" s="12">
        <v>319</v>
      </c>
      <c r="D310" s="12" t="s">
        <v>409</v>
      </c>
      <c r="E310" s="12"/>
      <c r="F310" s="90" t="s">
        <v>2781</v>
      </c>
      <c r="G310" s="77" t="s">
        <v>1249</v>
      </c>
      <c r="H310" s="12" t="s">
        <v>2782</v>
      </c>
      <c r="I310" s="12" t="s">
        <v>1778</v>
      </c>
      <c r="J310" s="118" t="s">
        <v>1373</v>
      </c>
      <c r="K310" s="88">
        <v>1010162888</v>
      </c>
      <c r="L310" s="12"/>
      <c r="M310" s="12"/>
      <c r="N310" s="12"/>
      <c r="O310" s="12"/>
      <c r="P310" s="12"/>
      <c r="Q310" s="12"/>
      <c r="R310" s="12"/>
      <c r="S310" s="12"/>
      <c r="T310" s="12" t="s">
        <v>1626</v>
      </c>
      <c r="U310" s="86">
        <v>45531</v>
      </c>
      <c r="V310" s="75">
        <v>45533</v>
      </c>
      <c r="W310" s="75">
        <v>45701</v>
      </c>
      <c r="X310" s="12">
        <v>135</v>
      </c>
      <c r="Y310" s="79">
        <f>ROUND((X310/30),0)</f>
        <v>5</v>
      </c>
      <c r="Z310" s="89">
        <v>13950000</v>
      </c>
      <c r="AA310" s="81">
        <v>3100000</v>
      </c>
      <c r="AB310" s="12">
        <v>1697</v>
      </c>
      <c r="AC310" s="19" t="str">
        <f>IFERROR((VLOOKUP($AB310,T_Datos!$B$3:$D$34,2,FALSE)),"Por favor diligenciar")</f>
        <v xml:space="preserve">Gestion publica transparente y que mide cuentas  la ciudadania en rafael uribe uribe </v>
      </c>
      <c r="AD310" s="19" t="str">
        <f>IFERROR((VLOOKUP($AB310,T_Datos!$B$3:$D$34,3,FALSE)),"Por favor diligenciar")</f>
        <v>O23011605570000001697</v>
      </c>
      <c r="AE310" s="12">
        <v>1</v>
      </c>
      <c r="AF310" s="86">
        <v>45670</v>
      </c>
      <c r="AG310" s="12">
        <v>533</v>
      </c>
      <c r="AH310" s="86">
        <v>45667</v>
      </c>
      <c r="AI310" s="13"/>
      <c r="AJ310" s="15">
        <v>3100000</v>
      </c>
      <c r="AK310" s="12">
        <v>1</v>
      </c>
      <c r="AL310" s="86">
        <v>45670</v>
      </c>
      <c r="AM310" s="12">
        <v>30</v>
      </c>
      <c r="AN310" s="79">
        <f t="shared" si="38"/>
        <v>6</v>
      </c>
      <c r="AO310" s="79">
        <f>IF(X310+AM310=0,0,AM310+X310)</f>
        <v>165</v>
      </c>
      <c r="AP310" s="83">
        <f>IF(Z310+AJ310=0,0,Z310+AJ310)</f>
        <v>17050000</v>
      </c>
      <c r="AQ310" s="156"/>
    </row>
    <row r="311" spans="2:43" ht="51" customHeight="1">
      <c r="B311" s="149" t="s">
        <v>412</v>
      </c>
      <c r="C311" s="12">
        <v>320</v>
      </c>
      <c r="D311" s="12" t="s">
        <v>411</v>
      </c>
      <c r="E311" s="12"/>
      <c r="F311" s="98" t="s">
        <v>2783</v>
      </c>
      <c r="G311" s="77" t="s">
        <v>1249</v>
      </c>
      <c r="H311" s="12" t="s">
        <v>2784</v>
      </c>
      <c r="I311" s="12" t="s">
        <v>2785</v>
      </c>
      <c r="J311" s="118" t="s">
        <v>1373</v>
      </c>
      <c r="K311" s="88">
        <v>1010220159</v>
      </c>
      <c r="L311" s="12"/>
      <c r="M311" s="12"/>
      <c r="N311" s="12"/>
      <c r="O311" s="12"/>
      <c r="P311" s="12"/>
      <c r="Q311" s="12"/>
      <c r="R311" s="12"/>
      <c r="S311" s="12"/>
      <c r="T311" s="12" t="s">
        <v>2786</v>
      </c>
      <c r="U311" s="75">
        <v>45507</v>
      </c>
      <c r="V311" s="75">
        <v>45540</v>
      </c>
      <c r="W311" s="75">
        <v>45676</v>
      </c>
      <c r="X311" s="12">
        <v>135</v>
      </c>
      <c r="Y311" s="79">
        <f>ROUND((X311/30),0)</f>
        <v>5</v>
      </c>
      <c r="Z311" s="89">
        <v>33300000</v>
      </c>
      <c r="AA311" s="81">
        <v>7400000</v>
      </c>
      <c r="AB311" s="12">
        <v>1697</v>
      </c>
      <c r="AC311" s="19" t="str">
        <f>IFERROR((VLOOKUP($AB311,T_Datos!$B$3:$D$34,2,FALSE)),"Por favor diligenciar")</f>
        <v xml:space="preserve">Gestion publica transparente y que mide cuentas  la ciudadania en rafael uribe uribe </v>
      </c>
      <c r="AD311" s="19" t="str">
        <f>IFERROR((VLOOKUP($AB311,T_Datos!$B$3:$D$34,3,FALSE)),"Por favor diligenciar")</f>
        <v>O23011605570000001697</v>
      </c>
      <c r="AE311" s="12"/>
      <c r="AF311" s="86"/>
      <c r="AG311" s="12"/>
      <c r="AH311" s="86"/>
      <c r="AI311" s="13"/>
      <c r="AJ311" s="15"/>
      <c r="AK311" s="12"/>
      <c r="AL311" s="86"/>
      <c r="AM311" s="12"/>
      <c r="AN311" s="79">
        <f t="shared" si="38"/>
        <v>5</v>
      </c>
      <c r="AO311" s="79">
        <f>IF(X311+AM311=0,0,AM311+X311)</f>
        <v>135</v>
      </c>
      <c r="AP311" s="83">
        <f>IF(Z311+AJ311=0,0,Z311+AJ311)</f>
        <v>33300000</v>
      </c>
    </row>
    <row r="312" spans="2:43" ht="51" customHeight="1">
      <c r="B312" s="149" t="s">
        <v>414</v>
      </c>
      <c r="C312" s="12">
        <v>321</v>
      </c>
      <c r="D312" s="12" t="s">
        <v>413</v>
      </c>
      <c r="E312" s="12"/>
      <c r="F312" s="98" t="s">
        <v>2787</v>
      </c>
      <c r="G312" s="77" t="s">
        <v>1249</v>
      </c>
      <c r="H312" s="12" t="s">
        <v>2788</v>
      </c>
      <c r="I312" s="12" t="s">
        <v>2789</v>
      </c>
      <c r="J312" s="118" t="s">
        <v>1373</v>
      </c>
      <c r="K312" s="88">
        <v>1023885719</v>
      </c>
      <c r="L312" s="12"/>
      <c r="M312" s="12"/>
      <c r="N312" s="12"/>
      <c r="O312" s="12"/>
      <c r="P312" s="12"/>
      <c r="Q312" s="12"/>
      <c r="R312" s="12"/>
      <c r="S312" s="12"/>
      <c r="T312" s="12" t="s">
        <v>1695</v>
      </c>
      <c r="U312" s="86">
        <v>45532</v>
      </c>
      <c r="V312" s="75">
        <v>45534</v>
      </c>
      <c r="W312" s="75">
        <v>45671</v>
      </c>
      <c r="X312" s="12">
        <v>90</v>
      </c>
      <c r="Y312" s="79">
        <v>3</v>
      </c>
      <c r="Z312" s="89">
        <v>17820000</v>
      </c>
      <c r="AA312" s="81">
        <f>IF(Z312=0,0,((Z312/Y312)))</f>
        <v>5940000</v>
      </c>
      <c r="AB312" s="12">
        <v>1698</v>
      </c>
      <c r="AC312" s="19" t="str">
        <f>IFERROR((VLOOKUP($AB312,T_Datos!$B$3:$D$34,2,FALSE)),"Por favor diligenciar")</f>
        <v>Inspección, vigilancia y control en Rafael Uribe Uribe
Rafael Uribe Uribe</v>
      </c>
      <c r="AD312" s="19" t="str">
        <f>IFERROR((VLOOKUP($AB312,T_Datos!$B$3:$D$34,3,FALSE)),"Por favor diligenciar")</f>
        <v>O23011605570000001698</v>
      </c>
      <c r="AE312" s="12">
        <v>1</v>
      </c>
      <c r="AF312" s="86">
        <v>45625</v>
      </c>
      <c r="AG312" s="12">
        <v>1496</v>
      </c>
      <c r="AH312" s="86">
        <v>45625</v>
      </c>
      <c r="AI312" s="13">
        <v>1535</v>
      </c>
      <c r="AJ312" s="15">
        <v>8910000</v>
      </c>
      <c r="AK312" s="12">
        <v>1</v>
      </c>
      <c r="AL312" s="86">
        <v>45625</v>
      </c>
      <c r="AM312" s="12">
        <v>45</v>
      </c>
      <c r="AN312" s="79">
        <f t="shared" si="38"/>
        <v>5</v>
      </c>
      <c r="AO312" s="79">
        <f>IF(X312+AM312=0,0,AM312+X312)</f>
        <v>135</v>
      </c>
      <c r="AP312" s="83">
        <f>IF(Z312+AJ312=0,0,Z312+AJ312)</f>
        <v>26730000</v>
      </c>
      <c r="AQ312" s="156"/>
    </row>
    <row r="313" spans="2:43" ht="51" customHeight="1">
      <c r="B313" s="149" t="s">
        <v>416</v>
      </c>
      <c r="C313" s="12">
        <v>322</v>
      </c>
      <c r="D313" s="12" t="s">
        <v>415</v>
      </c>
      <c r="E313" s="12"/>
      <c r="F313" s="98" t="s">
        <v>2790</v>
      </c>
      <c r="G313" s="77" t="s">
        <v>1249</v>
      </c>
      <c r="H313" s="12" t="s">
        <v>2791</v>
      </c>
      <c r="I313" s="12" t="s">
        <v>1687</v>
      </c>
      <c r="J313" s="118" t="s">
        <v>1373</v>
      </c>
      <c r="K313" s="88">
        <v>51654246</v>
      </c>
      <c r="L313" s="12"/>
      <c r="M313" s="12"/>
      <c r="N313" s="12"/>
      <c r="O313" s="12"/>
      <c r="P313" s="12"/>
      <c r="Q313" s="12"/>
      <c r="R313" s="12"/>
      <c r="S313" s="12"/>
      <c r="T313" s="12" t="s">
        <v>2792</v>
      </c>
      <c r="U313" s="75">
        <v>45533</v>
      </c>
      <c r="V313" s="75">
        <v>45537</v>
      </c>
      <c r="W313" s="75">
        <v>45704</v>
      </c>
      <c r="X313" s="12">
        <v>135</v>
      </c>
      <c r="Y313" s="79">
        <f t="shared" ref="Y313:Y340" si="39">ROUND((X313/30),0)</f>
        <v>5</v>
      </c>
      <c r="Z313" s="89">
        <v>29250000</v>
      </c>
      <c r="AA313" s="81">
        <v>6500000</v>
      </c>
      <c r="AB313" s="12">
        <v>1698</v>
      </c>
      <c r="AC313" s="19" t="str">
        <f>IFERROR((VLOOKUP($AB313,T_Datos!$B$3:$D$34,2,FALSE)),"Por favor diligenciar")</f>
        <v>Inspección, vigilancia y control en Rafael Uribe Uribe
Rafael Uribe Uribe</v>
      </c>
      <c r="AD313" s="19" t="str">
        <f>IFERROR((VLOOKUP($AB313,T_Datos!$B$3:$D$34,3,FALSE)),"Por favor diligenciar")</f>
        <v>O23011605570000001698</v>
      </c>
      <c r="AE313" s="12">
        <v>1</v>
      </c>
      <c r="AF313" s="86">
        <v>45657</v>
      </c>
      <c r="AG313" s="12">
        <v>1549</v>
      </c>
      <c r="AH313" s="86">
        <v>45653</v>
      </c>
      <c r="AI313" s="13">
        <v>1517</v>
      </c>
      <c r="AJ313" s="15">
        <v>6500000</v>
      </c>
      <c r="AK313" s="12">
        <v>1</v>
      </c>
      <c r="AL313" s="86">
        <v>45657</v>
      </c>
      <c r="AM313" s="12">
        <v>30</v>
      </c>
      <c r="AN313" s="79">
        <v>4</v>
      </c>
      <c r="AO313" s="79">
        <v>135</v>
      </c>
      <c r="AP313" s="83">
        <f>IF(Z313+AJ313=0,0,Z313+AJ313)</f>
        <v>35750000</v>
      </c>
    </row>
    <row r="314" spans="2:43" ht="51" customHeight="1">
      <c r="B314" s="149" t="s">
        <v>418</v>
      </c>
      <c r="C314" s="12">
        <v>323</v>
      </c>
      <c r="D314" s="12" t="s">
        <v>417</v>
      </c>
      <c r="E314" s="12"/>
      <c r="F314" s="98" t="s">
        <v>2793</v>
      </c>
      <c r="G314" s="77" t="s">
        <v>1249</v>
      </c>
      <c r="H314" s="3" t="s">
        <v>2794</v>
      </c>
      <c r="I314" s="12" t="s">
        <v>2795</v>
      </c>
      <c r="J314" s="118" t="s">
        <v>1373</v>
      </c>
      <c r="K314" s="88">
        <v>80238835</v>
      </c>
      <c r="L314" s="12"/>
      <c r="M314" s="12"/>
      <c r="N314" s="12"/>
      <c r="O314" s="12"/>
      <c r="P314" s="12"/>
      <c r="Q314" s="12"/>
      <c r="R314" s="12"/>
      <c r="S314" s="12"/>
      <c r="T314" s="12" t="s">
        <v>2796</v>
      </c>
      <c r="U314" s="86">
        <v>45532</v>
      </c>
      <c r="V314" s="75">
        <v>45537</v>
      </c>
      <c r="W314" s="75">
        <v>45673</v>
      </c>
      <c r="X314" s="12">
        <v>90</v>
      </c>
      <c r="Y314" s="79">
        <f t="shared" si="39"/>
        <v>3</v>
      </c>
      <c r="Z314" s="89">
        <v>8400000</v>
      </c>
      <c r="AA314" s="81">
        <f>IF(Z314=0,0,((Z314/Y314)))</f>
        <v>2800000</v>
      </c>
      <c r="AB314" s="12">
        <v>1697</v>
      </c>
      <c r="AC314" s="19" t="str">
        <f>IFERROR((VLOOKUP($AB314,T_Datos!$B$3:$D$34,2,FALSE)),"Por favor diligenciar")</f>
        <v xml:space="preserve">Gestion publica transparente y que mide cuentas  la ciudadania en rafael uribe uribe </v>
      </c>
      <c r="AD314" s="19" t="str">
        <f>IFERROR((VLOOKUP($AB314,T_Datos!$B$3:$D$34,3,FALSE)),"Por favor diligenciar")</f>
        <v>O23011605570000001697</v>
      </c>
      <c r="AE314" s="12">
        <v>1</v>
      </c>
      <c r="AF314" s="86">
        <v>45625</v>
      </c>
      <c r="AG314" s="12">
        <v>1500</v>
      </c>
      <c r="AH314" s="86">
        <v>45625</v>
      </c>
      <c r="AI314" s="13">
        <v>1617</v>
      </c>
      <c r="AJ314" s="15">
        <v>4200000</v>
      </c>
      <c r="AK314" s="12">
        <v>1</v>
      </c>
      <c r="AL314" s="86">
        <v>45625</v>
      </c>
      <c r="AM314" s="12">
        <v>45</v>
      </c>
      <c r="AN314" s="79">
        <f t="shared" ref="AN314:AN340" si="40">ROUND(AO314/30,0)</f>
        <v>5</v>
      </c>
      <c r="AO314" s="79">
        <f>IF(X314+AM314=0,0,AM314+X314)</f>
        <v>135</v>
      </c>
      <c r="AP314" s="83">
        <f>IF(Z314+AJ314=0,0,Z314+AJ314)</f>
        <v>12600000</v>
      </c>
      <c r="AQ314" s="172"/>
    </row>
    <row r="315" spans="2:43" ht="51" customHeight="1">
      <c r="B315" s="149" t="s">
        <v>420</v>
      </c>
      <c r="C315" s="12">
        <v>324</v>
      </c>
      <c r="D315" s="12" t="s">
        <v>419</v>
      </c>
      <c r="E315" s="12"/>
      <c r="F315" s="98" t="s">
        <v>2797</v>
      </c>
      <c r="G315" s="77" t="s">
        <v>1249</v>
      </c>
      <c r="H315" s="12" t="s">
        <v>2798</v>
      </c>
      <c r="I315" s="12" t="s">
        <v>2799</v>
      </c>
      <c r="J315" s="118" t="s">
        <v>1373</v>
      </c>
      <c r="K315" s="88">
        <v>52365648</v>
      </c>
      <c r="L315" s="12"/>
      <c r="M315" s="12"/>
      <c r="N315" s="12"/>
      <c r="O315" s="12"/>
      <c r="P315" s="12"/>
      <c r="Q315" s="12"/>
      <c r="R315" s="12"/>
      <c r="S315" s="12"/>
      <c r="T315" s="12" t="s">
        <v>2800</v>
      </c>
      <c r="U315" s="86">
        <v>45533</v>
      </c>
      <c r="V315" s="75">
        <v>45539</v>
      </c>
      <c r="W315" s="75">
        <v>45691</v>
      </c>
      <c r="X315" s="12">
        <v>120</v>
      </c>
      <c r="Y315" s="79">
        <f t="shared" si="39"/>
        <v>4</v>
      </c>
      <c r="Z315" s="89">
        <v>28160000</v>
      </c>
      <c r="AA315" s="81">
        <f>IF(Z315=0,0,((Z315/Y315)))</f>
        <v>7040000</v>
      </c>
      <c r="AB315" s="12">
        <v>1697</v>
      </c>
      <c r="AC315" s="19" t="str">
        <f>IFERROR((VLOOKUP($AB315,T_Datos!$B$3:$D$34,2,FALSE)),"Por favor diligenciar")</f>
        <v xml:space="preserve">Gestion publica transparente y que mide cuentas  la ciudadania en rafael uribe uribe </v>
      </c>
      <c r="AD315" s="19" t="str">
        <f>IFERROR((VLOOKUP($AB315,T_Datos!$B$3:$D$34,3,FALSE)),"Por favor diligenciar")</f>
        <v>O23011605570000001697</v>
      </c>
      <c r="AE315" s="12">
        <v>1</v>
      </c>
      <c r="AF315" s="86">
        <v>45657</v>
      </c>
      <c r="AG315" s="12">
        <v>1559</v>
      </c>
      <c r="AH315" s="86">
        <v>45656</v>
      </c>
      <c r="AI315" s="13">
        <v>1642</v>
      </c>
      <c r="AJ315" s="15">
        <v>7040000</v>
      </c>
      <c r="AK315" s="12">
        <v>1</v>
      </c>
      <c r="AL315" s="86">
        <v>45657</v>
      </c>
      <c r="AM315" s="12">
        <v>30</v>
      </c>
      <c r="AN315" s="79">
        <f t="shared" si="40"/>
        <v>5</v>
      </c>
      <c r="AO315" s="79">
        <f>IF(X315+AM315=0,0,AM315+X315)</f>
        <v>150</v>
      </c>
      <c r="AP315" s="83">
        <f>IF(Z315+AJ315=0,0,Z315+AJ315)</f>
        <v>35200000</v>
      </c>
      <c r="AQ315" s="156"/>
    </row>
    <row r="316" spans="2:43" ht="51" customHeight="1">
      <c r="B316" s="149" t="s">
        <v>422</v>
      </c>
      <c r="C316" s="12">
        <v>325</v>
      </c>
      <c r="D316" s="12" t="s">
        <v>421</v>
      </c>
      <c r="E316" s="12"/>
      <c r="F316" s="98" t="s">
        <v>2801</v>
      </c>
      <c r="G316" s="77" t="s">
        <v>1249</v>
      </c>
      <c r="H316" s="12" t="s">
        <v>2802</v>
      </c>
      <c r="I316" s="12" t="s">
        <v>1767</v>
      </c>
      <c r="J316" s="12" t="s">
        <v>1373</v>
      </c>
      <c r="K316" s="88">
        <v>79443062</v>
      </c>
      <c r="L316" s="12"/>
      <c r="M316" s="12"/>
      <c r="N316" s="12"/>
      <c r="O316" s="12"/>
      <c r="P316" s="12"/>
      <c r="Q316" s="12"/>
      <c r="R316" s="12"/>
      <c r="S316" s="12"/>
      <c r="T316" s="12" t="s">
        <v>1673</v>
      </c>
      <c r="U316" s="86">
        <v>45533</v>
      </c>
      <c r="V316" s="75">
        <v>45538</v>
      </c>
      <c r="W316" s="75">
        <v>45674</v>
      </c>
      <c r="X316" s="12">
        <v>135</v>
      </c>
      <c r="Y316" s="79">
        <f t="shared" si="39"/>
        <v>5</v>
      </c>
      <c r="Z316" s="89">
        <v>26730000</v>
      </c>
      <c r="AA316" s="81">
        <v>5940000</v>
      </c>
      <c r="AB316" s="12">
        <v>1697</v>
      </c>
      <c r="AC316" s="19" t="str">
        <f>IFERROR((VLOOKUP($AB316,T_Datos!$B$3:$D$34,2,FALSE)),"Por favor diligenciar")</f>
        <v xml:space="preserve">Gestion publica transparente y que mide cuentas  la ciudadania en rafael uribe uribe </v>
      </c>
      <c r="AD316" s="19" t="str">
        <f>IFERROR((VLOOKUP($AB316,T_Datos!$B$3:$D$34,3,FALSE)),"Por favor diligenciar")</f>
        <v>O23011605570000001697</v>
      </c>
      <c r="AE316" s="12"/>
      <c r="AF316" s="86"/>
      <c r="AG316" s="12"/>
      <c r="AH316" s="86"/>
      <c r="AI316" s="13"/>
      <c r="AJ316" s="15"/>
      <c r="AK316" s="12"/>
      <c r="AL316" s="86"/>
      <c r="AM316" s="12"/>
      <c r="AN316" s="79">
        <f t="shared" si="40"/>
        <v>5</v>
      </c>
      <c r="AO316" s="79">
        <f>IF(X316+AM316=0,0,AM316+X316)</f>
        <v>135</v>
      </c>
      <c r="AP316" s="83">
        <f>IF(Z316+AJ316=0,0,Z316+AJ316)</f>
        <v>26730000</v>
      </c>
      <c r="AQ316" s="156"/>
    </row>
    <row r="317" spans="2:43" ht="51" customHeight="1">
      <c r="B317" s="149" t="s">
        <v>424</v>
      </c>
      <c r="C317" s="12">
        <v>326</v>
      </c>
      <c r="D317" s="12" t="s">
        <v>423</v>
      </c>
      <c r="E317" s="12"/>
      <c r="F317" s="98" t="s">
        <v>2803</v>
      </c>
      <c r="G317" s="77" t="s">
        <v>1249</v>
      </c>
      <c r="H317" s="12" t="s">
        <v>2804</v>
      </c>
      <c r="I317" s="12" t="s">
        <v>2805</v>
      </c>
      <c r="J317" s="12" t="s">
        <v>1373</v>
      </c>
      <c r="K317" s="88">
        <v>51876386</v>
      </c>
      <c r="L317" s="12"/>
      <c r="M317" s="12"/>
      <c r="N317" s="12"/>
      <c r="O317" s="12"/>
      <c r="P317" s="12"/>
      <c r="Q317" s="12"/>
      <c r="R317" s="12"/>
      <c r="S317" s="12"/>
      <c r="T317" s="12" t="s">
        <v>2806</v>
      </c>
      <c r="U317" s="86">
        <v>45537</v>
      </c>
      <c r="V317" s="75">
        <v>45541</v>
      </c>
      <c r="W317" s="75">
        <v>45677</v>
      </c>
      <c r="X317" s="12">
        <v>90</v>
      </c>
      <c r="Y317" s="79">
        <f t="shared" si="39"/>
        <v>3</v>
      </c>
      <c r="Z317" s="89">
        <v>8400000</v>
      </c>
      <c r="AA317" s="81">
        <f>IF(Z317=0,0,((Z317/Y317)))</f>
        <v>2800000</v>
      </c>
      <c r="AB317" s="12">
        <v>1697</v>
      </c>
      <c r="AC317" s="19" t="str">
        <f>IFERROR((VLOOKUP($AB317,T_Datos!$B$3:$D$34,2,FALSE)),"Por favor diligenciar")</f>
        <v xml:space="preserve">Gestion publica transparente y que mide cuentas  la ciudadania en rafael uribe uribe </v>
      </c>
      <c r="AD317" s="19" t="str">
        <f>IFERROR((VLOOKUP($AB317,T_Datos!$B$3:$D$34,3,FALSE)),"Por favor diligenciar")</f>
        <v>O23011605570000001697</v>
      </c>
      <c r="AE317" s="12">
        <v>1</v>
      </c>
      <c r="AF317" s="86">
        <v>45631</v>
      </c>
      <c r="AG317" s="12">
        <v>1503</v>
      </c>
      <c r="AH317" s="86">
        <v>45629</v>
      </c>
      <c r="AI317" s="13">
        <v>1547</v>
      </c>
      <c r="AJ317" s="15">
        <v>4200000</v>
      </c>
      <c r="AK317" s="12">
        <v>1</v>
      </c>
      <c r="AL317" s="86">
        <v>45631</v>
      </c>
      <c r="AM317" s="12">
        <v>45</v>
      </c>
      <c r="AN317" s="79">
        <f t="shared" si="40"/>
        <v>5</v>
      </c>
      <c r="AO317" s="79">
        <f>IF(X317+AM317=0,0,AM317+X317)</f>
        <v>135</v>
      </c>
      <c r="AP317" s="83">
        <f>IF(Z317+AJ317=0,0,Z317+AJ317)</f>
        <v>12600000</v>
      </c>
      <c r="AQ317" s="156"/>
    </row>
    <row r="318" spans="2:43" ht="51" customHeight="1">
      <c r="B318" s="149" t="s">
        <v>426</v>
      </c>
      <c r="C318" s="12">
        <v>327</v>
      </c>
      <c r="D318" s="12" t="s">
        <v>425</v>
      </c>
      <c r="E318" s="12"/>
      <c r="F318" s="98" t="s">
        <v>2807</v>
      </c>
      <c r="G318" s="77" t="s">
        <v>1249</v>
      </c>
      <c r="H318" s="12" t="s">
        <v>2808</v>
      </c>
      <c r="I318" s="12" t="s">
        <v>1708</v>
      </c>
      <c r="J318" s="12" t="s">
        <v>1373</v>
      </c>
      <c r="K318" s="88">
        <v>1020753752</v>
      </c>
      <c r="L318" s="12"/>
      <c r="M318" s="12"/>
      <c r="N318" s="12"/>
      <c r="O318" s="12"/>
      <c r="P318" s="12"/>
      <c r="Q318" s="12"/>
      <c r="R318" s="12"/>
      <c r="S318" s="12"/>
      <c r="T318" s="12" t="s">
        <v>2809</v>
      </c>
      <c r="U318" s="75">
        <v>45537</v>
      </c>
      <c r="V318" s="75">
        <v>45541</v>
      </c>
      <c r="W318" s="75">
        <v>45677</v>
      </c>
      <c r="X318" s="12">
        <v>135</v>
      </c>
      <c r="Y318" s="79">
        <f t="shared" si="39"/>
        <v>5</v>
      </c>
      <c r="Z318" s="89">
        <v>27900000</v>
      </c>
      <c r="AA318" s="81">
        <v>6200000</v>
      </c>
      <c r="AB318" s="12">
        <v>1698</v>
      </c>
      <c r="AC318" s="19" t="str">
        <f>IFERROR((VLOOKUP($AB318,T_Datos!$B$3:$D$34,2,FALSE)),"Por favor diligenciar")</f>
        <v>Inspección, vigilancia y control en Rafael Uribe Uribe
Rafael Uribe Uribe</v>
      </c>
      <c r="AD318" s="19" t="str">
        <f>IFERROR((VLOOKUP($AB318,T_Datos!$B$3:$D$34,3,FALSE)),"Por favor diligenciar")</f>
        <v>O23011605570000001698</v>
      </c>
      <c r="AE318" s="12"/>
      <c r="AF318" s="86"/>
      <c r="AG318" s="12"/>
      <c r="AH318" s="86"/>
      <c r="AI318" s="13"/>
      <c r="AJ318" s="15"/>
      <c r="AK318" s="12"/>
      <c r="AL318" s="86"/>
      <c r="AM318" s="12"/>
      <c r="AN318" s="79">
        <f t="shared" si="40"/>
        <v>5</v>
      </c>
      <c r="AO318" s="79">
        <f>IF(X318+AM318=0,0,AM318+X318)</f>
        <v>135</v>
      </c>
      <c r="AP318" s="83">
        <f>IF(Z318+AJ318=0,0,Z318+AJ318)</f>
        <v>27900000</v>
      </c>
    </row>
    <row r="319" spans="2:43" ht="51" customHeight="1">
      <c r="B319" s="149" t="s">
        <v>31</v>
      </c>
      <c r="C319" s="12">
        <v>328</v>
      </c>
      <c r="D319" s="12" t="s">
        <v>30</v>
      </c>
      <c r="E319" s="12"/>
      <c r="F319" s="87" t="s">
        <v>2810</v>
      </c>
      <c r="G319" s="77" t="s">
        <v>1243</v>
      </c>
      <c r="H319" s="12" t="s">
        <v>2811</v>
      </c>
      <c r="I319" s="12" t="s">
        <v>2812</v>
      </c>
      <c r="J319" s="12" t="s">
        <v>1379</v>
      </c>
      <c r="K319" s="88">
        <v>901361149</v>
      </c>
      <c r="L319" s="12"/>
      <c r="M319" s="12"/>
      <c r="N319" s="12"/>
      <c r="O319" s="12"/>
      <c r="P319" s="12"/>
      <c r="Q319" s="12"/>
      <c r="R319" s="12"/>
      <c r="S319" s="12"/>
      <c r="T319" s="12" t="s">
        <v>2813</v>
      </c>
      <c r="U319" s="86">
        <v>45537</v>
      </c>
      <c r="V319" s="75">
        <v>45539</v>
      </c>
      <c r="W319" s="75">
        <v>45568</v>
      </c>
      <c r="X319" s="12">
        <v>30</v>
      </c>
      <c r="Y319" s="79">
        <f t="shared" si="39"/>
        <v>1</v>
      </c>
      <c r="Z319" s="89">
        <v>22044000</v>
      </c>
      <c r="AA319" s="81">
        <f>IF(Z319=0,0,((Z319/Y319)))</f>
        <v>22044000</v>
      </c>
      <c r="AB319" s="12">
        <v>1689</v>
      </c>
      <c r="AC319" s="19" t="str">
        <f>IFERROR((VLOOKUP($AB319,T_Datos!$B$3:$D$34,2,FALSE)),"Por favor diligenciar")</f>
        <v>Participación ciudadana organizada
y solidaria en Rafael Uribe Uribe</v>
      </c>
      <c r="AD319" s="19" t="str">
        <f>IFERROR((VLOOKUP($AB319,T_Datos!$B$3:$D$34,3,FALSE)),"Por favor diligenciar")</f>
        <v>O23011605550000001689</v>
      </c>
      <c r="AE319" s="12"/>
      <c r="AF319" s="86"/>
      <c r="AG319" s="12"/>
      <c r="AH319" s="86"/>
      <c r="AI319" s="13"/>
      <c r="AJ319" s="15"/>
      <c r="AK319" s="12"/>
      <c r="AL319" s="86"/>
      <c r="AM319" s="12"/>
      <c r="AN319" s="79">
        <f t="shared" si="40"/>
        <v>1</v>
      </c>
      <c r="AO319" s="79">
        <f>IF(X319+AM319=0,0,AM319+X319)</f>
        <v>30</v>
      </c>
      <c r="AP319" s="83">
        <f>IF(Z319+AJ319=0,0,Z319+AJ319)</f>
        <v>22044000</v>
      </c>
      <c r="AQ319" s="167"/>
    </row>
    <row r="320" spans="2:43" ht="51" customHeight="1">
      <c r="B320" s="149" t="s">
        <v>99</v>
      </c>
      <c r="C320" s="12">
        <v>329</v>
      </c>
      <c r="D320" s="12" t="s">
        <v>98</v>
      </c>
      <c r="E320" s="12"/>
      <c r="F320" s="151" t="s">
        <v>2814</v>
      </c>
      <c r="G320" s="77" t="s">
        <v>1286</v>
      </c>
      <c r="H320" s="12" t="s">
        <v>2815</v>
      </c>
      <c r="I320" s="12" t="s">
        <v>2816</v>
      </c>
      <c r="J320" s="12" t="s">
        <v>1379</v>
      </c>
      <c r="K320" s="88">
        <v>805000867</v>
      </c>
      <c r="L320" s="12"/>
      <c r="M320" s="12"/>
      <c r="N320" s="12"/>
      <c r="O320" s="12"/>
      <c r="P320" s="12"/>
      <c r="Q320" s="12"/>
      <c r="R320" s="12"/>
      <c r="S320" s="12"/>
      <c r="T320" s="170" t="s">
        <v>2817</v>
      </c>
      <c r="U320" s="86">
        <v>45538</v>
      </c>
      <c r="V320" s="75">
        <v>45541</v>
      </c>
      <c r="W320" s="75">
        <v>45752</v>
      </c>
      <c r="X320" s="13">
        <v>210</v>
      </c>
      <c r="Y320" s="79">
        <f t="shared" si="39"/>
        <v>7</v>
      </c>
      <c r="Z320" s="80">
        <v>12454615</v>
      </c>
      <c r="AA320" s="169">
        <f>IF(Z320=0,0,((Z320/Y320)))</f>
        <v>1779230.7142857143</v>
      </c>
      <c r="AB320" s="12">
        <v>5250</v>
      </c>
      <c r="AC320" s="19" t="s">
        <v>2818</v>
      </c>
      <c r="AD320" s="19" t="s">
        <v>2819</v>
      </c>
      <c r="AE320" s="12"/>
      <c r="AF320" s="86"/>
      <c r="AG320" s="12"/>
      <c r="AH320" s="86"/>
      <c r="AI320" s="13"/>
      <c r="AJ320" s="15"/>
      <c r="AK320" s="12"/>
      <c r="AL320" s="86"/>
      <c r="AM320" s="12"/>
      <c r="AN320" s="79">
        <f t="shared" si="40"/>
        <v>7</v>
      </c>
      <c r="AO320" s="79">
        <f>IF(X320+AM320=0,0,AM320+X320)</f>
        <v>210</v>
      </c>
      <c r="AP320" s="83">
        <f>IF(Z320+AJ320=0,0,Z320+AJ320)</f>
        <v>12454615</v>
      </c>
      <c r="AQ320" s="167"/>
    </row>
    <row r="321" spans="2:44" ht="51" customHeight="1">
      <c r="B321" s="149">
        <v>655322940</v>
      </c>
      <c r="C321" s="12">
        <v>329</v>
      </c>
      <c r="D321" s="12" t="s">
        <v>98</v>
      </c>
      <c r="E321" s="12"/>
      <c r="F321" s="151" t="s">
        <v>2814</v>
      </c>
      <c r="G321" s="77" t="s">
        <v>1243</v>
      </c>
      <c r="H321" s="12" t="s">
        <v>2815</v>
      </c>
      <c r="I321" s="12" t="s">
        <v>2820</v>
      </c>
      <c r="J321" s="12" t="s">
        <v>1379</v>
      </c>
      <c r="K321" s="88">
        <v>901876429</v>
      </c>
      <c r="L321" s="12" t="s">
        <v>2821</v>
      </c>
      <c r="M321" s="12" t="s">
        <v>1379</v>
      </c>
      <c r="N321" s="12" t="s">
        <v>2822</v>
      </c>
      <c r="O321" s="12" t="s">
        <v>2823</v>
      </c>
      <c r="P321" s="12"/>
      <c r="Q321" s="12"/>
      <c r="R321" s="12"/>
      <c r="S321" s="12"/>
      <c r="T321" s="170" t="s">
        <v>2817</v>
      </c>
      <c r="U321" s="86">
        <v>45538</v>
      </c>
      <c r="V321" s="75">
        <v>45541</v>
      </c>
      <c r="W321" s="75">
        <v>45752</v>
      </c>
      <c r="X321" s="13">
        <v>210</v>
      </c>
      <c r="Y321" s="79">
        <f t="shared" si="39"/>
        <v>7</v>
      </c>
      <c r="Z321" s="80">
        <v>572793460</v>
      </c>
      <c r="AA321" s="169">
        <f>IF(Z321=0,0,((Z321/Y321)))</f>
        <v>81827637.142857149</v>
      </c>
      <c r="AB321" s="12">
        <v>5250</v>
      </c>
      <c r="AC321" s="19" t="s">
        <v>2818</v>
      </c>
      <c r="AD321" s="19" t="s">
        <v>2819</v>
      </c>
      <c r="AE321" s="12"/>
      <c r="AF321" s="86"/>
      <c r="AG321" s="12"/>
      <c r="AH321" s="86"/>
      <c r="AI321" s="13"/>
      <c r="AJ321" s="15"/>
      <c r="AK321" s="12"/>
      <c r="AL321" s="86"/>
      <c r="AM321" s="12"/>
      <c r="AN321" s="79">
        <f t="shared" si="40"/>
        <v>7</v>
      </c>
      <c r="AO321" s="79">
        <f>IF(X321+AM321=0,0,AM321+X321)</f>
        <v>210</v>
      </c>
      <c r="AP321" s="83">
        <f>IF(Z321+AJ321=0,0,Z321+AJ321)</f>
        <v>572793460</v>
      </c>
      <c r="AQ321" s="167"/>
    </row>
    <row r="322" spans="2:44" ht="51" customHeight="1">
      <c r="B322" s="149" t="s">
        <v>428</v>
      </c>
      <c r="C322" s="12">
        <v>330</v>
      </c>
      <c r="D322" s="12" t="s">
        <v>427</v>
      </c>
      <c r="E322" s="12"/>
      <c r="F322" s="97" t="s">
        <v>2824</v>
      </c>
      <c r="G322" s="77" t="s">
        <v>1249</v>
      </c>
      <c r="H322" s="12" t="s">
        <v>2825</v>
      </c>
      <c r="I322" s="12" t="s">
        <v>2826</v>
      </c>
      <c r="J322" s="12" t="s">
        <v>1373</v>
      </c>
      <c r="K322" s="88">
        <v>1033750473</v>
      </c>
      <c r="L322" s="12"/>
      <c r="M322" s="12"/>
      <c r="N322" s="12"/>
      <c r="O322" s="12"/>
      <c r="P322" s="12"/>
      <c r="Q322" s="12"/>
      <c r="R322" s="12"/>
      <c r="S322" s="12"/>
      <c r="T322" s="12" t="s">
        <v>2827</v>
      </c>
      <c r="U322" s="86">
        <v>45537</v>
      </c>
      <c r="V322" s="75">
        <v>45540</v>
      </c>
      <c r="W322" s="75">
        <v>45676</v>
      </c>
      <c r="X322" s="12">
        <v>90</v>
      </c>
      <c r="Y322" s="79">
        <f t="shared" si="39"/>
        <v>3</v>
      </c>
      <c r="Z322" s="89">
        <v>14400000</v>
      </c>
      <c r="AA322" s="81">
        <f>IF(Z322=0,0,((Z322/Y322)))</f>
        <v>4800000</v>
      </c>
      <c r="AB322" s="12">
        <v>1665</v>
      </c>
      <c r="AC322" s="19" t="str">
        <f>IFERROR((VLOOKUP($AB322,T_Datos!$B$3:$D$34,2,FALSE)),"Por favor diligenciar")</f>
        <v>Reducción de riesgos por emergencias y desastres en Rafael Uribe Uribe</v>
      </c>
      <c r="AD322" s="19" t="str">
        <f>IFERROR((VLOOKUP($AB322,T_Datos!$B$3:$D$34,3,FALSE)),"Por favor diligenciar")</f>
        <v>O23011602300000001665</v>
      </c>
      <c r="AE322" s="12">
        <v>1</v>
      </c>
      <c r="AF322" s="86">
        <v>45630</v>
      </c>
      <c r="AG322" s="12">
        <v>1502</v>
      </c>
      <c r="AH322" s="86">
        <v>45628</v>
      </c>
      <c r="AI322" s="13">
        <v>1580</v>
      </c>
      <c r="AJ322" s="15">
        <v>7200000</v>
      </c>
      <c r="AK322" s="12">
        <v>1</v>
      </c>
      <c r="AL322" s="86">
        <v>45630</v>
      </c>
      <c r="AM322" s="12">
        <v>45</v>
      </c>
      <c r="AN322" s="79">
        <f t="shared" si="40"/>
        <v>5</v>
      </c>
      <c r="AO322" s="79">
        <f>IF(X322+AM322=0,0,AM322+X322)</f>
        <v>135</v>
      </c>
      <c r="AP322" s="83">
        <f>IF(Z322+AJ322=0,0,Z322+AJ322)</f>
        <v>21600000</v>
      </c>
      <c r="AQ322" s="156"/>
    </row>
    <row r="323" spans="2:44" ht="51" customHeight="1">
      <c r="B323" s="149" t="s">
        <v>430</v>
      </c>
      <c r="C323" s="12">
        <v>331</v>
      </c>
      <c r="D323" s="12" t="s">
        <v>429</v>
      </c>
      <c r="E323" s="12"/>
      <c r="F323" s="97" t="s">
        <v>2828</v>
      </c>
      <c r="G323" s="77" t="s">
        <v>1249</v>
      </c>
      <c r="H323" s="12" t="s">
        <v>2829</v>
      </c>
      <c r="I323" s="12" t="s">
        <v>1916</v>
      </c>
      <c r="J323" s="12" t="s">
        <v>1373</v>
      </c>
      <c r="K323" s="88">
        <v>80911828</v>
      </c>
      <c r="L323" s="12"/>
      <c r="M323" s="12"/>
      <c r="N323" s="12"/>
      <c r="O323" s="12"/>
      <c r="P323" s="12"/>
      <c r="Q323" s="12"/>
      <c r="R323" s="12"/>
      <c r="S323" s="12"/>
      <c r="T323" s="12" t="s">
        <v>1860</v>
      </c>
      <c r="U323" s="86">
        <v>45538</v>
      </c>
      <c r="V323" s="75">
        <v>45539</v>
      </c>
      <c r="W323" s="75">
        <v>45675</v>
      </c>
      <c r="X323" s="12">
        <v>135</v>
      </c>
      <c r="Y323" s="79">
        <f t="shared" si="39"/>
        <v>5</v>
      </c>
      <c r="Z323" s="89">
        <v>11250000</v>
      </c>
      <c r="AA323" s="81">
        <v>2500000</v>
      </c>
      <c r="AB323" s="12">
        <v>1680</v>
      </c>
      <c r="AC323" s="19" t="str">
        <f>IFERROR((VLOOKUP($AB323,T_Datos!$B$3:$D$34,2,FALSE)),"Por favor diligenciar")</f>
        <v xml:space="preserve">Ciudadanos mas seguros y con confianza en la justicia de rafael uribe uribe </v>
      </c>
      <c r="AD323" s="19" t="str">
        <f>IFERROR((VLOOKUP($AB323,T_Datos!$B$3:$D$34,3,FALSE)),"Por favor diligenciar")</f>
        <v>O23011603430000001680</v>
      </c>
      <c r="AE323" s="12"/>
      <c r="AF323" s="86"/>
      <c r="AG323" s="12"/>
      <c r="AH323" s="86"/>
      <c r="AI323" s="13"/>
      <c r="AJ323" s="15"/>
      <c r="AK323" s="12"/>
      <c r="AL323" s="86"/>
      <c r="AM323" s="12"/>
      <c r="AN323" s="79">
        <f t="shared" si="40"/>
        <v>5</v>
      </c>
      <c r="AO323" s="79">
        <f>IF(X323+AM323=0,0,AM323+X323)</f>
        <v>135</v>
      </c>
      <c r="AP323" s="83">
        <f>IF(Z323+AJ323=0,0,Z323+AJ323)</f>
        <v>11250000</v>
      </c>
      <c r="AQ323" s="167"/>
    </row>
    <row r="324" spans="2:44" ht="51" customHeight="1">
      <c r="B324" s="149" t="s">
        <v>432</v>
      </c>
      <c r="C324" s="12">
        <v>332</v>
      </c>
      <c r="D324" s="12" t="s">
        <v>431</v>
      </c>
      <c r="E324" s="12"/>
      <c r="F324" s="151" t="s">
        <v>2830</v>
      </c>
      <c r="G324" s="77" t="s">
        <v>1249</v>
      </c>
      <c r="H324" s="12" t="s">
        <v>2831</v>
      </c>
      <c r="I324" s="12" t="s">
        <v>2832</v>
      </c>
      <c r="J324" s="12" t="s">
        <v>1373</v>
      </c>
      <c r="K324" s="88">
        <v>39627934</v>
      </c>
      <c r="L324" s="12"/>
      <c r="M324" s="12"/>
      <c r="N324" s="12"/>
      <c r="O324" s="12"/>
      <c r="P324" s="12"/>
      <c r="Q324" s="12"/>
      <c r="R324" s="12"/>
      <c r="S324" s="12"/>
      <c r="T324" s="12" t="s">
        <v>1723</v>
      </c>
      <c r="U324" s="75">
        <v>45539</v>
      </c>
      <c r="V324" s="75">
        <v>45544</v>
      </c>
      <c r="W324" s="75">
        <v>45696</v>
      </c>
      <c r="X324" s="12">
        <v>120</v>
      </c>
      <c r="Y324" s="79">
        <f t="shared" si="39"/>
        <v>4</v>
      </c>
      <c r="Z324" s="89">
        <v>23760000</v>
      </c>
      <c r="AA324" s="81">
        <f>IF(Z324=0,0,((Z324/Y324)))</f>
        <v>5940000</v>
      </c>
      <c r="AB324" s="12">
        <v>1698</v>
      </c>
      <c r="AC324" s="19" t="str">
        <f>IFERROR((VLOOKUP($AB324,T_Datos!$B$3:$D$34,2,FALSE)),"Por favor diligenciar")</f>
        <v>Inspección, vigilancia y control en Rafael Uribe Uribe
Rafael Uribe Uribe</v>
      </c>
      <c r="AD324" s="19" t="str">
        <f>IFERROR((VLOOKUP($AB324,T_Datos!$B$3:$D$34,3,FALSE)),"Por favor diligenciar")</f>
        <v>O23011605570000001698</v>
      </c>
      <c r="AE324" s="12">
        <v>1</v>
      </c>
      <c r="AF324" s="86">
        <v>45665</v>
      </c>
      <c r="AG324" s="12">
        <v>36</v>
      </c>
      <c r="AH324" s="86">
        <v>45664</v>
      </c>
      <c r="AI324" s="13"/>
      <c r="AJ324" s="15">
        <v>5940000</v>
      </c>
      <c r="AK324" s="12">
        <v>1</v>
      </c>
      <c r="AL324" s="86">
        <v>45665</v>
      </c>
      <c r="AM324" s="12">
        <v>30</v>
      </c>
      <c r="AN324" s="79">
        <f t="shared" si="40"/>
        <v>5</v>
      </c>
      <c r="AO324" s="79">
        <f>IF(X324+AM324=0,0,AM324+X324)</f>
        <v>150</v>
      </c>
      <c r="AP324" s="83">
        <f>IF(Z324+AJ324=0,0,Z324+AJ324)</f>
        <v>29700000</v>
      </c>
      <c r="AQ324" s="156"/>
    </row>
    <row r="325" spans="2:44" ht="51" customHeight="1">
      <c r="B325" s="149" t="s">
        <v>434</v>
      </c>
      <c r="C325" s="12">
        <v>333</v>
      </c>
      <c r="D325" s="12" t="s">
        <v>433</v>
      </c>
      <c r="E325" s="12"/>
      <c r="F325" s="151" t="s">
        <v>2833</v>
      </c>
      <c r="G325" s="77" t="s">
        <v>1249</v>
      </c>
      <c r="H325" s="12" t="s">
        <v>2834</v>
      </c>
      <c r="I325" s="12" t="s">
        <v>2835</v>
      </c>
      <c r="J325" s="12" t="s">
        <v>1373</v>
      </c>
      <c r="K325" s="88">
        <v>1000984810</v>
      </c>
      <c r="L325" s="12"/>
      <c r="M325" s="12"/>
      <c r="N325" s="12"/>
      <c r="O325" s="12"/>
      <c r="P325" s="12" t="s">
        <v>2836</v>
      </c>
      <c r="Q325" s="12" t="s">
        <v>1373</v>
      </c>
      <c r="R325" s="88">
        <v>79389118</v>
      </c>
      <c r="S325" s="86">
        <v>45560</v>
      </c>
      <c r="T325" s="12" t="s">
        <v>1860</v>
      </c>
      <c r="U325" s="75">
        <v>45538</v>
      </c>
      <c r="V325" s="75">
        <v>45541</v>
      </c>
      <c r="W325" s="75">
        <v>45708</v>
      </c>
      <c r="X325" s="12">
        <v>135</v>
      </c>
      <c r="Y325" s="79">
        <f t="shared" si="39"/>
        <v>5</v>
      </c>
      <c r="Z325" s="89">
        <v>11250000</v>
      </c>
      <c r="AA325" s="81">
        <v>2500000</v>
      </c>
      <c r="AB325" s="12">
        <v>1680</v>
      </c>
      <c r="AC325" s="19" t="str">
        <f>IFERROR((VLOOKUP($AB325,T_Datos!$B$3:$D$34,2,FALSE)),"Por favor diligenciar")</f>
        <v xml:space="preserve">Ciudadanos mas seguros y con confianza en la justicia de rafael uribe uribe </v>
      </c>
      <c r="AD325" s="19" t="str">
        <f>IFERROR((VLOOKUP($AB325,T_Datos!$B$3:$D$34,3,FALSE)),"Por favor diligenciar")</f>
        <v>O23011603430000001680</v>
      </c>
      <c r="AE325" s="12">
        <v>1</v>
      </c>
      <c r="AF325" s="86">
        <v>45665</v>
      </c>
      <c r="AG325" s="12">
        <v>42</v>
      </c>
      <c r="AH325" s="86">
        <v>45664</v>
      </c>
      <c r="AI325" s="13"/>
      <c r="AJ325" s="15">
        <v>2500000</v>
      </c>
      <c r="AK325" s="12">
        <v>1</v>
      </c>
      <c r="AL325" s="86">
        <v>45665</v>
      </c>
      <c r="AM325" s="12">
        <v>30</v>
      </c>
      <c r="AN325" s="79">
        <f t="shared" si="40"/>
        <v>6</v>
      </c>
      <c r="AO325" s="79">
        <f>IF(X325+AM325=0,0,AM325+X325)</f>
        <v>165</v>
      </c>
      <c r="AP325" s="83">
        <f>IF(Z325+AJ325=0,0,Z325+AJ325)</f>
        <v>13750000</v>
      </c>
      <c r="AQ325" s="167"/>
    </row>
    <row r="326" spans="2:44" ht="51" customHeight="1">
      <c r="B326" s="149" t="s">
        <v>436</v>
      </c>
      <c r="C326" s="12">
        <v>334</v>
      </c>
      <c r="D326" s="12" t="s">
        <v>435</v>
      </c>
      <c r="E326" s="12"/>
      <c r="F326" s="151" t="s">
        <v>2837</v>
      </c>
      <c r="G326" s="77" t="s">
        <v>1249</v>
      </c>
      <c r="H326" s="12" t="s">
        <v>2838</v>
      </c>
      <c r="I326" s="12" t="s">
        <v>1866</v>
      </c>
      <c r="J326" s="12" t="s">
        <v>1373</v>
      </c>
      <c r="K326" s="88">
        <v>1013643216</v>
      </c>
      <c r="L326" s="12"/>
      <c r="M326" s="12"/>
      <c r="N326" s="12"/>
      <c r="O326" s="12"/>
      <c r="P326" s="12"/>
      <c r="Q326" s="12"/>
      <c r="R326" s="12"/>
      <c r="S326" s="12"/>
      <c r="T326" s="12" t="s">
        <v>1860</v>
      </c>
      <c r="U326" s="75">
        <v>45541</v>
      </c>
      <c r="V326" s="75">
        <v>45544</v>
      </c>
      <c r="W326" s="75">
        <v>45711</v>
      </c>
      <c r="X326" s="12">
        <v>135</v>
      </c>
      <c r="Y326" s="79">
        <f t="shared" si="39"/>
        <v>5</v>
      </c>
      <c r="Z326" s="89">
        <v>11250000</v>
      </c>
      <c r="AA326" s="81">
        <v>2500000</v>
      </c>
      <c r="AB326" s="12">
        <v>1680</v>
      </c>
      <c r="AC326" s="19" t="str">
        <f>IFERROR((VLOOKUP($AB326,T_Datos!$B$3:$D$34,2,FALSE)),"Por favor diligenciar")</f>
        <v xml:space="preserve">Ciudadanos mas seguros y con confianza en la justicia de rafael uribe uribe </v>
      </c>
      <c r="AD326" s="19" t="str">
        <f>IFERROR((VLOOKUP($AB326,T_Datos!$B$3:$D$34,3,FALSE)),"Por favor diligenciar")</f>
        <v>O23011603430000001680</v>
      </c>
      <c r="AE326" s="12">
        <v>1</v>
      </c>
      <c r="AF326" s="86">
        <v>45671</v>
      </c>
      <c r="AG326" s="12">
        <v>726</v>
      </c>
      <c r="AH326" s="86">
        <v>45671</v>
      </c>
      <c r="AI326" s="13"/>
      <c r="AJ326" s="15">
        <v>2500000</v>
      </c>
      <c r="AK326" s="12">
        <v>1</v>
      </c>
      <c r="AL326" s="86">
        <v>45671</v>
      </c>
      <c r="AM326" s="12">
        <v>30</v>
      </c>
      <c r="AN326" s="79">
        <f t="shared" si="40"/>
        <v>6</v>
      </c>
      <c r="AO326" s="79">
        <f>IF(X326+AM326=0,0,AM326+X326)</f>
        <v>165</v>
      </c>
      <c r="AP326" s="83">
        <f>IF(Z326+AJ326=0,0,Z326+AJ326)</f>
        <v>13750000</v>
      </c>
      <c r="AQ326" s="167"/>
    </row>
    <row r="327" spans="2:44" ht="51" customHeight="1">
      <c r="B327" s="149" t="s">
        <v>438</v>
      </c>
      <c r="C327" s="12">
        <v>335</v>
      </c>
      <c r="D327" s="12" t="s">
        <v>437</v>
      </c>
      <c r="E327" s="12"/>
      <c r="F327" s="155" t="s">
        <v>2839</v>
      </c>
      <c r="G327" s="77" t="s">
        <v>1249</v>
      </c>
      <c r="H327" s="12" t="s">
        <v>2840</v>
      </c>
      <c r="I327" s="12" t="s">
        <v>1863</v>
      </c>
      <c r="J327" s="12" t="s">
        <v>1373</v>
      </c>
      <c r="K327" s="88">
        <v>79640008</v>
      </c>
      <c r="L327" s="12"/>
      <c r="M327" s="12"/>
      <c r="N327" s="12"/>
      <c r="O327" s="12"/>
      <c r="P327" s="12"/>
      <c r="Q327" s="12"/>
      <c r="R327" s="12"/>
      <c r="S327" s="12"/>
      <c r="T327" s="12" t="s">
        <v>1860</v>
      </c>
      <c r="U327" s="75">
        <v>45540</v>
      </c>
      <c r="V327" s="75">
        <v>45544</v>
      </c>
      <c r="W327" s="75">
        <v>45680</v>
      </c>
      <c r="X327" s="12">
        <v>135</v>
      </c>
      <c r="Y327" s="79">
        <f t="shared" si="39"/>
        <v>5</v>
      </c>
      <c r="Z327" s="89">
        <v>11250000</v>
      </c>
      <c r="AA327" s="81">
        <v>2500000</v>
      </c>
      <c r="AB327" s="12">
        <v>1680</v>
      </c>
      <c r="AC327" s="19" t="str">
        <f>IFERROR((VLOOKUP($AB327,T_Datos!$B$3:$D$34,2,FALSE)),"Por favor diligenciar")</f>
        <v xml:space="preserve">Ciudadanos mas seguros y con confianza en la justicia de rafael uribe uribe </v>
      </c>
      <c r="AD327" s="19" t="str">
        <f>IFERROR((VLOOKUP($AB327,T_Datos!$B$3:$D$34,3,FALSE)),"Por favor diligenciar")</f>
        <v>O23011603430000001680</v>
      </c>
      <c r="AE327" s="12"/>
      <c r="AF327" s="86"/>
      <c r="AG327" s="12"/>
      <c r="AH327" s="86"/>
      <c r="AI327" s="13"/>
      <c r="AJ327" s="15"/>
      <c r="AK327" s="12"/>
      <c r="AL327" s="86"/>
      <c r="AM327" s="12"/>
      <c r="AN327" s="79">
        <f t="shared" si="40"/>
        <v>5</v>
      </c>
      <c r="AO327" s="79">
        <f>IF(X327+AM327=0,0,AM327+X327)</f>
        <v>135</v>
      </c>
      <c r="AP327" s="83">
        <f>IF(Z327+AJ327=0,0,Z327+AJ327)</f>
        <v>11250000</v>
      </c>
      <c r="AQ327" s="167"/>
    </row>
    <row r="328" spans="2:44" ht="51" customHeight="1">
      <c r="B328" s="149" t="s">
        <v>440</v>
      </c>
      <c r="C328" s="12">
        <v>336</v>
      </c>
      <c r="D328" s="12" t="s">
        <v>439</v>
      </c>
      <c r="E328" s="12"/>
      <c r="F328" s="151" t="s">
        <v>2841</v>
      </c>
      <c r="G328" s="77" t="s">
        <v>1249</v>
      </c>
      <c r="H328" s="12" t="s">
        <v>2842</v>
      </c>
      <c r="I328" s="12" t="s">
        <v>2843</v>
      </c>
      <c r="J328" s="12" t="s">
        <v>1373</v>
      </c>
      <c r="K328" s="88">
        <v>80283837</v>
      </c>
      <c r="L328" s="12"/>
      <c r="M328" s="12"/>
      <c r="N328" s="12"/>
      <c r="O328" s="12"/>
      <c r="P328" s="12"/>
      <c r="Q328" s="12"/>
      <c r="R328" s="12"/>
      <c r="S328" s="12"/>
      <c r="T328" s="12" t="s">
        <v>1860</v>
      </c>
      <c r="U328" s="75">
        <v>45546</v>
      </c>
      <c r="V328" s="75">
        <v>45548</v>
      </c>
      <c r="W328" s="75">
        <v>45684</v>
      </c>
      <c r="X328" s="12">
        <v>135</v>
      </c>
      <c r="Y328" s="79">
        <f t="shared" si="39"/>
        <v>5</v>
      </c>
      <c r="Z328" s="89">
        <v>11250000</v>
      </c>
      <c r="AA328" s="81">
        <v>2500000</v>
      </c>
      <c r="AB328" s="12">
        <v>1680</v>
      </c>
      <c r="AC328" s="19" t="str">
        <f>IFERROR((VLOOKUP($AB328,T_Datos!$B$3:$D$34,2,FALSE)),"Por favor diligenciar")</f>
        <v xml:space="preserve">Ciudadanos mas seguros y con confianza en la justicia de rafael uribe uribe </v>
      </c>
      <c r="AD328" s="19" t="str">
        <f>IFERROR((VLOOKUP($AB328,T_Datos!$B$3:$D$34,3,FALSE)),"Por favor diligenciar")</f>
        <v>O23011603430000001680</v>
      </c>
      <c r="AE328" s="12"/>
      <c r="AF328" s="86"/>
      <c r="AG328" s="12"/>
      <c r="AH328" s="86"/>
      <c r="AI328" s="13"/>
      <c r="AJ328" s="15"/>
      <c r="AK328" s="12"/>
      <c r="AL328" s="86"/>
      <c r="AM328" s="12"/>
      <c r="AN328" s="79">
        <f t="shared" si="40"/>
        <v>5</v>
      </c>
      <c r="AO328" s="79">
        <f>IF(X328+AM328=0,0,AM328+X328)</f>
        <v>135</v>
      </c>
      <c r="AP328" s="83">
        <f>IF(Z328+AJ328=0,0,Z328+AJ328)</f>
        <v>11250000</v>
      </c>
      <c r="AQ328" s="167"/>
      <c r="AR328" s="150"/>
    </row>
    <row r="329" spans="2:44" ht="51" customHeight="1">
      <c r="B329" s="149" t="s">
        <v>442</v>
      </c>
      <c r="C329" s="12">
        <v>337</v>
      </c>
      <c r="D329" s="12" t="s">
        <v>441</v>
      </c>
      <c r="E329" s="12"/>
      <c r="F329" s="151" t="s">
        <v>2844</v>
      </c>
      <c r="G329" s="77" t="s">
        <v>1249</v>
      </c>
      <c r="H329" s="12" t="s">
        <v>2845</v>
      </c>
      <c r="I329" s="12" t="s">
        <v>2846</v>
      </c>
      <c r="J329" s="12" t="s">
        <v>1373</v>
      </c>
      <c r="K329" s="88">
        <v>79908252</v>
      </c>
      <c r="L329" s="12"/>
      <c r="M329" s="12"/>
      <c r="N329" s="12"/>
      <c r="O329" s="12"/>
      <c r="P329" s="12"/>
      <c r="Q329" s="12"/>
      <c r="R329" s="12"/>
      <c r="S329" s="12"/>
      <c r="T329" s="12" t="s">
        <v>1860</v>
      </c>
      <c r="U329" s="75">
        <v>45541</v>
      </c>
      <c r="V329" s="75">
        <v>45547</v>
      </c>
      <c r="W329" s="75">
        <v>45683</v>
      </c>
      <c r="X329" s="12">
        <v>135</v>
      </c>
      <c r="Y329" s="79">
        <f t="shared" si="39"/>
        <v>5</v>
      </c>
      <c r="Z329" s="89">
        <v>11250000</v>
      </c>
      <c r="AA329" s="81">
        <v>2500000</v>
      </c>
      <c r="AB329" s="12">
        <v>1680</v>
      </c>
      <c r="AC329" s="19" t="str">
        <f>IFERROR((VLOOKUP($AB329,T_Datos!$B$3:$D$34,2,FALSE)),"Por favor diligenciar")</f>
        <v xml:space="preserve">Ciudadanos mas seguros y con confianza en la justicia de rafael uribe uribe </v>
      </c>
      <c r="AD329" s="19" t="str">
        <f>IFERROR((VLOOKUP($AB329,T_Datos!$B$3:$D$34,3,FALSE)),"Por favor diligenciar")</f>
        <v>O23011603430000001680</v>
      </c>
      <c r="AE329" s="12"/>
      <c r="AF329" s="86"/>
      <c r="AG329" s="12"/>
      <c r="AH329" s="86"/>
      <c r="AI329" s="13"/>
      <c r="AJ329" s="15"/>
      <c r="AK329" s="12"/>
      <c r="AL329" s="86"/>
      <c r="AM329" s="12"/>
      <c r="AN329" s="79">
        <f t="shared" si="40"/>
        <v>5</v>
      </c>
      <c r="AO329" s="79">
        <f>IF(X329+AM329=0,0,AM329+X329)</f>
        <v>135</v>
      </c>
      <c r="AP329" s="83">
        <f>IF(Z329+AJ329=0,0,Z329+AJ329)</f>
        <v>11250000</v>
      </c>
      <c r="AQ329" s="167"/>
      <c r="AR329" s="150"/>
    </row>
    <row r="330" spans="2:44" ht="51" customHeight="1">
      <c r="B330" s="149" t="s">
        <v>444</v>
      </c>
      <c r="C330" s="12">
        <v>338</v>
      </c>
      <c r="D330" s="12" t="s">
        <v>443</v>
      </c>
      <c r="E330" s="12"/>
      <c r="F330" s="151" t="s">
        <v>2847</v>
      </c>
      <c r="G330" s="77" t="s">
        <v>1249</v>
      </c>
      <c r="H330" s="12" t="s">
        <v>2848</v>
      </c>
      <c r="I330" s="12" t="s">
        <v>1415</v>
      </c>
      <c r="J330" s="12" t="s">
        <v>1373</v>
      </c>
      <c r="K330" s="88">
        <v>1072446289</v>
      </c>
      <c r="L330" s="12"/>
      <c r="M330" s="12"/>
      <c r="N330" s="12"/>
      <c r="O330" s="12"/>
      <c r="P330" s="12"/>
      <c r="Q330" s="12"/>
      <c r="R330" s="12"/>
      <c r="S330" s="12"/>
      <c r="T330" s="12" t="s">
        <v>1416</v>
      </c>
      <c r="U330" s="75">
        <v>45541</v>
      </c>
      <c r="V330" s="37">
        <v>45546</v>
      </c>
      <c r="W330" s="37">
        <v>45682</v>
      </c>
      <c r="X330" s="12">
        <v>135</v>
      </c>
      <c r="Y330" s="79">
        <f t="shared" si="39"/>
        <v>5</v>
      </c>
      <c r="Z330" s="89">
        <v>12600000</v>
      </c>
      <c r="AA330" s="81">
        <v>2800000</v>
      </c>
      <c r="AB330" s="12">
        <v>1697</v>
      </c>
      <c r="AC330" s="19" t="str">
        <f>IFERROR((VLOOKUP($AB330,T_Datos!$B$3:$D$34,2,FALSE)),"Por favor diligenciar")</f>
        <v xml:space="preserve">Gestion publica transparente y que mide cuentas  la ciudadania en rafael uribe uribe </v>
      </c>
      <c r="AD330" s="19" t="str">
        <f>IFERROR((VLOOKUP($AB330,T_Datos!$B$3:$D$34,3,FALSE)),"Por favor diligenciar")</f>
        <v>O23011605570000001697</v>
      </c>
      <c r="AE330" s="12"/>
      <c r="AF330" s="86"/>
      <c r="AG330" s="12"/>
      <c r="AH330" s="86"/>
      <c r="AI330" s="13"/>
      <c r="AJ330" s="15"/>
      <c r="AK330" s="12"/>
      <c r="AL330" s="86"/>
      <c r="AM330" s="12"/>
      <c r="AN330" s="79">
        <f t="shared" si="40"/>
        <v>5</v>
      </c>
      <c r="AO330" s="79">
        <f>IF(X330+AM330=0,0,AM330+X330)</f>
        <v>135</v>
      </c>
      <c r="AP330" s="83">
        <f>IF(Z330+AJ330=0,0,Z330+AJ330)</f>
        <v>12600000</v>
      </c>
      <c r="AQ330" s="167"/>
      <c r="AR330" s="150"/>
    </row>
    <row r="331" spans="2:44" ht="51" customHeight="1">
      <c r="B331" s="149" t="s">
        <v>446</v>
      </c>
      <c r="C331" s="12">
        <v>339</v>
      </c>
      <c r="D331" s="12" t="s">
        <v>445</v>
      </c>
      <c r="E331" s="12"/>
      <c r="F331" s="151" t="s">
        <v>2849</v>
      </c>
      <c r="G331" s="77" t="s">
        <v>1249</v>
      </c>
      <c r="H331" s="12" t="s">
        <v>2850</v>
      </c>
      <c r="I331" s="12" t="s">
        <v>2173</v>
      </c>
      <c r="J331" s="12" t="s">
        <v>1373</v>
      </c>
      <c r="K331" s="88">
        <v>1019101384</v>
      </c>
      <c r="L331" s="12"/>
      <c r="M331" s="12"/>
      <c r="N331" s="12"/>
      <c r="O331" s="12"/>
      <c r="P331" s="12"/>
      <c r="Q331" s="12"/>
      <c r="R331" s="12"/>
      <c r="S331" s="12"/>
      <c r="T331" s="12" t="s">
        <v>2851</v>
      </c>
      <c r="U331" s="75">
        <v>45541</v>
      </c>
      <c r="V331" s="75">
        <v>45545</v>
      </c>
      <c r="W331" s="75">
        <v>45681</v>
      </c>
      <c r="X331" s="12">
        <v>135</v>
      </c>
      <c r="Y331" s="79">
        <f t="shared" si="39"/>
        <v>5</v>
      </c>
      <c r="Z331" s="89">
        <v>24525000</v>
      </c>
      <c r="AA331" s="81">
        <v>5450000</v>
      </c>
      <c r="AB331" s="12">
        <v>1697</v>
      </c>
      <c r="AC331" s="19" t="str">
        <f>IFERROR((VLOOKUP($AB331,T_Datos!$B$3:$D$34,2,FALSE)),"Por favor diligenciar")</f>
        <v xml:space="preserve">Gestion publica transparente y que mide cuentas  la ciudadania en rafael uribe uribe </v>
      </c>
      <c r="AD331" s="19" t="str">
        <f>IFERROR((VLOOKUP($AB331,T_Datos!$B$3:$D$34,3,FALSE)),"Por favor diligenciar")</f>
        <v>O23011605570000001697</v>
      </c>
      <c r="AE331" s="12"/>
      <c r="AF331" s="86"/>
      <c r="AG331" s="12"/>
      <c r="AH331" s="86"/>
      <c r="AI331" s="13"/>
      <c r="AJ331" s="15"/>
      <c r="AK331" s="12"/>
      <c r="AL331" s="86"/>
      <c r="AM331" s="12"/>
      <c r="AN331" s="79">
        <f t="shared" si="40"/>
        <v>5</v>
      </c>
      <c r="AO331" s="79">
        <f>IF(X331+AM331=0,0,AM331+X331)</f>
        <v>135</v>
      </c>
      <c r="AP331" s="83">
        <f>IF(Z331+AJ331=0,0,Z331+AJ331)</f>
        <v>24525000</v>
      </c>
      <c r="AR331" s="150"/>
    </row>
    <row r="332" spans="2:44" ht="51" customHeight="1">
      <c r="B332" s="149" t="s">
        <v>448</v>
      </c>
      <c r="C332" s="12">
        <v>340</v>
      </c>
      <c r="D332" s="12" t="s">
        <v>447</v>
      </c>
      <c r="E332" s="12"/>
      <c r="F332" s="151" t="s">
        <v>2852</v>
      </c>
      <c r="G332" s="77" t="s">
        <v>1249</v>
      </c>
      <c r="H332" s="12" t="s">
        <v>2853</v>
      </c>
      <c r="I332" s="12" t="s">
        <v>2854</v>
      </c>
      <c r="J332" s="12" t="s">
        <v>1373</v>
      </c>
      <c r="K332" s="88">
        <v>79635416</v>
      </c>
      <c r="L332" s="12"/>
      <c r="M332" s="12"/>
      <c r="N332" s="12"/>
      <c r="O332" s="12"/>
      <c r="P332" s="12"/>
      <c r="Q332" s="12"/>
      <c r="R332" s="12"/>
      <c r="S332" s="12"/>
      <c r="T332" s="12" t="s">
        <v>2855</v>
      </c>
      <c r="U332" s="75">
        <v>45541</v>
      </c>
      <c r="V332" s="75">
        <v>45551</v>
      </c>
      <c r="W332" s="75">
        <v>45687</v>
      </c>
      <c r="X332" s="12">
        <v>90</v>
      </c>
      <c r="Y332" s="79">
        <f t="shared" si="39"/>
        <v>3</v>
      </c>
      <c r="Z332" s="89">
        <v>8400000</v>
      </c>
      <c r="AA332" s="81">
        <f>IF(Z332=0,0,((Z332/Y332)))</f>
        <v>2800000</v>
      </c>
      <c r="AB332" s="12">
        <v>1697</v>
      </c>
      <c r="AC332" s="19" t="str">
        <f>IFERROR((VLOOKUP($AB332,T_Datos!$B$3:$D$34,2,FALSE)),"Por favor diligenciar")</f>
        <v xml:space="preserve">Gestion publica transparente y que mide cuentas  la ciudadania en rafael uribe uribe </v>
      </c>
      <c r="AD332" s="19" t="str">
        <f>IFERROR((VLOOKUP($AB332,T_Datos!$B$3:$D$34,3,FALSE)),"Por favor diligenciar")</f>
        <v>O23011605570000001697</v>
      </c>
      <c r="AE332" s="12">
        <v>1</v>
      </c>
      <c r="AF332" s="86">
        <v>45642</v>
      </c>
      <c r="AG332" s="12">
        <v>1507</v>
      </c>
      <c r="AH332" s="86">
        <v>45629</v>
      </c>
      <c r="AI332" s="13">
        <v>1570</v>
      </c>
      <c r="AJ332" s="15">
        <v>4200000</v>
      </c>
      <c r="AK332" s="12">
        <v>1</v>
      </c>
      <c r="AL332" s="86">
        <v>45642</v>
      </c>
      <c r="AM332" s="12">
        <v>45</v>
      </c>
      <c r="AN332" s="79">
        <f t="shared" si="40"/>
        <v>5</v>
      </c>
      <c r="AO332" s="79">
        <f>IF(X332+AM332=0,0,AM332+X332)</f>
        <v>135</v>
      </c>
      <c r="AP332" s="83">
        <f>IF(Z332+AJ332=0,0,Z332+AJ332)</f>
        <v>12600000</v>
      </c>
      <c r="AQ332" s="167"/>
      <c r="AR332" s="150"/>
    </row>
    <row r="333" spans="2:44" ht="51" customHeight="1">
      <c r="B333" s="149" t="s">
        <v>450</v>
      </c>
      <c r="C333" s="12">
        <v>341</v>
      </c>
      <c r="D333" s="12" t="s">
        <v>449</v>
      </c>
      <c r="E333" s="12"/>
      <c r="F333" s="151" t="s">
        <v>2856</v>
      </c>
      <c r="G333" s="77" t="s">
        <v>1249</v>
      </c>
      <c r="H333" s="12" t="s">
        <v>2857</v>
      </c>
      <c r="I333" s="12" t="s">
        <v>1859</v>
      </c>
      <c r="J333" s="12" t="s">
        <v>1373</v>
      </c>
      <c r="K333" s="88">
        <v>51912017</v>
      </c>
      <c r="L333" s="12"/>
      <c r="M333" s="12"/>
      <c r="N333" s="12"/>
      <c r="O333" s="12"/>
      <c r="P333" s="12"/>
      <c r="Q333" s="12"/>
      <c r="R333" s="12"/>
      <c r="S333" s="12"/>
      <c r="T333" s="12" t="s">
        <v>1860</v>
      </c>
      <c r="U333" s="75">
        <v>45546</v>
      </c>
      <c r="V333" s="75">
        <v>45551</v>
      </c>
      <c r="W333" s="75">
        <v>45687</v>
      </c>
      <c r="X333" s="12">
        <v>135</v>
      </c>
      <c r="Y333" s="79">
        <f t="shared" si="39"/>
        <v>5</v>
      </c>
      <c r="Z333" s="89">
        <v>11250000</v>
      </c>
      <c r="AA333" s="81">
        <v>2500000</v>
      </c>
      <c r="AB333" s="12">
        <v>1680</v>
      </c>
      <c r="AC333" s="19" t="str">
        <f>IFERROR((VLOOKUP($AB333,T_Datos!$B$3:$D$34,2,FALSE)),"Por favor diligenciar")</f>
        <v xml:space="preserve">Ciudadanos mas seguros y con confianza en la justicia de rafael uribe uribe </v>
      </c>
      <c r="AD333" s="19" t="str">
        <f>IFERROR((VLOOKUP($AB333,T_Datos!$B$3:$D$34,3,FALSE)),"Por favor diligenciar")</f>
        <v>O23011603430000001680</v>
      </c>
      <c r="AE333" s="12"/>
      <c r="AF333" s="86"/>
      <c r="AG333" s="12"/>
      <c r="AH333" s="86"/>
      <c r="AI333" s="13"/>
      <c r="AJ333" s="15"/>
      <c r="AK333" s="12"/>
      <c r="AL333" s="86"/>
      <c r="AM333" s="12"/>
      <c r="AN333" s="79">
        <f t="shared" si="40"/>
        <v>5</v>
      </c>
      <c r="AO333" s="79">
        <f>IF(X333+AM333=0,0,AM333+X333)</f>
        <v>135</v>
      </c>
      <c r="AP333" s="83">
        <f>IF(Z333+AJ333=0,0,Z333+AJ333)</f>
        <v>11250000</v>
      </c>
      <c r="AQ333" s="101"/>
      <c r="AR333" s="150"/>
    </row>
    <row r="334" spans="2:44" ht="51" customHeight="1">
      <c r="B334" s="149" t="s">
        <v>452</v>
      </c>
      <c r="C334" s="12">
        <v>342</v>
      </c>
      <c r="D334" s="12" t="s">
        <v>451</v>
      </c>
      <c r="E334" s="12"/>
      <c r="F334" s="151" t="s">
        <v>2858</v>
      </c>
      <c r="G334" s="77" t="s">
        <v>1249</v>
      </c>
      <c r="H334" s="12" t="s">
        <v>2859</v>
      </c>
      <c r="I334" s="12" t="s">
        <v>2025</v>
      </c>
      <c r="J334" s="12" t="s">
        <v>1373</v>
      </c>
      <c r="K334" s="88">
        <v>1033696186</v>
      </c>
      <c r="L334" s="12"/>
      <c r="M334" s="12"/>
      <c r="N334" s="12"/>
      <c r="O334" s="12"/>
      <c r="P334" s="12" t="s">
        <v>2860</v>
      </c>
      <c r="Q334" s="12" t="s">
        <v>1373</v>
      </c>
      <c r="R334" s="88">
        <v>1012325045</v>
      </c>
      <c r="S334" s="86">
        <v>45569</v>
      </c>
      <c r="T334" s="12" t="s">
        <v>1526</v>
      </c>
      <c r="U334" s="86">
        <v>45546</v>
      </c>
      <c r="V334" s="75">
        <v>45568</v>
      </c>
      <c r="W334" s="75">
        <v>45659</v>
      </c>
      <c r="X334" s="12">
        <v>90</v>
      </c>
      <c r="Y334" s="79">
        <f t="shared" si="39"/>
        <v>3</v>
      </c>
      <c r="Z334" s="89">
        <v>17820000</v>
      </c>
      <c r="AA334" s="81">
        <f>IF(Z334=0,0,((Z334/Y334)))</f>
        <v>5940000</v>
      </c>
      <c r="AB334" s="12">
        <v>1697</v>
      </c>
      <c r="AC334" s="19" t="str">
        <f>IFERROR((VLOOKUP($AB334,T_Datos!$B$3:$D$34,2,FALSE)),"Por favor diligenciar")</f>
        <v xml:space="preserve">Gestion publica transparente y que mide cuentas  la ciudadania en rafael uribe uribe </v>
      </c>
      <c r="AD334" s="19" t="str">
        <f>IFERROR((VLOOKUP($AB334,T_Datos!$B$3:$D$34,3,FALSE)),"Por favor diligenciar")</f>
        <v>O23011605570000001697</v>
      </c>
      <c r="AE334" s="12"/>
      <c r="AF334" s="86"/>
      <c r="AG334" s="12"/>
      <c r="AH334" s="86"/>
      <c r="AI334" s="13"/>
      <c r="AJ334" s="15"/>
      <c r="AK334" s="12"/>
      <c r="AL334" s="86"/>
      <c r="AM334" s="12"/>
      <c r="AN334" s="79">
        <f t="shared" si="40"/>
        <v>3</v>
      </c>
      <c r="AO334" s="79">
        <f>IF(X334+AM334=0,0,AM334+X334)</f>
        <v>90</v>
      </c>
      <c r="AP334" s="83">
        <f>IF(Z334+AJ334=0,0,Z334+AJ334)</f>
        <v>17820000</v>
      </c>
      <c r="AQ334" s="167"/>
    </row>
    <row r="335" spans="2:44" ht="51" customHeight="1">
      <c r="B335" s="149" t="s">
        <v>454</v>
      </c>
      <c r="C335" s="12">
        <v>343</v>
      </c>
      <c r="D335" s="12" t="s">
        <v>453</v>
      </c>
      <c r="E335" s="12"/>
      <c r="F335" s="151" t="s">
        <v>2861</v>
      </c>
      <c r="G335" s="77" t="s">
        <v>1249</v>
      </c>
      <c r="H335" s="12" t="s">
        <v>2862</v>
      </c>
      <c r="I335" s="12" t="s">
        <v>2863</v>
      </c>
      <c r="J335" s="12" t="s">
        <v>1373</v>
      </c>
      <c r="K335" s="88">
        <v>51903772</v>
      </c>
      <c r="L335" s="12"/>
      <c r="M335" s="12"/>
      <c r="N335" s="12"/>
      <c r="O335" s="12"/>
      <c r="P335" s="12"/>
      <c r="Q335" s="12"/>
      <c r="R335" s="12"/>
      <c r="S335" s="12"/>
      <c r="T335" s="12" t="s">
        <v>1394</v>
      </c>
      <c r="U335" s="75">
        <v>45544</v>
      </c>
      <c r="V335" s="75">
        <v>45548</v>
      </c>
      <c r="W335" s="75">
        <v>45684</v>
      </c>
      <c r="X335" s="12">
        <v>90</v>
      </c>
      <c r="Y335" s="79">
        <f t="shared" si="39"/>
        <v>3</v>
      </c>
      <c r="Z335" s="89">
        <v>5940000</v>
      </c>
      <c r="AA335" s="81">
        <f>IF(Z335=0,0,((Z335/Y335)))</f>
        <v>1980000</v>
      </c>
      <c r="AB335" s="12">
        <v>1665</v>
      </c>
      <c r="AC335" s="19" t="str">
        <f>IFERROR((VLOOKUP($AB335,T_Datos!$B$3:$D$34,2,FALSE)),"Por favor diligenciar")</f>
        <v>Reducción de riesgos por emergencias y desastres en Rafael Uribe Uribe</v>
      </c>
      <c r="AD335" s="19" t="str">
        <f>IFERROR((VLOOKUP($AB335,T_Datos!$B$3:$D$34,3,FALSE)),"Por favor diligenciar")</f>
        <v>O23011602300000001665</v>
      </c>
      <c r="AE335" s="12">
        <v>1</v>
      </c>
      <c r="AF335" s="86">
        <v>45635</v>
      </c>
      <c r="AG335" s="12">
        <v>1501</v>
      </c>
      <c r="AH335" s="86">
        <v>45628</v>
      </c>
      <c r="AI335" s="13">
        <v>1559</v>
      </c>
      <c r="AJ335" s="15">
        <v>2970000</v>
      </c>
      <c r="AK335" s="12">
        <v>1</v>
      </c>
      <c r="AL335" s="86">
        <v>45635</v>
      </c>
      <c r="AM335" s="12">
        <v>45</v>
      </c>
      <c r="AN335" s="79">
        <f t="shared" si="40"/>
        <v>5</v>
      </c>
      <c r="AO335" s="79">
        <f>IF(X335+AM335=0,0,AM335+X335)</f>
        <v>135</v>
      </c>
      <c r="AP335" s="83">
        <f>IF(Z335+AJ335=0,0,Z335+AJ335)</f>
        <v>8910000</v>
      </c>
      <c r="AQ335" s="156"/>
    </row>
    <row r="336" spans="2:44" ht="51" customHeight="1">
      <c r="B336" s="149" t="s">
        <v>456</v>
      </c>
      <c r="C336" s="12">
        <v>344</v>
      </c>
      <c r="D336" s="12" t="s">
        <v>455</v>
      </c>
      <c r="E336" s="12"/>
      <c r="F336" s="151" t="s">
        <v>2864</v>
      </c>
      <c r="G336" s="77" t="s">
        <v>1249</v>
      </c>
      <c r="H336" s="12" t="s">
        <v>2865</v>
      </c>
      <c r="I336" s="12" t="s">
        <v>2866</v>
      </c>
      <c r="J336" s="12" t="s">
        <v>1373</v>
      </c>
      <c r="K336" s="88">
        <v>1033695594</v>
      </c>
      <c r="L336" s="12"/>
      <c r="M336" s="12"/>
      <c r="N336" s="12"/>
      <c r="O336" s="12"/>
      <c r="P336" s="12"/>
      <c r="Q336" s="12"/>
      <c r="R336" s="12"/>
      <c r="S336" s="12"/>
      <c r="T336" s="12" t="s">
        <v>1860</v>
      </c>
      <c r="U336" s="75">
        <v>45547</v>
      </c>
      <c r="V336" s="75">
        <v>45552</v>
      </c>
      <c r="W336" s="75">
        <v>45688</v>
      </c>
      <c r="X336" s="12">
        <v>135</v>
      </c>
      <c r="Y336" s="79">
        <f t="shared" si="39"/>
        <v>5</v>
      </c>
      <c r="Z336" s="89">
        <v>11250000</v>
      </c>
      <c r="AA336" s="81">
        <v>2500000</v>
      </c>
      <c r="AB336" s="12">
        <v>1680</v>
      </c>
      <c r="AC336" s="19" t="str">
        <f>IFERROR((VLOOKUP($AB336,T_Datos!$B$3:$D$34,2,FALSE)),"Por favor diligenciar")</f>
        <v xml:space="preserve">Ciudadanos mas seguros y con confianza en la justicia de rafael uribe uribe </v>
      </c>
      <c r="AD336" s="19" t="str">
        <f>IFERROR((VLOOKUP($AB336,T_Datos!$B$3:$D$34,3,FALSE)),"Por favor diligenciar")</f>
        <v>O23011603430000001680</v>
      </c>
      <c r="AE336" s="12"/>
      <c r="AF336" s="86"/>
      <c r="AG336" s="12"/>
      <c r="AH336" s="86"/>
      <c r="AI336" s="13"/>
      <c r="AJ336" s="15"/>
      <c r="AK336" s="12"/>
      <c r="AL336" s="86"/>
      <c r="AM336" s="12"/>
      <c r="AN336" s="79">
        <f t="shared" si="40"/>
        <v>5</v>
      </c>
      <c r="AO336" s="79">
        <f>IF(X336+AM336=0,0,AM336+X336)</f>
        <v>135</v>
      </c>
      <c r="AP336" s="83">
        <f>IF(Z336+AJ336=0,0,Z336+AJ336)</f>
        <v>11250000</v>
      </c>
      <c r="AQ336" s="167"/>
    </row>
    <row r="337" spans="2:43" ht="51" customHeight="1">
      <c r="B337" s="149" t="s">
        <v>458</v>
      </c>
      <c r="C337" s="12">
        <v>345</v>
      </c>
      <c r="D337" s="12" t="s">
        <v>457</v>
      </c>
      <c r="E337" s="12"/>
      <c r="F337" s="151" t="s">
        <v>2867</v>
      </c>
      <c r="G337" s="77" t="s">
        <v>1249</v>
      </c>
      <c r="H337" s="12" t="s">
        <v>2868</v>
      </c>
      <c r="I337" s="12" t="s">
        <v>2869</v>
      </c>
      <c r="J337" s="12" t="s">
        <v>1373</v>
      </c>
      <c r="K337" s="88">
        <v>1016080848</v>
      </c>
      <c r="L337" s="12"/>
      <c r="M337" s="12"/>
      <c r="N337" s="12"/>
      <c r="O337" s="12"/>
      <c r="P337" s="12"/>
      <c r="Q337" s="12"/>
      <c r="R337" s="12"/>
      <c r="S337" s="12"/>
      <c r="T337" s="12" t="s">
        <v>1394</v>
      </c>
      <c r="U337" s="75">
        <v>45547</v>
      </c>
      <c r="V337" s="75">
        <v>45551</v>
      </c>
      <c r="W337" s="75">
        <v>45641</v>
      </c>
      <c r="X337" s="12">
        <v>90</v>
      </c>
      <c r="Y337" s="79">
        <f t="shared" si="39"/>
        <v>3</v>
      </c>
      <c r="Z337" s="89">
        <v>5940000</v>
      </c>
      <c r="AA337" s="81">
        <f>IF(Z337=0,0,((Z337/Y337)))</f>
        <v>1980000</v>
      </c>
      <c r="AB337" s="12">
        <v>1665</v>
      </c>
      <c r="AC337" s="19" t="str">
        <f>IFERROR((VLOOKUP($AB337,T_Datos!$B$3:$D$34,2,FALSE)),"Por favor diligenciar")</f>
        <v>Reducción de riesgos por emergencias y desastres en Rafael Uribe Uribe</v>
      </c>
      <c r="AD337" s="19" t="str">
        <f>IFERROR((VLOOKUP($AB337,T_Datos!$B$3:$D$34,3,FALSE)),"Por favor diligenciar")</f>
        <v>O23011602300000001665</v>
      </c>
      <c r="AE337" s="12"/>
      <c r="AF337" s="86"/>
      <c r="AG337" s="12"/>
      <c r="AH337" s="86"/>
      <c r="AI337" s="13"/>
      <c r="AJ337" s="15"/>
      <c r="AK337" s="12"/>
      <c r="AL337" s="86"/>
      <c r="AM337" s="12"/>
      <c r="AN337" s="79">
        <f t="shared" si="40"/>
        <v>3</v>
      </c>
      <c r="AO337" s="79">
        <f>IF(X337+AM337=0,0,AM337+X337)</f>
        <v>90</v>
      </c>
      <c r="AP337" s="83">
        <f>IF(Z337+AJ337=0,0,Z337+AJ337)</f>
        <v>5940000</v>
      </c>
      <c r="AQ337" s="156"/>
    </row>
    <row r="338" spans="2:43" ht="51" customHeight="1">
      <c r="B338" s="149" t="s">
        <v>460</v>
      </c>
      <c r="C338" s="12">
        <v>346</v>
      </c>
      <c r="D338" s="12" t="s">
        <v>459</v>
      </c>
      <c r="E338" s="12"/>
      <c r="F338" s="151" t="s">
        <v>2870</v>
      </c>
      <c r="G338" s="77" t="s">
        <v>1249</v>
      </c>
      <c r="H338" s="12" t="s">
        <v>2871</v>
      </c>
      <c r="I338" s="12" t="s">
        <v>2872</v>
      </c>
      <c r="J338" s="12" t="s">
        <v>1373</v>
      </c>
      <c r="K338" s="88">
        <v>52528349</v>
      </c>
      <c r="L338" s="12"/>
      <c r="M338" s="12"/>
      <c r="N338" s="12"/>
      <c r="O338" s="12"/>
      <c r="P338" s="12"/>
      <c r="Q338" s="12"/>
      <c r="R338" s="12"/>
      <c r="S338" s="12"/>
      <c r="T338" s="12" t="s">
        <v>2873</v>
      </c>
      <c r="U338" s="75">
        <v>45546</v>
      </c>
      <c r="V338" s="75">
        <v>45547</v>
      </c>
      <c r="W338" s="75">
        <v>45714</v>
      </c>
      <c r="X338" s="12">
        <v>135</v>
      </c>
      <c r="Y338" s="79">
        <f t="shared" si="39"/>
        <v>5</v>
      </c>
      <c r="Z338" s="89">
        <v>47250000</v>
      </c>
      <c r="AA338" s="81">
        <v>10500000</v>
      </c>
      <c r="AB338" s="12">
        <v>1697</v>
      </c>
      <c r="AC338" s="19" t="str">
        <f>IFERROR((VLOOKUP($AB338,T_Datos!$B$3:$D$34,2,FALSE)),"Por favor diligenciar")</f>
        <v xml:space="preserve">Gestion publica transparente y que mide cuentas  la ciudadania en rafael uribe uribe </v>
      </c>
      <c r="AD338" s="19" t="str">
        <f>IFERROR((VLOOKUP($AB338,T_Datos!$B$3:$D$34,3,FALSE)),"Por favor diligenciar")</f>
        <v>O23011605570000001697</v>
      </c>
      <c r="AE338" s="12">
        <v>1</v>
      </c>
      <c r="AF338" s="86">
        <v>45656</v>
      </c>
      <c r="AG338" s="12">
        <v>1570</v>
      </c>
      <c r="AH338" s="86">
        <v>45656</v>
      </c>
      <c r="AI338" s="13">
        <v>1611</v>
      </c>
      <c r="AJ338" s="15">
        <v>10500000</v>
      </c>
      <c r="AK338" s="12">
        <v>1</v>
      </c>
      <c r="AL338" s="86">
        <v>45656</v>
      </c>
      <c r="AM338" s="12">
        <v>30</v>
      </c>
      <c r="AN338" s="79">
        <f t="shared" si="40"/>
        <v>6</v>
      </c>
      <c r="AO338" s="79">
        <f>IF(X338+AM338=0,0,AM338+X338)</f>
        <v>165</v>
      </c>
      <c r="AP338" s="83">
        <f>IF(Z338+AJ338=0,0,Z338+AJ338)</f>
        <v>57750000</v>
      </c>
    </row>
    <row r="339" spans="2:43" ht="51" customHeight="1">
      <c r="B339" s="149" t="s">
        <v>462</v>
      </c>
      <c r="C339" s="12">
        <v>347</v>
      </c>
      <c r="D339" s="12" t="s">
        <v>461</v>
      </c>
      <c r="E339" s="12"/>
      <c r="F339" s="151" t="s">
        <v>2874</v>
      </c>
      <c r="G339" s="77" t="s">
        <v>1249</v>
      </c>
      <c r="H339" s="12" t="s">
        <v>2875</v>
      </c>
      <c r="I339" s="12" t="s">
        <v>2876</v>
      </c>
      <c r="J339" s="12" t="s">
        <v>1373</v>
      </c>
      <c r="K339" s="88">
        <v>52731133</v>
      </c>
      <c r="L339" s="12"/>
      <c r="M339" s="12"/>
      <c r="N339" s="12"/>
      <c r="O339" s="12"/>
      <c r="P339" s="12"/>
      <c r="Q339" s="12"/>
      <c r="R339" s="12"/>
      <c r="S339" s="12"/>
      <c r="T339" s="12" t="s">
        <v>1860</v>
      </c>
      <c r="U339" s="75">
        <v>45547</v>
      </c>
      <c r="V339" s="75">
        <v>45551</v>
      </c>
      <c r="W339" s="75">
        <v>45687</v>
      </c>
      <c r="X339" s="12">
        <v>135</v>
      </c>
      <c r="Y339" s="79">
        <f t="shared" si="39"/>
        <v>5</v>
      </c>
      <c r="Z339" s="89">
        <v>11250000</v>
      </c>
      <c r="AA339" s="81">
        <v>2500000</v>
      </c>
      <c r="AB339" s="12">
        <v>1680</v>
      </c>
      <c r="AC339" s="19" t="str">
        <f>IFERROR((VLOOKUP($AB339,T_Datos!$B$3:$D$34,2,FALSE)),"Por favor diligenciar")</f>
        <v xml:space="preserve">Ciudadanos mas seguros y con confianza en la justicia de rafael uribe uribe </v>
      </c>
      <c r="AD339" s="19" t="str">
        <f>IFERROR((VLOOKUP($AB339,T_Datos!$B$3:$D$34,3,FALSE)),"Por favor diligenciar")</f>
        <v>O23011603430000001680</v>
      </c>
      <c r="AE339" s="12"/>
      <c r="AF339" s="86"/>
      <c r="AG339" s="12"/>
      <c r="AH339" s="86"/>
      <c r="AI339" s="13"/>
      <c r="AJ339" s="15"/>
      <c r="AK339" s="12"/>
      <c r="AL339" s="86"/>
      <c r="AM339" s="12"/>
      <c r="AN339" s="79">
        <f t="shared" si="40"/>
        <v>5</v>
      </c>
      <c r="AO339" s="79">
        <f>IF(X339+AM339=0,0,AM339+X339)</f>
        <v>135</v>
      </c>
      <c r="AP339" s="83">
        <f>IF(Z339+AJ339=0,0,Z339+AJ339)</f>
        <v>11250000</v>
      </c>
      <c r="AQ339" s="167"/>
    </row>
    <row r="340" spans="2:43" ht="51" customHeight="1">
      <c r="B340" s="149" t="s">
        <v>464</v>
      </c>
      <c r="C340" s="12">
        <v>348</v>
      </c>
      <c r="D340" s="12" t="s">
        <v>463</v>
      </c>
      <c r="E340" s="12"/>
      <c r="F340" s="151" t="s">
        <v>2877</v>
      </c>
      <c r="G340" s="77" t="s">
        <v>1249</v>
      </c>
      <c r="H340" s="12" t="s">
        <v>2878</v>
      </c>
      <c r="I340" s="12" t="s">
        <v>1922</v>
      </c>
      <c r="J340" s="12" t="s">
        <v>1373</v>
      </c>
      <c r="K340" s="88">
        <v>79826479</v>
      </c>
      <c r="L340" s="12"/>
      <c r="M340" s="12"/>
      <c r="N340" s="12"/>
      <c r="O340" s="12"/>
      <c r="P340" s="12"/>
      <c r="Q340" s="12"/>
      <c r="R340" s="12"/>
      <c r="S340" s="12"/>
      <c r="T340" s="12" t="s">
        <v>1860</v>
      </c>
      <c r="U340" s="75">
        <v>45548</v>
      </c>
      <c r="V340" s="75">
        <v>45554</v>
      </c>
      <c r="W340" s="75">
        <v>45691</v>
      </c>
      <c r="X340" s="12">
        <v>135</v>
      </c>
      <c r="Y340" s="79">
        <f t="shared" si="39"/>
        <v>5</v>
      </c>
      <c r="Z340" s="89">
        <v>11250000</v>
      </c>
      <c r="AA340" s="81">
        <v>2500000</v>
      </c>
      <c r="AB340" s="12">
        <v>1680</v>
      </c>
      <c r="AC340" s="19" t="str">
        <f>IFERROR((VLOOKUP($AB340,T_Datos!$B$3:$D$34,2,FALSE)),"Por favor diligenciar")</f>
        <v xml:space="preserve">Ciudadanos mas seguros y con confianza en la justicia de rafael uribe uribe </v>
      </c>
      <c r="AD340" s="19" t="str">
        <f>IFERROR((VLOOKUP($AB340,T_Datos!$B$3:$D$34,3,FALSE)),"Por favor diligenciar")</f>
        <v>O23011603430000001680</v>
      </c>
      <c r="AE340" s="12"/>
      <c r="AF340" s="86"/>
      <c r="AG340" s="12"/>
      <c r="AH340" s="86"/>
      <c r="AI340" s="13"/>
      <c r="AJ340" s="15"/>
      <c r="AK340" s="12"/>
      <c r="AL340" s="86"/>
      <c r="AM340" s="12"/>
      <c r="AN340" s="79">
        <f t="shared" si="40"/>
        <v>5</v>
      </c>
      <c r="AO340" s="79">
        <f>IF(X340+AM340=0,0,AM340+X340)</f>
        <v>135</v>
      </c>
      <c r="AP340" s="83">
        <f>IF(Z340+AJ340=0,0,Z340+AJ340)</f>
        <v>11250000</v>
      </c>
      <c r="AQ340" s="167"/>
    </row>
    <row r="341" spans="2:43" s="216" customFormat="1" ht="51" customHeight="1">
      <c r="B341" s="149" t="s">
        <v>465</v>
      </c>
      <c r="C341" s="215" t="s">
        <v>1377</v>
      </c>
      <c r="D341" s="12" t="s">
        <v>782</v>
      </c>
      <c r="E341" s="12" t="s">
        <v>782</v>
      </c>
      <c r="F341" s="12" t="s">
        <v>782</v>
      </c>
      <c r="G341" s="12" t="s">
        <v>782</v>
      </c>
      <c r="H341" s="12" t="s">
        <v>782</v>
      </c>
      <c r="I341" s="12" t="s">
        <v>782</v>
      </c>
      <c r="J341" s="12" t="s">
        <v>782</v>
      </c>
      <c r="K341" s="12" t="s">
        <v>782</v>
      </c>
      <c r="L341" s="12" t="s">
        <v>782</v>
      </c>
      <c r="M341" s="12" t="s">
        <v>782</v>
      </c>
      <c r="N341" s="12" t="s">
        <v>782</v>
      </c>
      <c r="O341" s="12" t="s">
        <v>782</v>
      </c>
      <c r="P341" s="12" t="s">
        <v>782</v>
      </c>
      <c r="Q341" s="12" t="s">
        <v>782</v>
      </c>
      <c r="R341" s="12" t="s">
        <v>782</v>
      </c>
      <c r="S341" s="12" t="s">
        <v>782</v>
      </c>
      <c r="T341" s="12" t="s">
        <v>782</v>
      </c>
      <c r="U341" s="12" t="s">
        <v>782</v>
      </c>
      <c r="V341" s="12" t="s">
        <v>782</v>
      </c>
      <c r="W341" s="12" t="s">
        <v>782</v>
      </c>
      <c r="X341" s="12" t="s">
        <v>782</v>
      </c>
      <c r="Y341" s="12" t="s">
        <v>782</v>
      </c>
      <c r="Z341" s="12" t="s">
        <v>782</v>
      </c>
      <c r="AA341" s="12" t="s">
        <v>782</v>
      </c>
      <c r="AB341" s="12" t="s">
        <v>782</v>
      </c>
      <c r="AC341" s="12" t="s">
        <v>782</v>
      </c>
      <c r="AD341" s="12" t="s">
        <v>782</v>
      </c>
      <c r="AE341" s="12" t="s">
        <v>782</v>
      </c>
      <c r="AF341" s="12" t="s">
        <v>782</v>
      </c>
      <c r="AG341" s="12" t="s">
        <v>782</v>
      </c>
      <c r="AH341" s="12" t="s">
        <v>782</v>
      </c>
      <c r="AI341" s="12" t="s">
        <v>782</v>
      </c>
      <c r="AJ341" s="12" t="s">
        <v>782</v>
      </c>
      <c r="AK341" s="12" t="s">
        <v>782</v>
      </c>
      <c r="AL341" s="12" t="s">
        <v>782</v>
      </c>
      <c r="AM341" s="12" t="s">
        <v>782</v>
      </c>
      <c r="AN341" s="12" t="s">
        <v>782</v>
      </c>
      <c r="AO341" s="12" t="s">
        <v>782</v>
      </c>
      <c r="AP341" s="12" t="s">
        <v>782</v>
      </c>
      <c r="AQ341" s="12" t="s">
        <v>782</v>
      </c>
    </row>
    <row r="342" spans="2:43" ht="51" customHeight="1">
      <c r="B342" s="149" t="s">
        <v>467</v>
      </c>
      <c r="C342" s="12">
        <v>350</v>
      </c>
      <c r="D342" s="12" t="s">
        <v>466</v>
      </c>
      <c r="E342" s="12"/>
      <c r="F342" s="151" t="s">
        <v>2879</v>
      </c>
      <c r="G342" s="77" t="s">
        <v>1249</v>
      </c>
      <c r="H342" s="12" t="s">
        <v>2880</v>
      </c>
      <c r="I342" s="84" t="s">
        <v>1832</v>
      </c>
      <c r="J342" s="12" t="s">
        <v>1373</v>
      </c>
      <c r="K342" s="88">
        <v>85470373</v>
      </c>
      <c r="L342" s="12"/>
      <c r="M342" s="12"/>
      <c r="N342" s="12"/>
      <c r="O342" s="12"/>
      <c r="P342" s="12"/>
      <c r="Q342" s="12"/>
      <c r="R342" s="12"/>
      <c r="S342" s="12"/>
      <c r="T342" s="12" t="s">
        <v>1752</v>
      </c>
      <c r="U342" s="75">
        <v>45547</v>
      </c>
      <c r="V342" s="75">
        <v>45551</v>
      </c>
      <c r="W342" s="75">
        <v>45687</v>
      </c>
      <c r="X342" s="12">
        <v>90</v>
      </c>
      <c r="Y342" s="79">
        <f t="shared" ref="Y342:Y373" si="41">ROUND((X342/30),0)</f>
        <v>3</v>
      </c>
      <c r="Z342" s="89">
        <v>8400000</v>
      </c>
      <c r="AA342" s="81">
        <f>IF(Z342=0,0,((Z342/Y342)))</f>
        <v>2800000</v>
      </c>
      <c r="AB342" s="12">
        <v>1697</v>
      </c>
      <c r="AC342" s="19" t="str">
        <f>IFERROR((VLOOKUP($AB342,T_Datos!$B$3:$D$34,2,FALSE)),"Por favor diligenciar")</f>
        <v xml:space="preserve">Gestion publica transparente y que mide cuentas  la ciudadania en rafael uribe uribe </v>
      </c>
      <c r="AD342" s="19" t="str">
        <f>IFERROR((VLOOKUP($AB342,T_Datos!$B$3:$D$34,3,FALSE)),"Por favor diligenciar")</f>
        <v>O23011605570000001697</v>
      </c>
      <c r="AE342" s="12">
        <v>1</v>
      </c>
      <c r="AF342" s="86">
        <v>45632</v>
      </c>
      <c r="AG342" s="12">
        <v>1506</v>
      </c>
      <c r="AH342" s="86">
        <v>45629</v>
      </c>
      <c r="AI342" s="13">
        <v>1555</v>
      </c>
      <c r="AJ342" s="15">
        <v>4200000</v>
      </c>
      <c r="AK342" s="12">
        <v>1</v>
      </c>
      <c r="AL342" s="86">
        <v>45632</v>
      </c>
      <c r="AM342" s="12">
        <v>45</v>
      </c>
      <c r="AN342" s="79">
        <f t="shared" ref="AN342:AN373" si="42">ROUND(AO342/30,0)</f>
        <v>5</v>
      </c>
      <c r="AO342" s="79">
        <f>IF(X342+AM342=0,0,AM342+X342)</f>
        <v>135</v>
      </c>
      <c r="AP342" s="83">
        <f>IF(Z342+AJ342=0,0,Z342+AJ342)</f>
        <v>12600000</v>
      </c>
      <c r="AQ342" s="156"/>
    </row>
    <row r="343" spans="2:43" ht="51" customHeight="1">
      <c r="B343" s="149" t="s">
        <v>469</v>
      </c>
      <c r="C343" s="12">
        <v>351</v>
      </c>
      <c r="D343" s="12" t="s">
        <v>468</v>
      </c>
      <c r="E343" s="13"/>
      <c r="F343" s="155" t="s">
        <v>2881</v>
      </c>
      <c r="G343" s="77" t="s">
        <v>1249</v>
      </c>
      <c r="H343" s="12" t="s">
        <v>2882</v>
      </c>
      <c r="I343" s="12" t="s">
        <v>1646</v>
      </c>
      <c r="J343" s="12" t="s">
        <v>1373</v>
      </c>
      <c r="K343" s="88">
        <v>1013661860</v>
      </c>
      <c r="L343" s="12"/>
      <c r="M343" s="12"/>
      <c r="N343" s="12"/>
      <c r="O343" s="12"/>
      <c r="P343" s="12"/>
      <c r="Q343" s="12"/>
      <c r="R343" s="12"/>
      <c r="S343" s="12"/>
      <c r="T343" s="12" t="s">
        <v>2883</v>
      </c>
      <c r="U343" s="75">
        <v>45547</v>
      </c>
      <c r="V343" s="75">
        <v>45551</v>
      </c>
      <c r="W343" s="75">
        <v>45703</v>
      </c>
      <c r="X343" s="12">
        <v>105</v>
      </c>
      <c r="Y343" s="79">
        <f t="shared" si="41"/>
        <v>4</v>
      </c>
      <c r="Z343" s="89">
        <v>24640000</v>
      </c>
      <c r="AA343" s="81">
        <v>7040000</v>
      </c>
      <c r="AB343" s="12">
        <v>1697</v>
      </c>
      <c r="AC343" s="19" t="str">
        <f>IFERROR((VLOOKUP($AB343,T_Datos!$B$3:$D$34,2,FALSE)),"Por favor diligenciar")</f>
        <v xml:space="preserve">Gestion publica transparente y que mide cuentas  la ciudadania en rafael uribe uribe </v>
      </c>
      <c r="AD343" s="19" t="str">
        <f>IFERROR((VLOOKUP($AB343,T_Datos!$B$3:$D$34,3,FALSE)),"Por favor diligenciar")</f>
        <v>O23011605570000001697</v>
      </c>
      <c r="AE343" s="12">
        <v>1</v>
      </c>
      <c r="AF343" s="86">
        <v>45642</v>
      </c>
      <c r="AG343" s="12">
        <v>1516</v>
      </c>
      <c r="AH343" s="86">
        <v>45630</v>
      </c>
      <c r="AI343" s="13">
        <v>1577</v>
      </c>
      <c r="AJ343" s="15">
        <v>12320000</v>
      </c>
      <c r="AK343" s="12">
        <v>1</v>
      </c>
      <c r="AL343" s="86">
        <v>45642</v>
      </c>
      <c r="AM343" s="12">
        <v>45</v>
      </c>
      <c r="AN343" s="79">
        <f t="shared" si="42"/>
        <v>5</v>
      </c>
      <c r="AO343" s="79">
        <f>IF(X343+AM343=0,0,AM343+X343)</f>
        <v>150</v>
      </c>
      <c r="AP343" s="83">
        <f>IF(Z343+AJ343=0,0,Z343+AJ343)</f>
        <v>36960000</v>
      </c>
      <c r="AQ343" s="156"/>
    </row>
    <row r="344" spans="2:43" ht="51" customHeight="1">
      <c r="B344" s="149" t="s">
        <v>471</v>
      </c>
      <c r="C344" s="12">
        <v>352</v>
      </c>
      <c r="D344" s="12" t="s">
        <v>470</v>
      </c>
      <c r="E344" s="12"/>
      <c r="F344" s="151" t="s">
        <v>2884</v>
      </c>
      <c r="G344" s="77" t="s">
        <v>1249</v>
      </c>
      <c r="H344" s="12" t="s">
        <v>2885</v>
      </c>
      <c r="I344" s="12" t="s">
        <v>1691</v>
      </c>
      <c r="J344" s="12" t="s">
        <v>1373</v>
      </c>
      <c r="K344" s="88">
        <v>1026272955</v>
      </c>
      <c r="L344" s="12"/>
      <c r="M344" s="12"/>
      <c r="N344" s="12"/>
      <c r="O344" s="12"/>
      <c r="P344" s="12"/>
      <c r="Q344" s="12"/>
      <c r="R344" s="12"/>
      <c r="S344" s="12"/>
      <c r="T344" s="12" t="s">
        <v>1526</v>
      </c>
      <c r="U344" s="75">
        <v>45547</v>
      </c>
      <c r="V344" s="75">
        <v>45551</v>
      </c>
      <c r="W344" s="75">
        <v>45672</v>
      </c>
      <c r="X344" s="12">
        <v>120</v>
      </c>
      <c r="Y344" s="79">
        <f t="shared" si="41"/>
        <v>4</v>
      </c>
      <c r="Z344" s="89">
        <v>23760000</v>
      </c>
      <c r="AA344" s="81">
        <f t="shared" ref="AA344:AA356" si="43">IF(Z344=0,0,((Z344/Y344)))</f>
        <v>5940000</v>
      </c>
      <c r="AB344" s="12">
        <v>1697</v>
      </c>
      <c r="AC344" s="19" t="str">
        <f>IFERROR((VLOOKUP($AB344,T_Datos!$B$3:$D$34,2,FALSE)),"Por favor diligenciar")</f>
        <v xml:space="preserve">Gestion publica transparente y que mide cuentas  la ciudadania en rafael uribe uribe </v>
      </c>
      <c r="AD344" s="19" t="str">
        <f>IFERROR((VLOOKUP($AB344,T_Datos!$B$3:$D$34,3,FALSE)),"Por favor diligenciar")</f>
        <v>O23011605570000001697</v>
      </c>
      <c r="AE344" s="12"/>
      <c r="AF344" s="86"/>
      <c r="AG344" s="12"/>
      <c r="AH344" s="86"/>
      <c r="AI344" s="13"/>
      <c r="AJ344" s="15"/>
      <c r="AK344" s="12"/>
      <c r="AL344" s="86"/>
      <c r="AM344" s="12"/>
      <c r="AN344" s="79">
        <f t="shared" si="42"/>
        <v>4</v>
      </c>
      <c r="AO344" s="79">
        <f>IF(X344+AM344=0,0,AM344+X344)</f>
        <v>120</v>
      </c>
      <c r="AP344" s="83">
        <f>IF(Z344+AJ344=0,0,Z344+AJ344)</f>
        <v>23760000</v>
      </c>
      <c r="AQ344" s="162"/>
    </row>
    <row r="345" spans="2:43" ht="51" customHeight="1">
      <c r="B345" s="149" t="s">
        <v>473</v>
      </c>
      <c r="C345" s="12">
        <v>353</v>
      </c>
      <c r="D345" s="12" t="s">
        <v>472</v>
      </c>
      <c r="E345" s="12"/>
      <c r="F345" s="151" t="s">
        <v>2886</v>
      </c>
      <c r="G345" s="77" t="s">
        <v>1249</v>
      </c>
      <c r="H345" s="3" t="s">
        <v>2887</v>
      </c>
      <c r="I345" s="12" t="s">
        <v>2888</v>
      </c>
      <c r="J345" s="12" t="s">
        <v>1373</v>
      </c>
      <c r="K345" s="88">
        <v>52824053</v>
      </c>
      <c r="L345" s="12"/>
      <c r="M345" s="12"/>
      <c r="N345" s="12"/>
      <c r="O345" s="12"/>
      <c r="P345" s="12"/>
      <c r="Q345" s="12"/>
      <c r="R345" s="12"/>
      <c r="S345" s="12"/>
      <c r="T345" s="12" t="s">
        <v>2889</v>
      </c>
      <c r="U345" s="75">
        <v>45548</v>
      </c>
      <c r="V345" s="75">
        <v>45553</v>
      </c>
      <c r="W345" s="75">
        <v>45674</v>
      </c>
      <c r="X345" s="12">
        <v>120</v>
      </c>
      <c r="Y345" s="79">
        <f t="shared" si="41"/>
        <v>4</v>
      </c>
      <c r="Z345" s="89">
        <v>16800000</v>
      </c>
      <c r="AA345" s="81">
        <f t="shared" si="43"/>
        <v>4200000</v>
      </c>
      <c r="AB345" s="12">
        <v>1697</v>
      </c>
      <c r="AC345" s="19" t="str">
        <f>IFERROR((VLOOKUP($AB345,T_Datos!$B$3:$D$34,2,FALSE)),"Por favor diligenciar")</f>
        <v xml:space="preserve">Gestion publica transparente y que mide cuentas  la ciudadania en rafael uribe uribe </v>
      </c>
      <c r="AD345" s="19" t="str">
        <f>IFERROR((VLOOKUP($AB345,T_Datos!$B$3:$D$34,3,FALSE)),"Por favor diligenciar")</f>
        <v>O23011605570000001697</v>
      </c>
      <c r="AE345" s="12"/>
      <c r="AF345" s="86"/>
      <c r="AG345" s="12"/>
      <c r="AH345" s="86"/>
      <c r="AI345" s="13"/>
      <c r="AJ345" s="15"/>
      <c r="AK345" s="12"/>
      <c r="AL345" s="86"/>
      <c r="AM345" s="12"/>
      <c r="AN345" s="79">
        <f t="shared" si="42"/>
        <v>4</v>
      </c>
      <c r="AO345" s="79">
        <f>IF(X345+AM345=0,0,AM345+X345)</f>
        <v>120</v>
      </c>
      <c r="AP345" s="83">
        <f>IF(Z345+AJ345=0,0,Z345+AJ345)</f>
        <v>16800000</v>
      </c>
      <c r="AQ345" s="156"/>
    </row>
    <row r="346" spans="2:43" ht="51" customHeight="1">
      <c r="B346" s="149" t="s">
        <v>475</v>
      </c>
      <c r="C346" s="12">
        <v>354</v>
      </c>
      <c r="D346" s="12" t="s">
        <v>474</v>
      </c>
      <c r="E346" s="12"/>
      <c r="F346" s="151" t="s">
        <v>2890</v>
      </c>
      <c r="G346" s="77" t="s">
        <v>1249</v>
      </c>
      <c r="H346" s="12" t="s">
        <v>2891</v>
      </c>
      <c r="I346" s="12" t="s">
        <v>2892</v>
      </c>
      <c r="J346" s="12" t="s">
        <v>1373</v>
      </c>
      <c r="K346" s="88">
        <v>52079308</v>
      </c>
      <c r="L346" s="12"/>
      <c r="M346" s="12"/>
      <c r="N346" s="12"/>
      <c r="O346" s="12"/>
      <c r="P346" s="12"/>
      <c r="Q346" s="12"/>
      <c r="R346" s="12"/>
      <c r="S346" s="12"/>
      <c r="T346" s="12" t="s">
        <v>1752</v>
      </c>
      <c r="U346" s="75">
        <v>45548</v>
      </c>
      <c r="V346" s="75">
        <v>45558</v>
      </c>
      <c r="W346" s="75">
        <v>45695</v>
      </c>
      <c r="X346" s="12">
        <v>90</v>
      </c>
      <c r="Y346" s="79">
        <f t="shared" si="41"/>
        <v>3</v>
      </c>
      <c r="Z346" s="89">
        <v>8400000</v>
      </c>
      <c r="AA346" s="81">
        <f t="shared" si="43"/>
        <v>2800000</v>
      </c>
      <c r="AB346" s="12">
        <v>1697</v>
      </c>
      <c r="AC346" s="19" t="str">
        <f>IFERROR((VLOOKUP($AB346,T_Datos!$B$3:$D$34,2,FALSE)),"Por favor diligenciar")</f>
        <v xml:space="preserve">Gestion publica transparente y que mide cuentas  la ciudadania en rafael uribe uribe </v>
      </c>
      <c r="AD346" s="19" t="str">
        <f>IFERROR((VLOOKUP($AB346,T_Datos!$B$3:$D$34,3,FALSE)),"Por favor diligenciar")</f>
        <v>O23011605570000001697</v>
      </c>
      <c r="AE346" s="12">
        <v>1</v>
      </c>
      <c r="AF346" s="86">
        <v>45646</v>
      </c>
      <c r="AG346" s="12">
        <v>1504</v>
      </c>
      <c r="AH346" s="86">
        <v>45629</v>
      </c>
      <c r="AI346" s="13">
        <v>1585</v>
      </c>
      <c r="AJ346" s="15">
        <v>4200000</v>
      </c>
      <c r="AK346" s="12">
        <v>1</v>
      </c>
      <c r="AL346" s="86">
        <v>45646</v>
      </c>
      <c r="AM346" s="12">
        <v>45</v>
      </c>
      <c r="AN346" s="79">
        <f t="shared" si="42"/>
        <v>5</v>
      </c>
      <c r="AO346" s="79">
        <f>IF(X346+AM346=0,0,AM346+X346)</f>
        <v>135</v>
      </c>
      <c r="AP346" s="83">
        <f>IF(Z346+AJ346=0,0,Z346+AJ346)</f>
        <v>12600000</v>
      </c>
      <c r="AQ346" s="156"/>
    </row>
    <row r="347" spans="2:43" ht="51" customHeight="1">
      <c r="B347" s="149" t="s">
        <v>477</v>
      </c>
      <c r="C347" s="12">
        <v>355</v>
      </c>
      <c r="D347" s="12" t="s">
        <v>476</v>
      </c>
      <c r="E347" s="12"/>
      <c r="F347" s="151" t="s">
        <v>2893</v>
      </c>
      <c r="G347" s="77" t="s">
        <v>1249</v>
      </c>
      <c r="H347" s="12" t="s">
        <v>2894</v>
      </c>
      <c r="I347" s="12" t="s">
        <v>2895</v>
      </c>
      <c r="J347" s="12" t="s">
        <v>1373</v>
      </c>
      <c r="K347" s="88">
        <v>1022992515</v>
      </c>
      <c r="L347" s="12"/>
      <c r="M347" s="12"/>
      <c r="N347" s="12"/>
      <c r="O347" s="12"/>
      <c r="P347" s="12"/>
      <c r="Q347" s="12"/>
      <c r="R347" s="12"/>
      <c r="T347" s="12" t="s">
        <v>1526</v>
      </c>
      <c r="U347" s="75">
        <v>45548</v>
      </c>
      <c r="V347" s="75">
        <v>45552</v>
      </c>
      <c r="W347" s="75">
        <v>45673</v>
      </c>
      <c r="X347" s="12">
        <v>120</v>
      </c>
      <c r="Y347" s="79">
        <f t="shared" si="41"/>
        <v>4</v>
      </c>
      <c r="Z347" s="89">
        <v>23760000</v>
      </c>
      <c r="AA347" s="81">
        <f t="shared" si="43"/>
        <v>5940000</v>
      </c>
      <c r="AB347" s="12">
        <v>1697</v>
      </c>
      <c r="AC347" s="19" t="str">
        <f>IFERROR((VLOOKUP($AB347,T_Datos!$B$3:$D$34,2,FALSE)),"Por favor diligenciar")</f>
        <v xml:space="preserve">Gestion publica transparente y que mide cuentas  la ciudadania en rafael uribe uribe </v>
      </c>
      <c r="AD347" s="19" t="str">
        <f>IFERROR((VLOOKUP($AB347,T_Datos!$B$3:$D$34,3,FALSE)),"Por favor diligenciar")</f>
        <v>O23011605570000001697</v>
      </c>
      <c r="AE347" s="12"/>
      <c r="AF347" s="86"/>
      <c r="AG347" s="12"/>
      <c r="AH347" s="86"/>
      <c r="AI347" s="13"/>
      <c r="AJ347" s="15"/>
      <c r="AK347" s="12"/>
      <c r="AL347" s="86"/>
      <c r="AM347" s="12"/>
      <c r="AN347" s="79">
        <f t="shared" si="42"/>
        <v>4</v>
      </c>
      <c r="AO347" s="79">
        <f>IF(X347+AM347=0,0,AM347+X347)</f>
        <v>120</v>
      </c>
      <c r="AP347" s="83">
        <f>IF(Z347+AJ347=0,0,Z347+AJ347)</f>
        <v>23760000</v>
      </c>
      <c r="AQ347" s="156"/>
    </row>
    <row r="348" spans="2:43" ht="51" customHeight="1">
      <c r="B348" s="149" t="s">
        <v>479</v>
      </c>
      <c r="C348" s="12">
        <v>356</v>
      </c>
      <c r="D348" s="12" t="s">
        <v>478</v>
      </c>
      <c r="E348" s="12"/>
      <c r="F348" s="151" t="s">
        <v>2896</v>
      </c>
      <c r="G348" s="77" t="s">
        <v>1249</v>
      </c>
      <c r="H348" s="12" t="s">
        <v>2897</v>
      </c>
      <c r="I348" s="12" t="s">
        <v>2898</v>
      </c>
      <c r="J348" s="12" t="s">
        <v>1373</v>
      </c>
      <c r="K348" s="88">
        <v>1033726747</v>
      </c>
      <c r="L348" s="12"/>
      <c r="M348" s="12"/>
      <c r="N348" s="12"/>
      <c r="O348" s="12"/>
      <c r="P348" s="12"/>
      <c r="Q348" s="12"/>
      <c r="R348" s="12"/>
      <c r="S348" s="12"/>
      <c r="T348" s="12" t="s">
        <v>1387</v>
      </c>
      <c r="U348" s="75">
        <v>45551</v>
      </c>
      <c r="V348" s="75">
        <v>45553</v>
      </c>
      <c r="W348" s="75">
        <v>45674</v>
      </c>
      <c r="X348" s="12">
        <v>120</v>
      </c>
      <c r="Y348" s="79">
        <f t="shared" si="41"/>
        <v>4</v>
      </c>
      <c r="Z348" s="89">
        <v>27200000</v>
      </c>
      <c r="AA348" s="81">
        <f t="shared" si="43"/>
        <v>6800000</v>
      </c>
      <c r="AB348" s="12">
        <v>1697</v>
      </c>
      <c r="AC348" s="19" t="str">
        <f>IFERROR((VLOOKUP($AB348,T_Datos!$B$3:$D$34,2,FALSE)),"Por favor diligenciar")</f>
        <v xml:space="preserve">Gestion publica transparente y que mide cuentas  la ciudadania en rafael uribe uribe </v>
      </c>
      <c r="AD348" s="19" t="str">
        <f>IFERROR((VLOOKUP($AB348,T_Datos!$B$3:$D$34,3,FALSE)),"Por favor diligenciar")</f>
        <v>O23011605570000001697</v>
      </c>
      <c r="AE348" s="12"/>
      <c r="AF348" s="86"/>
      <c r="AG348" s="12"/>
      <c r="AH348" s="86"/>
      <c r="AI348" s="13"/>
      <c r="AJ348" s="15"/>
      <c r="AK348" s="12"/>
      <c r="AL348" s="86"/>
      <c r="AM348" s="12"/>
      <c r="AN348" s="79">
        <f t="shared" si="42"/>
        <v>4</v>
      </c>
      <c r="AO348" s="79">
        <f>IF(X348+AM348=0,0,AM348+X348)</f>
        <v>120</v>
      </c>
      <c r="AP348" s="83">
        <f>IF(Z348+AJ348=0,0,Z348+AJ348)</f>
        <v>27200000</v>
      </c>
      <c r="AQ348" s="156"/>
    </row>
    <row r="349" spans="2:43" ht="51" customHeight="1">
      <c r="B349" s="149" t="s">
        <v>481</v>
      </c>
      <c r="C349" s="12">
        <v>357</v>
      </c>
      <c r="D349" s="12" t="s">
        <v>480</v>
      </c>
      <c r="E349" s="12"/>
      <c r="F349" s="151" t="s">
        <v>2899</v>
      </c>
      <c r="G349" s="77" t="s">
        <v>1249</v>
      </c>
      <c r="H349" s="12" t="s">
        <v>2900</v>
      </c>
      <c r="I349" s="12" t="s">
        <v>2901</v>
      </c>
      <c r="J349" s="12" t="s">
        <v>1373</v>
      </c>
      <c r="K349" s="88">
        <v>79696535</v>
      </c>
      <c r="L349" s="12"/>
      <c r="M349" s="12"/>
      <c r="N349" s="12"/>
      <c r="O349" s="12"/>
      <c r="P349" s="12"/>
      <c r="Q349" s="12"/>
      <c r="R349" s="12"/>
      <c r="S349" s="12"/>
      <c r="T349" s="12" t="s">
        <v>2902</v>
      </c>
      <c r="U349" s="75">
        <v>45552</v>
      </c>
      <c r="V349" s="75">
        <v>45554</v>
      </c>
      <c r="W349" s="75">
        <v>45675</v>
      </c>
      <c r="X349" s="12">
        <v>120</v>
      </c>
      <c r="Y349" s="79">
        <f t="shared" si="41"/>
        <v>4</v>
      </c>
      <c r="Z349" s="89">
        <v>27200000</v>
      </c>
      <c r="AA349" s="81">
        <f t="shared" si="43"/>
        <v>6800000</v>
      </c>
      <c r="AB349" s="12">
        <v>1697</v>
      </c>
      <c r="AC349" s="19" t="str">
        <f>IFERROR((VLOOKUP($AB349,T_Datos!$B$3:$D$34,2,FALSE)),"Por favor diligenciar")</f>
        <v xml:space="preserve">Gestion publica transparente y que mide cuentas  la ciudadania en rafael uribe uribe </v>
      </c>
      <c r="AD349" s="19" t="str">
        <f>IFERROR((VLOOKUP($AB349,T_Datos!$B$3:$D$34,3,FALSE)),"Por favor diligenciar")</f>
        <v>O23011605570000001697</v>
      </c>
      <c r="AE349" s="12"/>
      <c r="AF349" s="86"/>
      <c r="AG349" s="12"/>
      <c r="AH349" s="86"/>
      <c r="AI349" s="13"/>
      <c r="AJ349" s="15"/>
      <c r="AK349" s="12"/>
      <c r="AL349" s="86"/>
      <c r="AM349" s="12"/>
      <c r="AN349" s="79">
        <f t="shared" si="42"/>
        <v>4</v>
      </c>
      <c r="AO349" s="79">
        <f>IF(X349+AM349=0,0,AM349+X349)</f>
        <v>120</v>
      </c>
      <c r="AP349" s="83">
        <f>IF(Z349+AJ349=0,0,Z349+AJ349)</f>
        <v>27200000</v>
      </c>
      <c r="AQ349" s="156"/>
    </row>
    <row r="350" spans="2:43" ht="51" customHeight="1">
      <c r="B350" s="149" t="s">
        <v>483</v>
      </c>
      <c r="C350" s="12">
        <v>358</v>
      </c>
      <c r="D350" s="12" t="s">
        <v>482</v>
      </c>
      <c r="E350" s="12"/>
      <c r="F350" s="151" t="s">
        <v>2903</v>
      </c>
      <c r="G350" s="77" t="s">
        <v>1249</v>
      </c>
      <c r="H350" s="12" t="s">
        <v>2904</v>
      </c>
      <c r="I350" s="12" t="s">
        <v>2905</v>
      </c>
      <c r="J350" s="12" t="s">
        <v>1373</v>
      </c>
      <c r="K350" s="88">
        <v>1020755560</v>
      </c>
      <c r="L350" s="12"/>
      <c r="M350" s="12"/>
      <c r="N350" s="12"/>
      <c r="O350" s="12"/>
      <c r="P350" s="12"/>
      <c r="Q350" s="12"/>
      <c r="R350" s="12"/>
      <c r="S350" s="12"/>
      <c r="T350" s="12" t="s">
        <v>2902</v>
      </c>
      <c r="U350" s="75">
        <v>45551</v>
      </c>
      <c r="V350" s="75">
        <v>45554</v>
      </c>
      <c r="W350" s="75">
        <v>45675</v>
      </c>
      <c r="X350" s="12">
        <v>120</v>
      </c>
      <c r="Y350" s="79">
        <f t="shared" si="41"/>
        <v>4</v>
      </c>
      <c r="Z350" s="89">
        <v>27200000</v>
      </c>
      <c r="AA350" s="81">
        <f t="shared" si="43"/>
        <v>6800000</v>
      </c>
      <c r="AB350" s="12">
        <v>1697</v>
      </c>
      <c r="AC350" s="19" t="str">
        <f>IFERROR((VLOOKUP($AB350,T_Datos!$B$3:$D$34,2,FALSE)),"Por favor diligenciar")</f>
        <v xml:space="preserve">Gestion publica transparente y que mide cuentas  la ciudadania en rafael uribe uribe </v>
      </c>
      <c r="AD350" s="19" t="str">
        <f>IFERROR((VLOOKUP($AB350,T_Datos!$B$3:$D$34,3,FALSE)),"Por favor diligenciar")</f>
        <v>O23011605570000001697</v>
      </c>
      <c r="AE350" s="12"/>
      <c r="AF350" s="86"/>
      <c r="AG350" s="12"/>
      <c r="AH350" s="86"/>
      <c r="AI350" s="13"/>
      <c r="AJ350" s="15"/>
      <c r="AK350" s="12"/>
      <c r="AL350" s="86"/>
      <c r="AM350" s="12"/>
      <c r="AN350" s="79">
        <f t="shared" si="42"/>
        <v>4</v>
      </c>
      <c r="AO350" s="79">
        <f>IF(X350+AM350=0,0,AM350+X350)</f>
        <v>120</v>
      </c>
      <c r="AP350" s="83">
        <f>IF(Z350+AJ350=0,0,Z350+AJ350)</f>
        <v>27200000</v>
      </c>
      <c r="AQ350" s="156"/>
    </row>
    <row r="351" spans="2:43" ht="51" customHeight="1">
      <c r="B351" s="149" t="s">
        <v>485</v>
      </c>
      <c r="C351" s="12">
        <v>359</v>
      </c>
      <c r="D351" s="12" t="s">
        <v>484</v>
      </c>
      <c r="E351" s="12"/>
      <c r="F351" s="151" t="s">
        <v>2906</v>
      </c>
      <c r="G351" s="77" t="s">
        <v>1249</v>
      </c>
      <c r="H351" s="12" t="s">
        <v>2907</v>
      </c>
      <c r="I351" s="12" t="s">
        <v>1716</v>
      </c>
      <c r="J351" s="12" t="s">
        <v>1373</v>
      </c>
      <c r="K351" s="88">
        <v>80037027</v>
      </c>
      <c r="L351" s="12"/>
      <c r="M351" s="12"/>
      <c r="N351" s="12"/>
      <c r="O351" s="12"/>
      <c r="P351" s="12"/>
      <c r="Q351" s="12"/>
      <c r="R351" s="12"/>
      <c r="S351" s="12"/>
      <c r="T351" s="12" t="s">
        <v>1709</v>
      </c>
      <c r="U351" s="75">
        <v>45548</v>
      </c>
      <c r="V351" s="75">
        <v>45552</v>
      </c>
      <c r="W351" s="75">
        <v>45673</v>
      </c>
      <c r="X351" s="12">
        <v>120</v>
      </c>
      <c r="Y351" s="79">
        <f t="shared" si="41"/>
        <v>4</v>
      </c>
      <c r="Z351" s="89">
        <v>23760000</v>
      </c>
      <c r="AA351" s="81">
        <f t="shared" si="43"/>
        <v>5940000</v>
      </c>
      <c r="AB351" s="12">
        <v>1698</v>
      </c>
      <c r="AC351" s="19" t="str">
        <f>IFERROR((VLOOKUP($AB351,T_Datos!$B$3:$D$34,2,FALSE)),"Por favor diligenciar")</f>
        <v>Inspección, vigilancia y control en Rafael Uribe Uribe
Rafael Uribe Uribe</v>
      </c>
      <c r="AD351" s="19" t="str">
        <f>IFERROR((VLOOKUP($AB351,T_Datos!$B$3:$D$34,3,FALSE)),"Por favor diligenciar")</f>
        <v>O23011605570000001698</v>
      </c>
      <c r="AE351" s="12"/>
      <c r="AF351" s="86"/>
      <c r="AG351" s="12"/>
      <c r="AH351" s="86"/>
      <c r="AI351" s="13"/>
      <c r="AJ351" s="15"/>
      <c r="AK351" s="12"/>
      <c r="AL351" s="86"/>
      <c r="AM351" s="12"/>
      <c r="AN351" s="79">
        <f t="shared" si="42"/>
        <v>4</v>
      </c>
      <c r="AO351" s="79">
        <f>IF(X351+AM351=0,0,AM351+X351)</f>
        <v>120</v>
      </c>
      <c r="AP351" s="83">
        <f>IF(Z351+AJ351=0,0,Z351+AJ351)</f>
        <v>23760000</v>
      </c>
      <c r="AQ351" s="162"/>
    </row>
    <row r="352" spans="2:43" ht="51" customHeight="1">
      <c r="B352" s="149" t="s">
        <v>488</v>
      </c>
      <c r="C352" s="12">
        <v>360</v>
      </c>
      <c r="D352" s="12" t="s">
        <v>486</v>
      </c>
      <c r="E352" s="12"/>
      <c r="F352" s="151" t="s">
        <v>2908</v>
      </c>
      <c r="G352" s="77" t="s">
        <v>487</v>
      </c>
      <c r="H352" s="12" t="s">
        <v>2909</v>
      </c>
      <c r="I352" s="12" t="s">
        <v>2910</v>
      </c>
      <c r="J352" s="12" t="s">
        <v>1379</v>
      </c>
      <c r="K352" s="88">
        <v>901508361</v>
      </c>
      <c r="L352" s="12"/>
      <c r="M352" s="12"/>
      <c r="N352" s="12"/>
      <c r="O352" s="12"/>
      <c r="P352" s="12"/>
      <c r="Q352" s="12"/>
      <c r="R352" s="12"/>
      <c r="S352" s="12"/>
      <c r="T352" s="12" t="s">
        <v>2911</v>
      </c>
      <c r="U352" s="75">
        <v>45552</v>
      </c>
      <c r="V352" s="75">
        <v>45559</v>
      </c>
      <c r="W352" s="75">
        <v>48213</v>
      </c>
      <c r="X352" s="12">
        <v>2520</v>
      </c>
      <c r="Y352" s="79">
        <f t="shared" si="41"/>
        <v>84</v>
      </c>
      <c r="Z352" s="89">
        <v>5600000000</v>
      </c>
      <c r="AA352" s="81">
        <f t="shared" si="43"/>
        <v>66666666.666666664</v>
      </c>
      <c r="AB352" s="12">
        <v>1642</v>
      </c>
      <c r="AC352" s="19" t="str">
        <f>IFERROR((VLOOKUP($AB352,T_Datos!$B$3:$D$34,2,FALSE)),"Por favor diligenciar")</f>
        <v>Acceso y permanencia en la
educación superior en Rafael Uribe
Uribe</v>
      </c>
      <c r="AD352" s="19" t="str">
        <f>IFERROR((VLOOKUP($AB352,T_Datos!$B$3:$D$34,3,FALSE)),"Por favor diligenciar")</f>
        <v>O23011601170000001642</v>
      </c>
      <c r="AE352" s="12"/>
      <c r="AF352" s="86"/>
      <c r="AG352" s="12"/>
      <c r="AH352" s="86"/>
      <c r="AI352" s="13"/>
      <c r="AJ352" s="15"/>
      <c r="AK352" s="12"/>
      <c r="AL352" s="86"/>
      <c r="AM352" s="12"/>
      <c r="AN352" s="79">
        <f t="shared" si="42"/>
        <v>84</v>
      </c>
      <c r="AO352" s="79">
        <f>IF(X352+AM352=0,0,AM352+X352)</f>
        <v>2520</v>
      </c>
      <c r="AP352" s="83">
        <f>IF(Z352+AJ352=0,0,Z352+AJ352)</f>
        <v>5600000000</v>
      </c>
    </row>
    <row r="353" spans="2:43" ht="51" customHeight="1">
      <c r="B353" s="149" t="s">
        <v>490</v>
      </c>
      <c r="C353" s="12">
        <v>361</v>
      </c>
      <c r="D353" s="12" t="s">
        <v>489</v>
      </c>
      <c r="E353" s="12"/>
      <c r="F353" s="151" t="s">
        <v>2912</v>
      </c>
      <c r="G353" s="77" t="s">
        <v>1249</v>
      </c>
      <c r="H353" s="12" t="s">
        <v>2913</v>
      </c>
      <c r="I353" s="12" t="s">
        <v>1525</v>
      </c>
      <c r="J353" s="12" t="s">
        <v>1373</v>
      </c>
      <c r="K353" s="88">
        <v>1070962440</v>
      </c>
      <c r="L353" s="12"/>
      <c r="M353" s="12"/>
      <c r="N353" s="12"/>
      <c r="O353" s="12"/>
      <c r="P353" s="12"/>
      <c r="Q353" s="12"/>
      <c r="R353" s="12"/>
      <c r="S353" s="12"/>
      <c r="T353" s="12" t="s">
        <v>1526</v>
      </c>
      <c r="U353" s="75">
        <v>45551</v>
      </c>
      <c r="V353" s="75">
        <v>45553</v>
      </c>
      <c r="W353" s="75">
        <v>45674</v>
      </c>
      <c r="X353" s="12">
        <v>120</v>
      </c>
      <c r="Y353" s="79">
        <f t="shared" si="41"/>
        <v>4</v>
      </c>
      <c r="Z353" s="89">
        <v>23760000</v>
      </c>
      <c r="AA353" s="81">
        <f t="shared" si="43"/>
        <v>5940000</v>
      </c>
      <c r="AB353" s="12">
        <v>1697</v>
      </c>
      <c r="AC353" s="19" t="str">
        <f>IFERROR((VLOOKUP($AB353,T_Datos!$B$3:$D$34,2,FALSE)),"Por favor diligenciar")</f>
        <v xml:space="preserve">Gestion publica transparente y que mide cuentas  la ciudadania en rafael uribe uribe </v>
      </c>
      <c r="AD353" s="19" t="str">
        <f>IFERROR((VLOOKUP($AB353,T_Datos!$B$3:$D$34,3,FALSE)),"Por favor diligenciar")</f>
        <v>O23011605570000001697</v>
      </c>
      <c r="AE353" s="12"/>
      <c r="AF353" s="86"/>
      <c r="AG353" s="12"/>
      <c r="AH353" s="86"/>
      <c r="AI353" s="13"/>
      <c r="AJ353" s="15"/>
      <c r="AK353" s="12"/>
      <c r="AL353" s="86"/>
      <c r="AM353" s="12"/>
      <c r="AN353" s="79">
        <f t="shared" si="42"/>
        <v>4</v>
      </c>
      <c r="AO353" s="79">
        <f>IF(X353+AM353=0,0,AM353+X353)</f>
        <v>120</v>
      </c>
      <c r="AP353" s="83">
        <f>IF(Z353+AJ353=0,0,Z353+AJ353)</f>
        <v>23760000</v>
      </c>
      <c r="AQ353" s="156"/>
    </row>
    <row r="354" spans="2:43" ht="51" customHeight="1">
      <c r="B354" s="149" t="s">
        <v>492</v>
      </c>
      <c r="C354" s="12">
        <v>362</v>
      </c>
      <c r="D354" s="12" t="s">
        <v>491</v>
      </c>
      <c r="E354" s="12"/>
      <c r="F354" s="151" t="s">
        <v>2914</v>
      </c>
      <c r="G354" s="77" t="s">
        <v>1249</v>
      </c>
      <c r="H354" s="12" t="s">
        <v>2915</v>
      </c>
      <c r="I354" s="12" t="s">
        <v>1721</v>
      </c>
      <c r="J354" s="12" t="s">
        <v>1373</v>
      </c>
      <c r="K354" s="88">
        <v>80251466</v>
      </c>
      <c r="L354" s="12"/>
      <c r="M354" s="12"/>
      <c r="N354" s="12"/>
      <c r="O354" s="12"/>
      <c r="P354" s="12"/>
      <c r="Q354" s="12"/>
      <c r="R354" s="12"/>
      <c r="S354" s="12"/>
      <c r="T354" s="12" t="s">
        <v>1709</v>
      </c>
      <c r="U354" s="75">
        <v>45548</v>
      </c>
      <c r="V354" s="75">
        <v>45553</v>
      </c>
      <c r="W354" s="75">
        <v>45674</v>
      </c>
      <c r="X354" s="12">
        <v>120</v>
      </c>
      <c r="Y354" s="79">
        <f t="shared" si="41"/>
        <v>4</v>
      </c>
      <c r="Z354" s="89">
        <v>23760000</v>
      </c>
      <c r="AA354" s="81">
        <f t="shared" si="43"/>
        <v>5940000</v>
      </c>
      <c r="AB354" s="12">
        <v>1698</v>
      </c>
      <c r="AC354" s="19" t="str">
        <f>IFERROR((VLOOKUP($AB354,T_Datos!$B$3:$D$34,2,FALSE)),"Por favor diligenciar")</f>
        <v>Inspección, vigilancia y control en Rafael Uribe Uribe
Rafael Uribe Uribe</v>
      </c>
      <c r="AD354" s="19" t="str">
        <f>IFERROR((VLOOKUP($AB354,T_Datos!$B$3:$D$34,3,FALSE)),"Por favor diligenciar")</f>
        <v>O23011605570000001698</v>
      </c>
      <c r="AE354" s="12"/>
      <c r="AF354" s="86"/>
      <c r="AG354" s="12"/>
      <c r="AH354" s="86"/>
      <c r="AI354" s="13"/>
      <c r="AJ354" s="15"/>
      <c r="AK354" s="12"/>
      <c r="AL354" s="86"/>
      <c r="AM354" s="12"/>
      <c r="AN354" s="79">
        <f t="shared" si="42"/>
        <v>4</v>
      </c>
      <c r="AO354" s="79">
        <f>IF(X354+AM354=0,0,AM354+X354)</f>
        <v>120</v>
      </c>
      <c r="AP354" s="83">
        <f>IF(Z354+AJ354=0,0,Z354+AJ354)</f>
        <v>23760000</v>
      </c>
      <c r="AQ354" s="167"/>
    </row>
    <row r="355" spans="2:43" ht="51" customHeight="1">
      <c r="B355" s="149" t="s">
        <v>494</v>
      </c>
      <c r="C355" s="12">
        <v>363</v>
      </c>
      <c r="D355" s="12" t="s">
        <v>493</v>
      </c>
      <c r="E355" s="12"/>
      <c r="F355" s="155" t="s">
        <v>2916</v>
      </c>
      <c r="G355" s="77" t="s">
        <v>1249</v>
      </c>
      <c r="H355" s="12" t="s">
        <v>2917</v>
      </c>
      <c r="I355" s="12" t="s">
        <v>2918</v>
      </c>
      <c r="J355" s="12" t="s">
        <v>1373</v>
      </c>
      <c r="K355" s="88">
        <v>1018475446</v>
      </c>
      <c r="L355" s="12"/>
      <c r="M355" s="12"/>
      <c r="N355" s="12"/>
      <c r="O355" s="12"/>
      <c r="P355" s="12"/>
      <c r="Q355" s="12"/>
      <c r="R355" s="12"/>
      <c r="S355" s="12"/>
      <c r="T355" s="12" t="s">
        <v>1526</v>
      </c>
      <c r="U355" s="75">
        <v>45552</v>
      </c>
      <c r="V355" s="75">
        <v>45554</v>
      </c>
      <c r="W355" s="75">
        <v>45675</v>
      </c>
      <c r="X355" s="12">
        <v>120</v>
      </c>
      <c r="Y355" s="79">
        <f t="shared" si="41"/>
        <v>4</v>
      </c>
      <c r="Z355" s="89">
        <v>23760000</v>
      </c>
      <c r="AA355" s="81">
        <f t="shared" si="43"/>
        <v>5940000</v>
      </c>
      <c r="AB355" s="12">
        <v>1697</v>
      </c>
      <c r="AC355" s="19" t="str">
        <f>IFERROR((VLOOKUP($AB355,T_Datos!$B$3:$D$34,2,FALSE)),"Por favor diligenciar")</f>
        <v xml:space="preserve">Gestion publica transparente y que mide cuentas  la ciudadania en rafael uribe uribe </v>
      </c>
      <c r="AD355" s="19" t="str">
        <f>IFERROR((VLOOKUP($AB355,T_Datos!$B$3:$D$34,3,FALSE)),"Por favor diligenciar")</f>
        <v>O23011605570000001697</v>
      </c>
      <c r="AE355" s="12"/>
      <c r="AF355" s="86"/>
      <c r="AG355" s="12"/>
      <c r="AH355" s="86"/>
      <c r="AI355" s="13"/>
      <c r="AJ355" s="15"/>
      <c r="AK355" s="12"/>
      <c r="AL355" s="86"/>
      <c r="AM355" s="12"/>
      <c r="AN355" s="79">
        <f t="shared" si="42"/>
        <v>4</v>
      </c>
      <c r="AO355" s="79">
        <f>IF(X355+AM355=0,0,AM355+X355)</f>
        <v>120</v>
      </c>
      <c r="AP355" s="83">
        <f>IF(Z355+AJ355=0,0,Z355+AJ355)</f>
        <v>23760000</v>
      </c>
    </row>
    <row r="356" spans="2:43" ht="51" customHeight="1">
      <c r="B356" s="149" t="s">
        <v>496</v>
      </c>
      <c r="C356" s="12">
        <v>364</v>
      </c>
      <c r="D356" s="12" t="s">
        <v>495</v>
      </c>
      <c r="E356" s="12"/>
      <c r="F356" s="151" t="s">
        <v>2919</v>
      </c>
      <c r="G356" s="77" t="s">
        <v>1249</v>
      </c>
      <c r="H356" s="12" t="s">
        <v>2920</v>
      </c>
      <c r="I356" s="12" t="s">
        <v>2921</v>
      </c>
      <c r="J356" s="12" t="s">
        <v>1373</v>
      </c>
      <c r="K356" s="88">
        <v>80265981</v>
      </c>
      <c r="L356" s="12"/>
      <c r="M356" s="12"/>
      <c r="N356" s="12"/>
      <c r="O356" s="12"/>
      <c r="P356" s="12"/>
      <c r="Q356" s="12"/>
      <c r="R356" s="12"/>
      <c r="S356" s="12"/>
      <c r="T356" s="12" t="s">
        <v>2922</v>
      </c>
      <c r="U356" s="75">
        <v>45548</v>
      </c>
      <c r="V356" s="75">
        <v>45558</v>
      </c>
      <c r="W356" s="75">
        <v>45695</v>
      </c>
      <c r="X356" s="12">
        <v>90</v>
      </c>
      <c r="Y356" s="79">
        <f t="shared" si="41"/>
        <v>3</v>
      </c>
      <c r="Z356" s="89">
        <v>8400000</v>
      </c>
      <c r="AA356" s="81">
        <f t="shared" si="43"/>
        <v>2800000</v>
      </c>
      <c r="AB356" s="12">
        <v>1697</v>
      </c>
      <c r="AC356" s="19" t="str">
        <f>IFERROR((VLOOKUP($AB356,T_Datos!$B$3:$D$34,2,FALSE)),"Por favor diligenciar")</f>
        <v xml:space="preserve">Gestion publica transparente y que mide cuentas  la ciudadania en rafael uribe uribe </v>
      </c>
      <c r="AD356" s="19" t="str">
        <f>IFERROR((VLOOKUP($AB356,T_Datos!$B$3:$D$34,3,FALSE)),"Por favor diligenciar")</f>
        <v>O23011605570000001697</v>
      </c>
      <c r="AE356" s="12">
        <v>1</v>
      </c>
      <c r="AF356" s="86">
        <v>45646</v>
      </c>
      <c r="AG356" s="12">
        <v>1505</v>
      </c>
      <c r="AH356" s="86">
        <v>45629</v>
      </c>
      <c r="AI356" s="13">
        <v>1604</v>
      </c>
      <c r="AJ356" s="15">
        <v>4200000</v>
      </c>
      <c r="AK356" s="12">
        <v>1</v>
      </c>
      <c r="AL356" s="86">
        <v>45646</v>
      </c>
      <c r="AM356" s="12">
        <v>45</v>
      </c>
      <c r="AN356" s="79">
        <f t="shared" si="42"/>
        <v>5</v>
      </c>
      <c r="AO356" s="79">
        <f>IF(X356+AM356=0,0,AM356+X356)</f>
        <v>135</v>
      </c>
      <c r="AP356" s="83">
        <f>IF(Z356+AJ356=0,0,Z356+AJ356)</f>
        <v>12600000</v>
      </c>
      <c r="AQ356" s="167"/>
    </row>
    <row r="357" spans="2:43" ht="51" customHeight="1">
      <c r="B357" s="149" t="s">
        <v>498</v>
      </c>
      <c r="C357" s="12">
        <v>365</v>
      </c>
      <c r="D357" s="12" t="s">
        <v>497</v>
      </c>
      <c r="E357" s="12"/>
      <c r="F357" s="151" t="s">
        <v>2923</v>
      </c>
      <c r="G357" s="77" t="s">
        <v>1249</v>
      </c>
      <c r="H357" s="12" t="s">
        <v>2924</v>
      </c>
      <c r="I357" s="12" t="s">
        <v>2925</v>
      </c>
      <c r="J357" s="12" t="s">
        <v>1373</v>
      </c>
      <c r="K357" s="88">
        <v>19435417</v>
      </c>
      <c r="L357" s="12"/>
      <c r="M357" s="12"/>
      <c r="N357" s="12"/>
      <c r="O357" s="12"/>
      <c r="P357" s="12"/>
      <c r="Q357" s="12"/>
      <c r="R357" s="12"/>
      <c r="S357" s="12"/>
      <c r="T357" s="12" t="s">
        <v>2926</v>
      </c>
      <c r="U357" s="75">
        <v>45552</v>
      </c>
      <c r="V357" s="75">
        <v>45558</v>
      </c>
      <c r="W357" s="75">
        <v>45695</v>
      </c>
      <c r="X357" s="12">
        <v>105</v>
      </c>
      <c r="Y357" s="79">
        <f t="shared" si="41"/>
        <v>4</v>
      </c>
      <c r="Z357" s="89">
        <v>24640000</v>
      </c>
      <c r="AA357" s="81">
        <v>7040000</v>
      </c>
      <c r="AB357" s="12">
        <v>1697</v>
      </c>
      <c r="AC357" s="19" t="str">
        <f>IFERROR((VLOOKUP($AB357,T_Datos!$B$3:$D$34,2,FALSE)),"Por favor diligenciar")</f>
        <v xml:space="preserve">Gestion publica transparente y que mide cuentas  la ciudadania en rafael uribe uribe </v>
      </c>
      <c r="AD357" s="19" t="str">
        <f>IFERROR((VLOOKUP($AB357,T_Datos!$B$3:$D$34,3,FALSE)),"Por favor diligenciar")</f>
        <v>O23011605570000001697</v>
      </c>
      <c r="AE357" s="12">
        <v>1</v>
      </c>
      <c r="AF357" s="86">
        <v>45657</v>
      </c>
      <c r="AG357" s="12">
        <v>1560</v>
      </c>
      <c r="AH357" s="86">
        <v>45656</v>
      </c>
      <c r="AI357" s="13">
        <v>1625</v>
      </c>
      <c r="AJ357" s="15">
        <v>7040000</v>
      </c>
      <c r="AK357" s="12">
        <v>1</v>
      </c>
      <c r="AL357" s="86">
        <v>45657</v>
      </c>
      <c r="AM357" s="12">
        <v>30</v>
      </c>
      <c r="AN357" s="79">
        <f t="shared" si="42"/>
        <v>5</v>
      </c>
      <c r="AO357" s="79">
        <f>IF(X357+AM357=0,0,AM357+X357)</f>
        <v>135</v>
      </c>
      <c r="AP357" s="83">
        <f>IF(Z357+AJ357=0,0,Z357+AJ357)</f>
        <v>31680000</v>
      </c>
      <c r="AQ357" s="167"/>
    </row>
    <row r="358" spans="2:43" ht="51" customHeight="1">
      <c r="B358" s="149" t="s">
        <v>500</v>
      </c>
      <c r="C358" s="12">
        <v>366</v>
      </c>
      <c r="D358" s="12" t="s">
        <v>499</v>
      </c>
      <c r="E358" s="12"/>
      <c r="F358" s="151" t="s">
        <v>2927</v>
      </c>
      <c r="G358" s="77" t="s">
        <v>1249</v>
      </c>
      <c r="H358" s="12" t="s">
        <v>2928</v>
      </c>
      <c r="I358" s="12" t="s">
        <v>2929</v>
      </c>
      <c r="J358" s="12" t="s">
        <v>1373</v>
      </c>
      <c r="K358" s="88">
        <v>52548028</v>
      </c>
      <c r="L358" s="12"/>
      <c r="M358" s="12"/>
      <c r="N358" s="12"/>
      <c r="O358" s="12"/>
      <c r="P358" s="12"/>
      <c r="Q358" s="12"/>
      <c r="R358" s="12"/>
      <c r="S358" s="12"/>
      <c r="T358" s="12" t="s">
        <v>2930</v>
      </c>
      <c r="U358" s="75">
        <v>45548</v>
      </c>
      <c r="V358" s="75">
        <v>45552</v>
      </c>
      <c r="W358" s="75">
        <v>45694</v>
      </c>
      <c r="X358" s="12">
        <v>90</v>
      </c>
      <c r="Y358" s="79">
        <f t="shared" si="41"/>
        <v>3</v>
      </c>
      <c r="Z358" s="89">
        <v>21120000</v>
      </c>
      <c r="AA358" s="81">
        <f>IF(Z358=0,0,((Z358/Y358)))</f>
        <v>7040000</v>
      </c>
      <c r="AB358" s="12">
        <v>1697</v>
      </c>
      <c r="AC358" s="19" t="str">
        <f>IFERROR((VLOOKUP($AB358,T_Datos!$B$3:$D$34,2,FALSE)),"Por favor diligenciar")</f>
        <v xml:space="preserve">Gestion publica transparente y que mide cuentas  la ciudadania en rafael uribe uribe </v>
      </c>
      <c r="AD358" s="19" t="str">
        <f>IFERROR((VLOOKUP($AB358,T_Datos!$B$3:$D$34,3,FALSE)),"Por favor diligenciar")</f>
        <v>O23011605570000001697</v>
      </c>
      <c r="AE358" s="12">
        <v>1</v>
      </c>
      <c r="AF358" s="86">
        <v>45642</v>
      </c>
      <c r="AG358" s="12">
        <v>1517</v>
      </c>
      <c r="AH358" s="86">
        <v>45630</v>
      </c>
      <c r="AI358" s="13">
        <v>1566</v>
      </c>
      <c r="AJ358" s="15">
        <v>10560000</v>
      </c>
      <c r="AK358" s="12">
        <v>1</v>
      </c>
      <c r="AL358" s="86">
        <v>45642</v>
      </c>
      <c r="AM358" s="12">
        <v>45</v>
      </c>
      <c r="AN358" s="79">
        <f t="shared" si="42"/>
        <v>5</v>
      </c>
      <c r="AO358" s="79">
        <f>IF(X358+AM358=0,0,AM358+X358)</f>
        <v>135</v>
      </c>
      <c r="AP358" s="83">
        <f>IF(Z358+AJ358=0,0,Z358+AJ358)</f>
        <v>31680000</v>
      </c>
      <c r="AQ358" s="156"/>
    </row>
    <row r="359" spans="2:43" ht="51" customHeight="1">
      <c r="B359" s="149" t="s">
        <v>502</v>
      </c>
      <c r="C359" s="12">
        <v>367</v>
      </c>
      <c r="D359" s="12" t="s">
        <v>501</v>
      </c>
      <c r="E359" s="12"/>
      <c r="F359" s="151" t="s">
        <v>2931</v>
      </c>
      <c r="G359" s="77" t="s">
        <v>1249</v>
      </c>
      <c r="H359" s="12" t="s">
        <v>2932</v>
      </c>
      <c r="I359" s="12" t="s">
        <v>1602</v>
      </c>
      <c r="J359" s="12" t="s">
        <v>1373</v>
      </c>
      <c r="K359" s="88">
        <v>1020713661</v>
      </c>
      <c r="L359" s="12"/>
      <c r="M359" s="12"/>
      <c r="N359" s="12"/>
      <c r="O359" s="12"/>
      <c r="P359" s="12"/>
      <c r="Q359" s="12"/>
      <c r="R359" s="12"/>
      <c r="S359" s="12"/>
      <c r="T359" s="12" t="s">
        <v>1526</v>
      </c>
      <c r="U359" s="75">
        <v>45552</v>
      </c>
      <c r="V359" s="75">
        <v>45554</v>
      </c>
      <c r="W359" s="75">
        <v>45675</v>
      </c>
      <c r="X359" s="12">
        <v>120</v>
      </c>
      <c r="Y359" s="79">
        <f t="shared" si="41"/>
        <v>4</v>
      </c>
      <c r="Z359" s="89">
        <v>23760000</v>
      </c>
      <c r="AA359" s="81">
        <f>IF(Z359=0,0,((Z359/Y359)))</f>
        <v>5940000</v>
      </c>
      <c r="AB359" s="12">
        <v>1697</v>
      </c>
      <c r="AC359" s="19" t="str">
        <f>IFERROR((VLOOKUP($AB359,T_Datos!$B$3:$D$34,2,FALSE)),"Por favor diligenciar")</f>
        <v xml:space="preserve">Gestion publica transparente y que mide cuentas  la ciudadania en rafael uribe uribe </v>
      </c>
      <c r="AD359" s="19" t="str">
        <f>IFERROR((VLOOKUP($AB359,T_Datos!$B$3:$D$34,3,FALSE)),"Por favor diligenciar")</f>
        <v>O23011605570000001697</v>
      </c>
      <c r="AE359" s="12"/>
      <c r="AF359" s="86"/>
      <c r="AG359" s="12"/>
      <c r="AH359" s="86"/>
      <c r="AI359" s="13"/>
      <c r="AJ359" s="15"/>
      <c r="AK359" s="12"/>
      <c r="AL359" s="86"/>
      <c r="AM359" s="12"/>
      <c r="AN359" s="79">
        <f t="shared" si="42"/>
        <v>4</v>
      </c>
      <c r="AO359" s="79">
        <f>IF(X359+AM359=0,0,AM359+X359)</f>
        <v>120</v>
      </c>
      <c r="AP359" s="83">
        <f>IF(Z359+AJ359=0,0,Z359+AJ359)</f>
        <v>23760000</v>
      </c>
      <c r="AQ359" s="156"/>
    </row>
    <row r="360" spans="2:43" ht="51" customHeight="1">
      <c r="B360" s="149" t="s">
        <v>2933</v>
      </c>
      <c r="C360" s="12" t="s">
        <v>1377</v>
      </c>
      <c r="D360" s="12" t="s">
        <v>2933</v>
      </c>
      <c r="E360" s="12" t="s">
        <v>2933</v>
      </c>
      <c r="F360" s="151" t="s">
        <v>2934</v>
      </c>
      <c r="G360" s="77" t="s">
        <v>487</v>
      </c>
      <c r="H360" s="12" t="s">
        <v>2935</v>
      </c>
      <c r="I360" s="12" t="s">
        <v>2936</v>
      </c>
      <c r="J360" s="12" t="s">
        <v>1379</v>
      </c>
      <c r="K360" s="88">
        <v>899999061</v>
      </c>
      <c r="L360" s="12"/>
      <c r="M360" s="12"/>
      <c r="N360" s="12"/>
      <c r="O360" s="12"/>
      <c r="P360" s="12"/>
      <c r="Q360" s="12"/>
      <c r="R360" s="12"/>
      <c r="S360" s="12"/>
      <c r="T360" s="12" t="s">
        <v>2937</v>
      </c>
      <c r="U360" s="75">
        <v>45551</v>
      </c>
      <c r="V360" s="75">
        <v>45553</v>
      </c>
      <c r="W360" s="75">
        <v>45657</v>
      </c>
      <c r="X360" s="12">
        <v>105</v>
      </c>
      <c r="Y360" s="79">
        <f t="shared" si="41"/>
        <v>4</v>
      </c>
      <c r="Z360" s="89">
        <v>4116000000</v>
      </c>
      <c r="AA360" s="81">
        <f>IF(Z360=0,0,((Z360/Y360)))</f>
        <v>1029000000</v>
      </c>
      <c r="AB360" s="12">
        <v>2213</v>
      </c>
      <c r="AC360" s="19" t="str">
        <f>IFERROR((VLOOKUP($AB360,T_Datos!$B$3:$D$34,2,FALSE)),"Por favor diligenciar")</f>
        <v>Rafael Uribe Uribe Solidaria</v>
      </c>
      <c r="AD360" s="19" t="str">
        <f>IFERROR((VLOOKUP($AB360,T_Datos!$B$3:$D$34,3,FALSE)),"Por favor diligenciar")</f>
        <v>O23011601010000002213</v>
      </c>
      <c r="AE360" s="12"/>
      <c r="AF360" s="86"/>
      <c r="AG360" s="12"/>
      <c r="AH360" s="86"/>
      <c r="AI360" s="13"/>
      <c r="AJ360" s="15"/>
      <c r="AK360" s="12"/>
      <c r="AL360" s="86"/>
      <c r="AM360" s="12"/>
      <c r="AN360" s="79">
        <f t="shared" si="42"/>
        <v>4</v>
      </c>
      <c r="AO360" s="79">
        <f>IF(X360+AM360=0,0,AM360+X360)</f>
        <v>105</v>
      </c>
      <c r="AP360" s="83">
        <f>IF(Z360+AJ360=0,0,Z360+AJ360)</f>
        <v>4116000000</v>
      </c>
      <c r="AQ360" s="156"/>
    </row>
    <row r="361" spans="2:43" ht="51" customHeight="1">
      <c r="B361" s="149" t="s">
        <v>504</v>
      </c>
      <c r="C361" s="12">
        <v>368</v>
      </c>
      <c r="D361" s="12" t="s">
        <v>503</v>
      </c>
      <c r="E361" s="12"/>
      <c r="F361" s="151" t="s">
        <v>2938</v>
      </c>
      <c r="G361" s="77" t="s">
        <v>1249</v>
      </c>
      <c r="H361" s="12" t="s">
        <v>2939</v>
      </c>
      <c r="I361" s="12" t="s">
        <v>1764</v>
      </c>
      <c r="J361" s="12" t="s">
        <v>1373</v>
      </c>
      <c r="K361" s="88">
        <v>71624800</v>
      </c>
      <c r="L361" s="12"/>
      <c r="M361" s="12"/>
      <c r="N361" s="12"/>
      <c r="O361" s="12"/>
      <c r="P361" s="12"/>
      <c r="Q361" s="12"/>
      <c r="R361" s="12"/>
      <c r="S361" s="12"/>
      <c r="T361" s="12" t="s">
        <v>1438</v>
      </c>
      <c r="U361" s="75">
        <v>45551</v>
      </c>
      <c r="V361" s="75">
        <v>45553</v>
      </c>
      <c r="W361" s="75">
        <v>45674</v>
      </c>
      <c r="X361" s="12">
        <v>120</v>
      </c>
      <c r="Y361" s="79">
        <f t="shared" si="41"/>
        <v>4</v>
      </c>
      <c r="Z361" s="89">
        <v>23760000</v>
      </c>
      <c r="AA361" s="81">
        <v>5940000</v>
      </c>
      <c r="AB361" s="12">
        <v>1697</v>
      </c>
      <c r="AC361" s="19" t="str">
        <f>IFERROR((VLOOKUP($AB361,T_Datos!$B$3:$D$34,2,FALSE)),"Por favor diligenciar")</f>
        <v xml:space="preserve">Gestion publica transparente y que mide cuentas  la ciudadania en rafael uribe uribe </v>
      </c>
      <c r="AD361" s="19" t="str">
        <f>IFERROR((VLOOKUP($AB361,T_Datos!$B$3:$D$34,3,FALSE)),"Por favor diligenciar")</f>
        <v>O23011605570000001697</v>
      </c>
      <c r="AE361" s="12"/>
      <c r="AF361" s="86"/>
      <c r="AG361" s="12"/>
      <c r="AH361" s="86"/>
      <c r="AI361" s="13"/>
      <c r="AJ361" s="15"/>
      <c r="AK361" s="12"/>
      <c r="AL361" s="86"/>
      <c r="AM361" s="12"/>
      <c r="AN361" s="79">
        <f t="shared" si="42"/>
        <v>4</v>
      </c>
      <c r="AO361" s="79">
        <f>IF(X361+AM361=0,0,AM361+X361)</f>
        <v>120</v>
      </c>
      <c r="AP361" s="83">
        <f>IF(Z361+AJ361=0,0,Z361+AJ361)</f>
        <v>23760000</v>
      </c>
      <c r="AQ361" s="156"/>
    </row>
    <row r="362" spans="2:43" ht="51" customHeight="1">
      <c r="B362" s="149" t="s">
        <v>506</v>
      </c>
      <c r="C362" s="12">
        <v>369</v>
      </c>
      <c r="D362" s="12" t="s">
        <v>505</v>
      </c>
      <c r="E362" s="12"/>
      <c r="F362" s="151" t="s">
        <v>2940</v>
      </c>
      <c r="G362" s="77" t="s">
        <v>1249</v>
      </c>
      <c r="H362" s="12" t="s">
        <v>2941</v>
      </c>
      <c r="I362" s="12" t="s">
        <v>2942</v>
      </c>
      <c r="J362" s="12" t="s">
        <v>1373</v>
      </c>
      <c r="K362" s="88">
        <v>53043856</v>
      </c>
      <c r="L362" s="12"/>
      <c r="M362" s="12"/>
      <c r="N362" s="12"/>
      <c r="O362" s="12"/>
      <c r="P362" s="12"/>
      <c r="Q362" s="12"/>
      <c r="R362" s="12"/>
      <c r="S362" s="12"/>
      <c r="T362" s="12" t="s">
        <v>1526</v>
      </c>
      <c r="U362" s="75">
        <v>45555</v>
      </c>
      <c r="V362" s="75">
        <v>45559</v>
      </c>
      <c r="W362" s="75">
        <v>45680</v>
      </c>
      <c r="X362" s="12">
        <v>120</v>
      </c>
      <c r="Y362" s="79">
        <f t="shared" si="41"/>
        <v>4</v>
      </c>
      <c r="Z362" s="89">
        <v>23760000</v>
      </c>
      <c r="AA362" s="81">
        <f>IF(Z362=0,0,((Z362/Y362)))</f>
        <v>5940000</v>
      </c>
      <c r="AB362" s="12">
        <v>1697</v>
      </c>
      <c r="AC362" s="19" t="str">
        <f>IFERROR((VLOOKUP($AB362,T_Datos!$B$3:$D$34,2,FALSE)),"Por favor diligenciar")</f>
        <v xml:space="preserve">Gestion publica transparente y que mide cuentas  la ciudadania en rafael uribe uribe </v>
      </c>
      <c r="AD362" s="19" t="str">
        <f>IFERROR((VLOOKUP($AB362,T_Datos!$B$3:$D$34,3,FALSE)),"Por favor diligenciar")</f>
        <v>O23011605570000001697</v>
      </c>
      <c r="AE362" s="12"/>
      <c r="AF362" s="86"/>
      <c r="AG362" s="12"/>
      <c r="AH362" s="86"/>
      <c r="AI362" s="13"/>
      <c r="AJ362" s="15"/>
      <c r="AK362" s="12"/>
      <c r="AL362" s="86"/>
      <c r="AM362" s="12"/>
      <c r="AN362" s="79">
        <f t="shared" si="42"/>
        <v>4</v>
      </c>
      <c r="AO362" s="79">
        <f>IF(X362+AM362=0,0,AM362+X362)</f>
        <v>120</v>
      </c>
      <c r="AP362" s="83">
        <f>IF(Z362+AJ362=0,0,Z362+AJ362)</f>
        <v>23760000</v>
      </c>
      <c r="AQ362" s="156"/>
    </row>
    <row r="363" spans="2:43" ht="51" customHeight="1">
      <c r="B363" s="149" t="s">
        <v>508</v>
      </c>
      <c r="C363" s="12">
        <v>370</v>
      </c>
      <c r="D363" s="12" t="s">
        <v>507</v>
      </c>
      <c r="E363" s="12"/>
      <c r="F363" s="151" t="s">
        <v>2943</v>
      </c>
      <c r="G363" s="77" t="s">
        <v>1249</v>
      </c>
      <c r="H363" s="12" t="s">
        <v>2944</v>
      </c>
      <c r="I363" s="12" t="s">
        <v>2945</v>
      </c>
      <c r="J363" s="12" t="s">
        <v>1373</v>
      </c>
      <c r="K363" s="88">
        <v>1031170465</v>
      </c>
      <c r="L363" s="12"/>
      <c r="M363" s="12"/>
      <c r="N363" s="12"/>
      <c r="O363" s="12"/>
      <c r="P363" s="12"/>
      <c r="Q363" s="12"/>
      <c r="R363" s="12"/>
      <c r="S363" s="12"/>
      <c r="T363" s="12" t="s">
        <v>1504</v>
      </c>
      <c r="U363" s="75">
        <v>45553</v>
      </c>
      <c r="V363" s="75">
        <v>45558</v>
      </c>
      <c r="W363" s="75">
        <v>45679</v>
      </c>
      <c r="X363" s="12">
        <v>120</v>
      </c>
      <c r="Y363" s="79">
        <f t="shared" si="41"/>
        <v>4</v>
      </c>
      <c r="Z363" s="89">
        <v>20400000</v>
      </c>
      <c r="AA363" s="81">
        <f>IF(Z363=0,0,((Z363/Y363)))</f>
        <v>5100000</v>
      </c>
      <c r="AB363" s="12">
        <v>1697</v>
      </c>
      <c r="AC363" s="19" t="str">
        <f>IFERROR((VLOOKUP($AB363,T_Datos!$B$3:$D$34,2,FALSE)),"Por favor diligenciar")</f>
        <v xml:space="preserve">Gestion publica transparente y que mide cuentas  la ciudadania en rafael uribe uribe </v>
      </c>
      <c r="AD363" s="19" t="str">
        <f>IFERROR((VLOOKUP($AB363,T_Datos!$B$3:$D$34,3,FALSE)),"Por favor diligenciar")</f>
        <v>O23011605570000001697</v>
      </c>
      <c r="AE363" s="12"/>
      <c r="AF363" s="86"/>
      <c r="AG363" s="12"/>
      <c r="AH363" s="86"/>
      <c r="AI363" s="13"/>
      <c r="AJ363" s="15"/>
      <c r="AK363" s="12"/>
      <c r="AL363" s="86"/>
      <c r="AM363" s="12"/>
      <c r="AN363" s="79">
        <f t="shared" si="42"/>
        <v>4</v>
      </c>
      <c r="AO363" s="79">
        <f>IF(X363+AM363=0,0,AM363+X363)</f>
        <v>120</v>
      </c>
      <c r="AP363" s="83">
        <f>IF(Z363+AJ363=0,0,Z363+AJ363)</f>
        <v>20400000</v>
      </c>
      <c r="AQ363" s="167"/>
    </row>
    <row r="364" spans="2:43" ht="51" customHeight="1">
      <c r="B364" s="149" t="s">
        <v>510</v>
      </c>
      <c r="C364" s="12">
        <v>371</v>
      </c>
      <c r="D364" s="12" t="s">
        <v>509</v>
      </c>
      <c r="E364" s="13"/>
      <c r="F364" s="151" t="s">
        <v>2946</v>
      </c>
      <c r="G364" s="77" t="s">
        <v>1249</v>
      </c>
      <c r="H364" s="12" t="s">
        <v>2947</v>
      </c>
      <c r="I364" s="12" t="s">
        <v>2948</v>
      </c>
      <c r="J364" s="12" t="s">
        <v>1373</v>
      </c>
      <c r="K364" s="88">
        <v>1010173339</v>
      </c>
      <c r="L364" s="12"/>
      <c r="M364" s="12"/>
      <c r="N364" s="12"/>
      <c r="O364" s="12"/>
      <c r="P364" s="12" t="s">
        <v>2949</v>
      </c>
      <c r="Q364" s="12" t="s">
        <v>1373</v>
      </c>
      <c r="R364" s="88">
        <v>72267514</v>
      </c>
      <c r="S364" s="86">
        <v>45629</v>
      </c>
      <c r="T364" s="12" t="s">
        <v>1935</v>
      </c>
      <c r="U364" s="75">
        <v>45555</v>
      </c>
      <c r="V364" s="75">
        <v>45561</v>
      </c>
      <c r="W364" s="75">
        <v>45682</v>
      </c>
      <c r="X364" s="12">
        <v>120</v>
      </c>
      <c r="Y364" s="79">
        <f t="shared" si="41"/>
        <v>4</v>
      </c>
      <c r="Z364" s="89">
        <v>23760000</v>
      </c>
      <c r="AA364" s="81">
        <f>IF(Z364=0,0,((Z364/Y364)))</f>
        <v>5940000</v>
      </c>
      <c r="AB364" s="12">
        <v>1698</v>
      </c>
      <c r="AC364" s="19" t="str">
        <f>IFERROR((VLOOKUP($AB364,T_Datos!$B$3:$D$34,2,FALSE)),"Por favor diligenciar")</f>
        <v>Inspección, vigilancia y control en Rafael Uribe Uribe
Rafael Uribe Uribe</v>
      </c>
      <c r="AD364" s="19" t="str">
        <f>IFERROR((VLOOKUP($AB364,T_Datos!$B$3:$D$34,3,FALSE)),"Por favor diligenciar")</f>
        <v>O23011605570000001698</v>
      </c>
      <c r="AE364" s="12"/>
      <c r="AF364" s="86"/>
      <c r="AG364" s="12"/>
      <c r="AH364" s="86"/>
      <c r="AI364" s="13"/>
      <c r="AJ364" s="15"/>
      <c r="AK364" s="12"/>
      <c r="AL364" s="86"/>
      <c r="AM364" s="12"/>
      <c r="AN364" s="79">
        <f t="shared" si="42"/>
        <v>4</v>
      </c>
      <c r="AO364" s="79">
        <f>IF(X364+AM364=0,0,AM364+X364)</f>
        <v>120</v>
      </c>
      <c r="AP364" s="83">
        <f>IF(Z364+AJ364=0,0,Z364+AJ364)</f>
        <v>23760000</v>
      </c>
      <c r="AQ364" s="167"/>
    </row>
    <row r="365" spans="2:43" ht="51" customHeight="1">
      <c r="B365" s="149" t="s">
        <v>512</v>
      </c>
      <c r="C365" s="12">
        <v>372</v>
      </c>
      <c r="D365" s="12" t="s">
        <v>511</v>
      </c>
      <c r="E365" s="12"/>
      <c r="F365" s="151" t="s">
        <v>2950</v>
      </c>
      <c r="G365" s="77" t="s">
        <v>1249</v>
      </c>
      <c r="H365" s="12" t="s">
        <v>2951</v>
      </c>
      <c r="I365" s="12" t="s">
        <v>2952</v>
      </c>
      <c r="J365" s="12" t="s">
        <v>1373</v>
      </c>
      <c r="K365" s="88">
        <v>71364780</v>
      </c>
      <c r="L365" s="12"/>
      <c r="M365" s="12"/>
      <c r="N365" s="12"/>
      <c r="O365" s="12"/>
      <c r="P365" s="12"/>
      <c r="Q365" s="12"/>
      <c r="R365" s="12"/>
      <c r="S365" s="12"/>
      <c r="T365" s="12" t="s">
        <v>2953</v>
      </c>
      <c r="U365" s="75">
        <v>45555</v>
      </c>
      <c r="V365" s="75">
        <v>45561</v>
      </c>
      <c r="W365" s="75">
        <v>45698</v>
      </c>
      <c r="X365" s="12">
        <v>105</v>
      </c>
      <c r="Y365" s="79">
        <f t="shared" si="41"/>
        <v>4</v>
      </c>
      <c r="Z365" s="89">
        <v>20020000</v>
      </c>
      <c r="AA365" s="81">
        <v>5720000</v>
      </c>
      <c r="AB365" s="12">
        <v>1697</v>
      </c>
      <c r="AC365" s="19" t="str">
        <f>IFERROR((VLOOKUP($AB365,T_Datos!$B$3:$D$34,2,FALSE)),"Por favor diligenciar")</f>
        <v xml:space="preserve">Gestion publica transparente y que mide cuentas  la ciudadania en rafael uribe uribe </v>
      </c>
      <c r="AD365" s="19" t="str">
        <f>IFERROR((VLOOKUP($AB365,T_Datos!$B$3:$D$34,3,FALSE)),"Por favor diligenciar")</f>
        <v>O23011605570000001697</v>
      </c>
      <c r="AE365" s="12">
        <v>1</v>
      </c>
      <c r="AF365" s="86">
        <v>45657</v>
      </c>
      <c r="AG365" s="12">
        <v>1561</v>
      </c>
      <c r="AH365" s="86">
        <v>45656</v>
      </c>
      <c r="AI365" s="13">
        <v>1627</v>
      </c>
      <c r="AJ365" s="15">
        <v>5720000</v>
      </c>
      <c r="AK365" s="12">
        <v>1</v>
      </c>
      <c r="AL365" s="86">
        <v>45657</v>
      </c>
      <c r="AM365" s="12">
        <v>30</v>
      </c>
      <c r="AN365" s="79">
        <f t="shared" si="42"/>
        <v>5</v>
      </c>
      <c r="AO365" s="79">
        <f>IF(X365+AM365=0,0,AM365+X365)</f>
        <v>135</v>
      </c>
      <c r="AP365" s="83">
        <f>IF(Z365+AJ365=0,0,Z365+AJ365)</f>
        <v>25740000</v>
      </c>
      <c r="AQ365" s="167"/>
    </row>
    <row r="366" spans="2:43" ht="51" customHeight="1">
      <c r="B366" s="149" t="s">
        <v>514</v>
      </c>
      <c r="C366" s="12">
        <v>373</v>
      </c>
      <c r="D366" s="12" t="s">
        <v>513</v>
      </c>
      <c r="E366" s="12"/>
      <c r="F366" s="151" t="s">
        <v>2954</v>
      </c>
      <c r="G366" s="77" t="s">
        <v>1249</v>
      </c>
      <c r="H366" s="12" t="s">
        <v>2955</v>
      </c>
      <c r="I366" s="12" t="s">
        <v>2956</v>
      </c>
      <c r="J366" s="12" t="s">
        <v>1373</v>
      </c>
      <c r="K366" s="88">
        <v>52875835</v>
      </c>
      <c r="L366" s="12"/>
      <c r="M366" s="12"/>
      <c r="N366" s="12"/>
      <c r="O366" s="12"/>
      <c r="P366" s="12"/>
      <c r="Q366" s="12"/>
      <c r="R366" s="12"/>
      <c r="S366" s="12"/>
      <c r="T366" s="12" t="s">
        <v>2026</v>
      </c>
      <c r="U366" s="75">
        <v>45553</v>
      </c>
      <c r="V366" s="75">
        <v>45555</v>
      </c>
      <c r="W366" s="75">
        <v>45676</v>
      </c>
      <c r="X366" s="12">
        <v>120</v>
      </c>
      <c r="Y366" s="79">
        <f t="shared" si="41"/>
        <v>4</v>
      </c>
      <c r="Z366" s="89">
        <v>23760000</v>
      </c>
      <c r="AA366" s="81">
        <f>IF(Z366=0,0,((Z366/Y366)))</f>
        <v>5940000</v>
      </c>
      <c r="AB366" s="12">
        <v>1697</v>
      </c>
      <c r="AC366" s="19" t="str">
        <f>IFERROR((VLOOKUP($AB366,T_Datos!$B$3:$D$34,2,FALSE)),"Por favor diligenciar")</f>
        <v xml:space="preserve">Gestion publica transparente y que mide cuentas  la ciudadania en rafael uribe uribe </v>
      </c>
      <c r="AD366" s="19" t="str">
        <f>IFERROR((VLOOKUP($AB366,T_Datos!$B$3:$D$34,3,FALSE)),"Por favor diligenciar")</f>
        <v>O23011605570000001697</v>
      </c>
      <c r="AE366" s="12"/>
      <c r="AF366" s="86"/>
      <c r="AG366" s="12"/>
      <c r="AH366" s="86"/>
      <c r="AI366" s="13"/>
      <c r="AJ366" s="15"/>
      <c r="AK366" s="12"/>
      <c r="AL366" s="86"/>
      <c r="AM366" s="12"/>
      <c r="AN366" s="79">
        <f t="shared" si="42"/>
        <v>4</v>
      </c>
      <c r="AO366" s="79">
        <f>IF(X366+AM366=0,0,AM366+X366)</f>
        <v>120</v>
      </c>
      <c r="AP366" s="83">
        <f>IF(Z366+AJ366=0,0,Z366+AJ366)</f>
        <v>23760000</v>
      </c>
      <c r="AQ366" s="167"/>
    </row>
    <row r="367" spans="2:43" ht="51" customHeight="1">
      <c r="B367" s="149" t="s">
        <v>516</v>
      </c>
      <c r="C367" s="12">
        <v>374</v>
      </c>
      <c r="D367" s="12" t="s">
        <v>515</v>
      </c>
      <c r="E367" s="12"/>
      <c r="F367" s="151" t="s">
        <v>2957</v>
      </c>
      <c r="G367" s="77" t="s">
        <v>1249</v>
      </c>
      <c r="H367" s="12" t="s">
        <v>2958</v>
      </c>
      <c r="I367" s="12" t="s">
        <v>2959</v>
      </c>
      <c r="J367" s="12" t="s">
        <v>1373</v>
      </c>
      <c r="K367" s="88">
        <v>79739254</v>
      </c>
      <c r="L367" s="12"/>
      <c r="M367" s="12"/>
      <c r="N367" s="12"/>
      <c r="O367" s="12"/>
      <c r="P367" s="12"/>
      <c r="Q367" s="12"/>
      <c r="R367" s="12"/>
      <c r="S367" s="12"/>
      <c r="T367" s="12" t="s">
        <v>1860</v>
      </c>
      <c r="U367" s="75">
        <v>45558</v>
      </c>
      <c r="V367" s="75">
        <v>45562</v>
      </c>
      <c r="W367" s="75">
        <v>45699</v>
      </c>
      <c r="X367" s="12">
        <v>135</v>
      </c>
      <c r="Y367" s="79">
        <f t="shared" si="41"/>
        <v>5</v>
      </c>
      <c r="Z367" s="89">
        <v>11250000</v>
      </c>
      <c r="AA367" s="81">
        <v>2500000</v>
      </c>
      <c r="AB367" s="12">
        <v>1680</v>
      </c>
      <c r="AC367" s="19" t="str">
        <f>IFERROR((VLOOKUP($AB367,T_Datos!$B$3:$D$34,2,FALSE)),"Por favor diligenciar")</f>
        <v xml:space="preserve">Ciudadanos mas seguros y con confianza en la justicia de rafael uribe uribe </v>
      </c>
      <c r="AD367" s="19" t="str">
        <f>IFERROR((VLOOKUP($AB367,T_Datos!$B$3:$D$34,3,FALSE)),"Por favor diligenciar")</f>
        <v>O23011603430000001680</v>
      </c>
      <c r="AE367" s="12"/>
      <c r="AF367" s="86"/>
      <c r="AG367" s="12"/>
      <c r="AH367" s="86"/>
      <c r="AI367" s="13"/>
      <c r="AJ367" s="15"/>
      <c r="AK367" s="12"/>
      <c r="AL367" s="86"/>
      <c r="AM367" s="12"/>
      <c r="AN367" s="79">
        <f t="shared" si="42"/>
        <v>5</v>
      </c>
      <c r="AO367" s="79">
        <f>IF(X367+AM367=0,0,AM367+X367)</f>
        <v>135</v>
      </c>
      <c r="AP367" s="83">
        <f>IF(Z367+AJ367=0,0,Z367+AJ367)</f>
        <v>11250000</v>
      </c>
      <c r="AQ367" s="167"/>
    </row>
    <row r="368" spans="2:43" ht="51" customHeight="1">
      <c r="B368" s="149" t="s">
        <v>43</v>
      </c>
      <c r="C368" s="12">
        <v>375</v>
      </c>
      <c r="D368" s="12" t="s">
        <v>42</v>
      </c>
      <c r="E368" s="12"/>
      <c r="F368" s="151" t="s">
        <v>2960</v>
      </c>
      <c r="G368" s="77" t="s">
        <v>22</v>
      </c>
      <c r="H368" s="12" t="s">
        <v>2961</v>
      </c>
      <c r="I368" s="12" t="s">
        <v>2962</v>
      </c>
      <c r="J368" s="12" t="s">
        <v>1379</v>
      </c>
      <c r="K368" s="88">
        <v>860037013</v>
      </c>
      <c r="L368" s="12"/>
      <c r="M368" s="12"/>
      <c r="N368" s="12"/>
      <c r="O368" s="12"/>
      <c r="P368" s="12"/>
      <c r="Q368" s="12"/>
      <c r="R368" s="12"/>
      <c r="S368" s="12"/>
      <c r="T368" s="12" t="s">
        <v>2963</v>
      </c>
      <c r="U368" s="75">
        <v>45553</v>
      </c>
      <c r="V368" s="75">
        <v>45553</v>
      </c>
      <c r="W368" s="75">
        <v>45708</v>
      </c>
      <c r="X368" s="12">
        <v>153</v>
      </c>
      <c r="Y368" s="79">
        <f t="shared" si="41"/>
        <v>5</v>
      </c>
      <c r="Z368" s="89">
        <v>9028079</v>
      </c>
      <c r="AA368" s="81">
        <f>IF(Z368=0,0,((Z368/Y368)))</f>
        <v>1805615.8</v>
      </c>
      <c r="AB368" s="12">
        <v>2713</v>
      </c>
      <c r="AC368" s="19" t="s">
        <v>2964</v>
      </c>
      <c r="AD368" s="19" t="s">
        <v>2965</v>
      </c>
      <c r="AE368" s="12"/>
      <c r="AF368" s="86"/>
      <c r="AG368" s="12"/>
      <c r="AH368" s="86"/>
      <c r="AI368" s="13"/>
      <c r="AJ368" s="15"/>
      <c r="AK368" s="12"/>
      <c r="AL368" s="86"/>
      <c r="AM368" s="12"/>
      <c r="AN368" s="79">
        <f t="shared" si="42"/>
        <v>5</v>
      </c>
      <c r="AO368" s="79">
        <f>IF(X368+AM368=0,0,AM368+X368)</f>
        <v>153</v>
      </c>
      <c r="AP368" s="83">
        <f>IF(Z368+AJ368=0,0,Z368+AJ368)</f>
        <v>9028079</v>
      </c>
      <c r="AQ368" s="166"/>
    </row>
    <row r="369" spans="2:43" ht="51" customHeight="1">
      <c r="B369" s="149" t="s">
        <v>518</v>
      </c>
      <c r="C369" s="12">
        <v>376</v>
      </c>
      <c r="D369" s="12" t="s">
        <v>517</v>
      </c>
      <c r="E369" s="12"/>
      <c r="F369" s="151" t="s">
        <v>2966</v>
      </c>
      <c r="G369" s="77" t="s">
        <v>1249</v>
      </c>
      <c r="H369" s="12" t="s">
        <v>2967</v>
      </c>
      <c r="I369" s="12" t="s">
        <v>2968</v>
      </c>
      <c r="J369" s="12" t="s">
        <v>1373</v>
      </c>
      <c r="K369" s="88">
        <v>80004730</v>
      </c>
      <c r="L369" s="12"/>
      <c r="M369" s="12"/>
      <c r="N369" s="12"/>
      <c r="O369" s="12"/>
      <c r="P369" s="12"/>
      <c r="Q369" s="12"/>
      <c r="R369" s="12"/>
      <c r="S369" s="12"/>
      <c r="T369" s="12" t="s">
        <v>2969</v>
      </c>
      <c r="U369" s="75">
        <v>45552</v>
      </c>
      <c r="V369" s="75">
        <v>45558</v>
      </c>
      <c r="W369" s="75">
        <v>45679</v>
      </c>
      <c r="X369" s="12">
        <v>120</v>
      </c>
      <c r="Y369" s="79">
        <f t="shared" si="41"/>
        <v>4</v>
      </c>
      <c r="Z369" s="89">
        <v>16800000</v>
      </c>
      <c r="AA369" s="81">
        <f>IF(Z369=0,0,((Z369/Y369)))</f>
        <v>4200000</v>
      </c>
      <c r="AB369" s="12">
        <v>1697</v>
      </c>
      <c r="AC369" s="19" t="str">
        <f>IFERROR((VLOOKUP($AB369,T_Datos!$B$3:$D$34,2,FALSE)),"Por favor diligenciar")</f>
        <v xml:space="preserve">Gestion publica transparente y que mide cuentas  la ciudadania en rafael uribe uribe </v>
      </c>
      <c r="AD369" s="19" t="str">
        <f>IFERROR((VLOOKUP($AB369,T_Datos!$B$3:$D$34,3,FALSE)),"Por favor diligenciar")</f>
        <v>O23011605570000001697</v>
      </c>
      <c r="AE369" s="12"/>
      <c r="AF369" s="86"/>
      <c r="AG369" s="12"/>
      <c r="AH369" s="86"/>
      <c r="AI369" s="13"/>
      <c r="AJ369" s="15"/>
      <c r="AK369" s="12"/>
      <c r="AL369" s="86"/>
      <c r="AM369" s="12"/>
      <c r="AN369" s="79">
        <f t="shared" si="42"/>
        <v>4</v>
      </c>
      <c r="AO369" s="79">
        <f>IF(X369+AM369=0,0,AM369+X369)</f>
        <v>120</v>
      </c>
      <c r="AP369" s="83">
        <f>IF(Z369+AJ369=0,0,Z369+AJ369)</f>
        <v>16800000</v>
      </c>
      <c r="AQ369" s="156"/>
    </row>
    <row r="370" spans="2:43" ht="51" customHeight="1">
      <c r="B370" s="149" t="s">
        <v>520</v>
      </c>
      <c r="C370" s="12">
        <v>377</v>
      </c>
      <c r="D370" s="12" t="s">
        <v>519</v>
      </c>
      <c r="E370" s="12"/>
      <c r="F370" s="151" t="s">
        <v>2970</v>
      </c>
      <c r="G370" s="77" t="s">
        <v>1249</v>
      </c>
      <c r="H370" s="12" t="s">
        <v>2971</v>
      </c>
      <c r="I370" s="171" t="s">
        <v>2162</v>
      </c>
      <c r="J370" s="12" t="s">
        <v>1373</v>
      </c>
      <c r="K370" s="88">
        <v>94391606</v>
      </c>
      <c r="L370" s="12"/>
      <c r="M370" s="12"/>
      <c r="N370" s="12"/>
      <c r="O370" s="12"/>
      <c r="P370" s="12"/>
      <c r="Q370" s="12"/>
      <c r="R370" s="12"/>
      <c r="S370" s="12"/>
      <c r="T370" s="12" t="s">
        <v>2972</v>
      </c>
      <c r="U370" s="75">
        <v>45552</v>
      </c>
      <c r="V370" s="75">
        <v>45558</v>
      </c>
      <c r="W370" s="75">
        <v>45695</v>
      </c>
      <c r="X370" s="12">
        <v>105</v>
      </c>
      <c r="Y370" s="79">
        <f t="shared" si="41"/>
        <v>4</v>
      </c>
      <c r="Z370" s="89">
        <v>36750000</v>
      </c>
      <c r="AA370" s="81">
        <v>10500000</v>
      </c>
      <c r="AB370" s="12">
        <v>1698</v>
      </c>
      <c r="AC370" s="19" t="str">
        <f>IFERROR((VLOOKUP($AB370,T_Datos!$B$3:$D$34,2,FALSE)),"Por favor diligenciar")</f>
        <v>Inspección, vigilancia y control en Rafael Uribe Uribe
Rafael Uribe Uribe</v>
      </c>
      <c r="AD370" s="19" t="str">
        <f>IFERROR((VLOOKUP($AB370,T_Datos!$B$3:$D$34,3,FALSE)),"Por favor diligenciar")</f>
        <v>O23011605570000001698</v>
      </c>
      <c r="AE370" s="12">
        <v>1</v>
      </c>
      <c r="AF370" s="86">
        <v>44560</v>
      </c>
      <c r="AG370" s="12">
        <v>1550</v>
      </c>
      <c r="AH370" s="86">
        <v>45653</v>
      </c>
      <c r="AI370" s="13">
        <v>1610</v>
      </c>
      <c r="AJ370" s="15">
        <v>10500000</v>
      </c>
      <c r="AK370" s="12">
        <v>1</v>
      </c>
      <c r="AL370" s="86">
        <v>45656</v>
      </c>
      <c r="AM370" s="12">
        <v>30</v>
      </c>
      <c r="AN370" s="79">
        <f t="shared" si="42"/>
        <v>5</v>
      </c>
      <c r="AO370" s="79">
        <f>IF(X370+AM370=0,0,AM370+X370)</f>
        <v>135</v>
      </c>
      <c r="AP370" s="83">
        <f>IF(Z370+AJ370=0,0,Z370+AJ370)</f>
        <v>47250000</v>
      </c>
    </row>
    <row r="371" spans="2:43" ht="51" customHeight="1">
      <c r="B371" s="149" t="s">
        <v>522</v>
      </c>
      <c r="C371" s="12">
        <v>378</v>
      </c>
      <c r="D371" s="12" t="s">
        <v>521</v>
      </c>
      <c r="E371" s="12"/>
      <c r="F371" s="151" t="s">
        <v>2973</v>
      </c>
      <c r="G371" s="77" t="s">
        <v>1249</v>
      </c>
      <c r="H371" s="12" t="s">
        <v>2974</v>
      </c>
      <c r="I371" s="171" t="s">
        <v>2975</v>
      </c>
      <c r="J371" s="12" t="s">
        <v>1373</v>
      </c>
      <c r="K371" s="88">
        <v>37840594</v>
      </c>
      <c r="L371" s="12"/>
      <c r="M371" s="12"/>
      <c r="N371" s="12"/>
      <c r="O371" s="12"/>
      <c r="P371" s="12"/>
      <c r="Q371" s="12"/>
      <c r="R371" s="12"/>
      <c r="S371" s="12"/>
      <c r="T371" s="12" t="s">
        <v>2976</v>
      </c>
      <c r="U371" s="75">
        <v>45555</v>
      </c>
      <c r="V371" s="75">
        <v>45559</v>
      </c>
      <c r="W371" s="75">
        <v>45696</v>
      </c>
      <c r="X371" s="12">
        <v>105</v>
      </c>
      <c r="Y371" s="79">
        <f t="shared" si="41"/>
        <v>4</v>
      </c>
      <c r="Z371" s="89">
        <v>36750000</v>
      </c>
      <c r="AA371" s="81">
        <v>10500000</v>
      </c>
      <c r="AB371" s="12">
        <v>1697</v>
      </c>
      <c r="AC371" s="19" t="str">
        <f>IFERROR((VLOOKUP($AB371,T_Datos!$B$3:$D$34,2,FALSE)),"Por favor diligenciar")</f>
        <v xml:space="preserve">Gestion publica transparente y que mide cuentas  la ciudadania en rafael uribe uribe </v>
      </c>
      <c r="AD371" s="19" t="str">
        <f>IFERROR((VLOOKUP($AB371,T_Datos!$B$3:$D$34,3,FALSE)),"Por favor diligenciar")</f>
        <v>O23011605570000001697</v>
      </c>
      <c r="AE371" s="12">
        <v>1</v>
      </c>
      <c r="AF371" s="86">
        <v>45657</v>
      </c>
      <c r="AG371" s="12">
        <v>1555</v>
      </c>
      <c r="AH371" s="86">
        <v>45653</v>
      </c>
      <c r="AI371" s="13">
        <v>1654</v>
      </c>
      <c r="AJ371" s="15">
        <v>10500000</v>
      </c>
      <c r="AK371" s="12">
        <v>1</v>
      </c>
      <c r="AL371" s="86">
        <v>45657</v>
      </c>
      <c r="AM371" s="12">
        <v>30</v>
      </c>
      <c r="AN371" s="79">
        <f t="shared" si="42"/>
        <v>5</v>
      </c>
      <c r="AO371" s="79">
        <f>IF(X371+AM371=0,0,AM371+X371)</f>
        <v>135</v>
      </c>
      <c r="AP371" s="83">
        <f>IF(Z371+AJ371=0,0,Z371+AJ371)</f>
        <v>47250000</v>
      </c>
    </row>
    <row r="372" spans="2:43" ht="51" customHeight="1">
      <c r="B372" s="149" t="s">
        <v>524</v>
      </c>
      <c r="C372" s="12">
        <v>379</v>
      </c>
      <c r="D372" s="12" t="s">
        <v>523</v>
      </c>
      <c r="E372" s="12"/>
      <c r="F372" s="151" t="s">
        <v>2977</v>
      </c>
      <c r="G372" s="13" t="s">
        <v>1249</v>
      </c>
      <c r="H372" s="13" t="s">
        <v>2978</v>
      </c>
      <c r="I372" s="13" t="s">
        <v>2979</v>
      </c>
      <c r="J372" s="12" t="s">
        <v>1373</v>
      </c>
      <c r="K372" s="88">
        <v>79819209</v>
      </c>
      <c r="L372" s="12"/>
      <c r="M372" s="12"/>
      <c r="N372" s="12"/>
      <c r="O372" s="12"/>
      <c r="P372" s="12"/>
      <c r="Q372" s="12"/>
      <c r="R372" s="12"/>
      <c r="S372" s="12"/>
      <c r="T372" s="12" t="s">
        <v>1935</v>
      </c>
      <c r="U372" s="75">
        <v>45558</v>
      </c>
      <c r="V372" s="75">
        <v>45560</v>
      </c>
      <c r="W372" s="75">
        <v>45712</v>
      </c>
      <c r="X372" s="12">
        <v>120</v>
      </c>
      <c r="Y372" s="79">
        <f t="shared" si="41"/>
        <v>4</v>
      </c>
      <c r="Z372" s="89">
        <v>23760000</v>
      </c>
      <c r="AA372" s="81">
        <f t="shared" ref="AA372:AA377" si="44">IF(Z372=0,0,((Z372/Y372)))</f>
        <v>5940000</v>
      </c>
      <c r="AB372" s="12">
        <v>1698</v>
      </c>
      <c r="AC372" s="19" t="str">
        <f>IFERROR((VLOOKUP($AB372,T_Datos!$B$3:$D$34,2,FALSE)),"Por favor diligenciar")</f>
        <v>Inspección, vigilancia y control en Rafael Uribe Uribe
Rafael Uribe Uribe</v>
      </c>
      <c r="AD372" s="19" t="str">
        <f>IFERROR((VLOOKUP($AB372,T_Datos!$B$3:$D$34,3,FALSE)),"Por favor diligenciar")</f>
        <v>O23011605570000001698</v>
      </c>
      <c r="AE372" s="12">
        <v>1</v>
      </c>
      <c r="AF372" s="86">
        <v>45657</v>
      </c>
      <c r="AG372" s="12">
        <v>1564</v>
      </c>
      <c r="AH372" s="86">
        <v>45656</v>
      </c>
      <c r="AI372" s="13">
        <v>1628</v>
      </c>
      <c r="AJ372" s="15">
        <v>5940000</v>
      </c>
      <c r="AK372" s="12">
        <v>1</v>
      </c>
      <c r="AL372" s="86">
        <v>45657</v>
      </c>
      <c r="AM372" s="12">
        <v>30</v>
      </c>
      <c r="AN372" s="79">
        <f t="shared" si="42"/>
        <v>5</v>
      </c>
      <c r="AO372" s="79">
        <f>IF(X372+AM372=0,0,AM372+X372)</f>
        <v>150</v>
      </c>
      <c r="AP372" s="83">
        <f>IF(Z372+AJ372=0,0,Z372+AJ372)</f>
        <v>29700000</v>
      </c>
      <c r="AQ372" s="167"/>
    </row>
    <row r="373" spans="2:43" ht="51" customHeight="1">
      <c r="B373" s="149" t="s">
        <v>526</v>
      </c>
      <c r="C373" s="12">
        <v>380</v>
      </c>
      <c r="D373" s="12" t="s">
        <v>525</v>
      </c>
      <c r="E373" s="12"/>
      <c r="F373" s="151" t="s">
        <v>2980</v>
      </c>
      <c r="G373" s="77" t="s">
        <v>1249</v>
      </c>
      <c r="H373" s="12" t="s">
        <v>2981</v>
      </c>
      <c r="I373" s="12" t="s">
        <v>2982</v>
      </c>
      <c r="J373" s="12" t="s">
        <v>1373</v>
      </c>
      <c r="K373" s="88">
        <v>53095603</v>
      </c>
      <c r="L373" s="12"/>
      <c r="M373" s="12"/>
      <c r="N373" s="12"/>
      <c r="O373" s="12"/>
      <c r="P373" s="12"/>
      <c r="Q373" s="12"/>
      <c r="R373" s="12"/>
      <c r="S373" s="12"/>
      <c r="T373" s="12" t="s">
        <v>2983</v>
      </c>
      <c r="U373" s="75">
        <v>45554</v>
      </c>
      <c r="V373" s="75">
        <v>45558</v>
      </c>
      <c r="W373" s="75">
        <v>45679</v>
      </c>
      <c r="X373" s="12">
        <v>120</v>
      </c>
      <c r="Y373" s="79">
        <f t="shared" si="41"/>
        <v>4</v>
      </c>
      <c r="Z373" s="89">
        <v>11200000</v>
      </c>
      <c r="AA373" s="81">
        <f t="shared" si="44"/>
        <v>2800000</v>
      </c>
      <c r="AB373" s="12">
        <v>1698</v>
      </c>
      <c r="AC373" s="19" t="str">
        <f>IFERROR((VLOOKUP($AB373,T_Datos!$B$3:$D$34,2,FALSE)),"Por favor diligenciar")</f>
        <v>Inspección, vigilancia y control en Rafael Uribe Uribe
Rafael Uribe Uribe</v>
      </c>
      <c r="AD373" s="19" t="str">
        <f>IFERROR((VLOOKUP($AB373,T_Datos!$B$3:$D$34,3,FALSE)),"Por favor diligenciar")</f>
        <v>O23011605570000001698</v>
      </c>
      <c r="AE373" s="12"/>
      <c r="AF373" s="86"/>
      <c r="AG373" s="12"/>
      <c r="AH373" s="86"/>
      <c r="AI373" s="13"/>
      <c r="AJ373" s="15"/>
      <c r="AK373" s="12"/>
      <c r="AL373" s="86"/>
      <c r="AM373" s="12"/>
      <c r="AN373" s="79">
        <f t="shared" si="42"/>
        <v>4</v>
      </c>
      <c r="AO373" s="79">
        <f>IF(X373+AM373=0,0,AM373+X373)</f>
        <v>120</v>
      </c>
      <c r="AP373" s="83">
        <f>IF(Z373+AJ373=0,0,Z373+AJ373)</f>
        <v>11200000</v>
      </c>
      <c r="AQ373" s="167"/>
    </row>
    <row r="374" spans="2:43" ht="51" customHeight="1">
      <c r="B374" s="149" t="s">
        <v>528</v>
      </c>
      <c r="C374" s="12">
        <v>381</v>
      </c>
      <c r="D374" s="12" t="s">
        <v>527</v>
      </c>
      <c r="E374" s="12"/>
      <c r="F374" s="151" t="s">
        <v>2984</v>
      </c>
      <c r="G374" s="77" t="s">
        <v>1249</v>
      </c>
      <c r="H374" s="12" t="s">
        <v>2985</v>
      </c>
      <c r="I374" s="12" t="s">
        <v>2986</v>
      </c>
      <c r="J374" s="12" t="s">
        <v>1373</v>
      </c>
      <c r="K374" s="88">
        <v>1010217629</v>
      </c>
      <c r="L374" s="12"/>
      <c r="M374" s="12"/>
      <c r="N374" s="12"/>
      <c r="O374" s="12"/>
      <c r="P374" s="12"/>
      <c r="Q374" s="12"/>
      <c r="R374" s="12"/>
      <c r="S374" s="12"/>
      <c r="T374" s="12" t="s">
        <v>1387</v>
      </c>
      <c r="U374" s="75">
        <v>45558</v>
      </c>
      <c r="V374" s="75">
        <v>45561</v>
      </c>
      <c r="W374" s="75">
        <v>45682</v>
      </c>
      <c r="X374" s="12">
        <v>120</v>
      </c>
      <c r="Y374" s="79">
        <f t="shared" ref="Y374:Y405" si="45">ROUND((X374/30),0)</f>
        <v>4</v>
      </c>
      <c r="Z374" s="89">
        <v>27200000</v>
      </c>
      <c r="AA374" s="81">
        <f t="shared" si="44"/>
        <v>6800000</v>
      </c>
      <c r="AB374" s="12">
        <v>1697</v>
      </c>
      <c r="AC374" s="19" t="str">
        <f>IFERROR((VLOOKUP($AB374,T_Datos!$B$3:$D$34,2,FALSE)),"Por favor diligenciar")</f>
        <v xml:space="preserve">Gestion publica transparente y que mide cuentas  la ciudadania en rafael uribe uribe </v>
      </c>
      <c r="AD374" s="19" t="str">
        <f>IFERROR((VLOOKUP($AB374,T_Datos!$B$3:$D$34,3,FALSE)),"Por favor diligenciar")</f>
        <v>O23011605570000001697</v>
      </c>
      <c r="AE374" s="12"/>
      <c r="AF374" s="86"/>
      <c r="AG374" s="12"/>
      <c r="AH374" s="86"/>
      <c r="AI374" s="13"/>
      <c r="AJ374" s="15"/>
      <c r="AK374" s="12"/>
      <c r="AL374" s="86"/>
      <c r="AM374" s="12"/>
      <c r="AN374" s="79">
        <f t="shared" ref="AN374:AN405" si="46">ROUND(AO374/30,0)</f>
        <v>4</v>
      </c>
      <c r="AO374" s="79">
        <f>IF(X374+AM374=0,0,AM374+X374)</f>
        <v>120</v>
      </c>
      <c r="AP374" s="83">
        <f>IF(Z374+AJ374=0,0,Z374+AJ374)</f>
        <v>27200000</v>
      </c>
      <c r="AQ374" s="162"/>
    </row>
    <row r="375" spans="2:43" ht="51" customHeight="1">
      <c r="B375" s="149" t="s">
        <v>530</v>
      </c>
      <c r="C375" s="12">
        <v>382</v>
      </c>
      <c r="D375" s="12" t="s">
        <v>529</v>
      </c>
      <c r="E375" s="12"/>
      <c r="F375" s="155" t="s">
        <v>2987</v>
      </c>
      <c r="G375" s="77" t="s">
        <v>1249</v>
      </c>
      <c r="H375" s="12" t="s">
        <v>2988</v>
      </c>
      <c r="I375" s="12" t="s">
        <v>2989</v>
      </c>
      <c r="J375" s="12" t="s">
        <v>1373</v>
      </c>
      <c r="K375" s="88">
        <v>80061073</v>
      </c>
      <c r="L375" s="12"/>
      <c r="M375" s="12"/>
      <c r="N375" s="12"/>
      <c r="O375" s="12"/>
      <c r="P375" s="12"/>
      <c r="Q375" s="12"/>
      <c r="R375" s="12"/>
      <c r="S375" s="12"/>
      <c r="T375" s="12" t="s">
        <v>1630</v>
      </c>
      <c r="U375" s="75">
        <v>45560</v>
      </c>
      <c r="V375" s="75">
        <v>45566</v>
      </c>
      <c r="W375" s="75">
        <v>45688</v>
      </c>
      <c r="X375" s="12">
        <v>120</v>
      </c>
      <c r="Y375" s="79">
        <f t="shared" si="45"/>
        <v>4</v>
      </c>
      <c r="Z375" s="89">
        <v>23760000</v>
      </c>
      <c r="AA375" s="81">
        <f t="shared" si="44"/>
        <v>5940000</v>
      </c>
      <c r="AB375" s="12">
        <v>1698</v>
      </c>
      <c r="AC375" s="19" t="str">
        <f>IFERROR((VLOOKUP($AB375,T_Datos!$B$3:$D$34,2,FALSE)),"Por favor diligenciar")</f>
        <v>Inspección, vigilancia y control en Rafael Uribe Uribe
Rafael Uribe Uribe</v>
      </c>
      <c r="AD375" s="19" t="str">
        <f>IFERROR((VLOOKUP($AB375,T_Datos!$B$3:$D$34,3,FALSE)),"Por favor diligenciar")</f>
        <v>O23011605570000001698</v>
      </c>
      <c r="AE375" s="12"/>
      <c r="AF375" s="86"/>
      <c r="AG375" s="12"/>
      <c r="AH375" s="86"/>
      <c r="AI375" s="13"/>
      <c r="AJ375" s="15"/>
      <c r="AK375" s="12"/>
      <c r="AL375" s="86"/>
      <c r="AM375" s="12"/>
      <c r="AN375" s="79">
        <f t="shared" si="46"/>
        <v>4</v>
      </c>
      <c r="AO375" s="79">
        <f>IF(X375+AM375=0,0,AM375+X375)</f>
        <v>120</v>
      </c>
      <c r="AP375" s="83">
        <f>IF(Z375+AJ375=0,0,Z375+AJ375)</f>
        <v>23760000</v>
      </c>
      <c r="AQ375" s="167"/>
    </row>
    <row r="376" spans="2:43" ht="51" customHeight="1">
      <c r="B376" s="149" t="s">
        <v>532</v>
      </c>
      <c r="C376" s="12">
        <v>383</v>
      </c>
      <c r="D376" s="12" t="s">
        <v>531</v>
      </c>
      <c r="E376" s="12"/>
      <c r="F376" s="151" t="s">
        <v>2990</v>
      </c>
      <c r="G376" s="77" t="s">
        <v>1249</v>
      </c>
      <c r="H376" s="12" t="s">
        <v>2991</v>
      </c>
      <c r="I376" s="12" t="s">
        <v>1574</v>
      </c>
      <c r="J376" s="12" t="s">
        <v>1373</v>
      </c>
      <c r="K376" s="88">
        <v>1014251371</v>
      </c>
      <c r="L376" s="12"/>
      <c r="M376" s="12"/>
      <c r="N376" s="12"/>
      <c r="O376" s="12"/>
      <c r="P376" s="12"/>
      <c r="Q376" s="12"/>
      <c r="R376" s="12"/>
      <c r="S376" s="12"/>
      <c r="T376" s="12" t="s">
        <v>1526</v>
      </c>
      <c r="U376" s="75">
        <v>45554</v>
      </c>
      <c r="V376" s="75">
        <v>45558</v>
      </c>
      <c r="W376" s="75">
        <v>45679</v>
      </c>
      <c r="X376" s="12">
        <v>120</v>
      </c>
      <c r="Y376" s="79">
        <f t="shared" si="45"/>
        <v>4</v>
      </c>
      <c r="Z376" s="89">
        <v>23760000</v>
      </c>
      <c r="AA376" s="81">
        <f t="shared" si="44"/>
        <v>5940000</v>
      </c>
      <c r="AB376" s="12">
        <v>1697</v>
      </c>
      <c r="AC376" s="19" t="str">
        <f>IFERROR((VLOOKUP($AB376,T_Datos!$B$3:$D$34,2,FALSE)),"Por favor diligenciar")</f>
        <v xml:space="preserve">Gestion publica transparente y que mide cuentas  la ciudadania en rafael uribe uribe </v>
      </c>
      <c r="AD376" s="19" t="str">
        <f>IFERROR((VLOOKUP($AB376,T_Datos!$B$3:$D$34,3,FALSE)),"Por favor diligenciar")</f>
        <v>O23011605570000001697</v>
      </c>
      <c r="AE376" s="12"/>
      <c r="AF376" s="86"/>
      <c r="AG376" s="12"/>
      <c r="AH376" s="86"/>
      <c r="AI376" s="13"/>
      <c r="AJ376" s="15"/>
      <c r="AK376" s="12"/>
      <c r="AL376" s="86"/>
      <c r="AM376" s="12"/>
      <c r="AN376" s="79">
        <f t="shared" si="46"/>
        <v>4</v>
      </c>
      <c r="AO376" s="79">
        <f>IF(X376+AM376=0,0,AM376+X376)</f>
        <v>120</v>
      </c>
      <c r="AP376" s="83">
        <f>IF(Z376+AJ376=0,0,Z376+AJ376)</f>
        <v>23760000</v>
      </c>
      <c r="AQ376" s="156"/>
    </row>
    <row r="377" spans="2:43" ht="51" customHeight="1">
      <c r="B377" s="149" t="s">
        <v>534</v>
      </c>
      <c r="C377" s="12">
        <v>384</v>
      </c>
      <c r="D377" s="12" t="s">
        <v>533</v>
      </c>
      <c r="E377" s="12"/>
      <c r="F377" s="151" t="s">
        <v>2992</v>
      </c>
      <c r="G377" s="77" t="s">
        <v>1249</v>
      </c>
      <c r="H377" s="12" t="s">
        <v>2993</v>
      </c>
      <c r="I377" s="12" t="s">
        <v>2994</v>
      </c>
      <c r="J377" s="12" t="s">
        <v>1373</v>
      </c>
      <c r="K377" s="88">
        <v>1022997979</v>
      </c>
      <c r="L377" s="12"/>
      <c r="M377" s="12"/>
      <c r="N377" s="12"/>
      <c r="O377" s="12"/>
      <c r="P377" s="12" t="s">
        <v>2995</v>
      </c>
      <c r="Q377" s="12" t="s">
        <v>1373</v>
      </c>
      <c r="R377" s="88">
        <v>80123948</v>
      </c>
      <c r="S377" s="86">
        <v>45618</v>
      </c>
      <c r="T377" s="12" t="s">
        <v>1852</v>
      </c>
      <c r="U377" s="75">
        <v>45555</v>
      </c>
      <c r="V377" s="75">
        <v>45559</v>
      </c>
      <c r="W377" s="75">
        <v>45680</v>
      </c>
      <c r="X377" s="12">
        <v>120</v>
      </c>
      <c r="Y377" s="79">
        <f t="shared" si="45"/>
        <v>4</v>
      </c>
      <c r="Z377" s="89">
        <v>23760000</v>
      </c>
      <c r="AA377" s="81">
        <f t="shared" si="44"/>
        <v>5940000</v>
      </c>
      <c r="AB377" s="12">
        <v>1697</v>
      </c>
      <c r="AC377" s="19" t="str">
        <f>IFERROR((VLOOKUP($AB377,T_Datos!$B$3:$D$34,2,FALSE)),"Por favor diligenciar")</f>
        <v xml:space="preserve">Gestion publica transparente y que mide cuentas  la ciudadania en rafael uribe uribe </v>
      </c>
      <c r="AD377" s="19" t="str">
        <f>IFERROR((VLOOKUP($AB377,T_Datos!$B$3:$D$34,3,FALSE)),"Por favor diligenciar")</f>
        <v>O23011605570000001697</v>
      </c>
      <c r="AE377" s="12"/>
      <c r="AF377" s="86"/>
      <c r="AG377" s="12"/>
      <c r="AH377" s="86"/>
      <c r="AI377" s="13"/>
      <c r="AJ377" s="15"/>
      <c r="AK377" s="12"/>
      <c r="AL377" s="86"/>
      <c r="AM377" s="12"/>
      <c r="AN377" s="79">
        <f t="shared" si="46"/>
        <v>4</v>
      </c>
      <c r="AO377" s="79">
        <f>IF(X377+AM377=0,0,AM377+X377)</f>
        <v>120</v>
      </c>
      <c r="AP377" s="83">
        <f>IF(Z377+AJ377=0,0,Z377+AJ377)</f>
        <v>23760000</v>
      </c>
      <c r="AQ377" s="167"/>
    </row>
    <row r="378" spans="2:43" ht="51" customHeight="1">
      <c r="B378" s="149" t="s">
        <v>536</v>
      </c>
      <c r="C378" s="12">
        <v>385</v>
      </c>
      <c r="D378" s="12" t="s">
        <v>535</v>
      </c>
      <c r="E378" s="12"/>
      <c r="F378" s="151" t="s">
        <v>2996</v>
      </c>
      <c r="G378" s="77" t="s">
        <v>1249</v>
      </c>
      <c r="H378" s="12" t="s">
        <v>2997</v>
      </c>
      <c r="I378" s="12" t="s">
        <v>2998</v>
      </c>
      <c r="J378" s="12" t="s">
        <v>1373</v>
      </c>
      <c r="K378" s="88">
        <v>1010204660</v>
      </c>
      <c r="L378" s="12"/>
      <c r="M378" s="12"/>
      <c r="N378" s="12"/>
      <c r="O378" s="12"/>
      <c r="P378" s="12"/>
      <c r="Q378" s="12"/>
      <c r="R378" s="12"/>
      <c r="S378" s="12"/>
      <c r="T378" s="12" t="s">
        <v>2999</v>
      </c>
      <c r="U378" s="75">
        <v>45561</v>
      </c>
      <c r="V378" s="75">
        <v>45566</v>
      </c>
      <c r="W378" s="75">
        <v>45703</v>
      </c>
      <c r="X378" s="12">
        <v>105</v>
      </c>
      <c r="Y378" s="79">
        <f t="shared" si="45"/>
        <v>4</v>
      </c>
      <c r="Z378" s="89">
        <v>20790000</v>
      </c>
      <c r="AA378" s="81">
        <v>5940000</v>
      </c>
      <c r="AB378" s="12">
        <v>1697</v>
      </c>
      <c r="AC378" s="19" t="str">
        <f>IFERROR((VLOOKUP($AB378,T_Datos!$B$3:$D$34,2,FALSE)),"Por favor diligenciar")</f>
        <v xml:space="preserve">Gestion publica transparente y que mide cuentas  la ciudadania en rafael uribe uribe </v>
      </c>
      <c r="AD378" s="19" t="str">
        <f>IFERROR((VLOOKUP($AB378,T_Datos!$B$3:$D$34,3,FALSE)),"Por favor diligenciar")</f>
        <v>O23011605570000001697</v>
      </c>
      <c r="AE378" s="12">
        <v>1</v>
      </c>
      <c r="AF378" s="86">
        <v>45671</v>
      </c>
      <c r="AG378" s="12">
        <v>550</v>
      </c>
      <c r="AH378" s="86">
        <v>45667</v>
      </c>
      <c r="AI378" s="13"/>
      <c r="AJ378" s="15">
        <v>5940000</v>
      </c>
      <c r="AK378" s="12">
        <v>1</v>
      </c>
      <c r="AL378" s="86">
        <v>45671</v>
      </c>
      <c r="AM378" s="12">
        <v>30</v>
      </c>
      <c r="AN378" s="79">
        <f t="shared" si="46"/>
        <v>5</v>
      </c>
      <c r="AO378" s="79">
        <f>IF(X378+AM378=0,0,AM378+X378)</f>
        <v>135</v>
      </c>
      <c r="AP378" s="83">
        <f>IF(Z378+AJ378=0,0,Z378+AJ378)</f>
        <v>26730000</v>
      </c>
      <c r="AQ378" s="167"/>
    </row>
    <row r="379" spans="2:43" ht="51" customHeight="1">
      <c r="B379" s="149" t="s">
        <v>538</v>
      </c>
      <c r="C379" s="12">
        <v>386</v>
      </c>
      <c r="D379" s="12" t="s">
        <v>537</v>
      </c>
      <c r="E379" s="12"/>
      <c r="F379" s="151" t="s">
        <v>3000</v>
      </c>
      <c r="G379" s="77" t="s">
        <v>1249</v>
      </c>
      <c r="H379" s="12" t="s">
        <v>3001</v>
      </c>
      <c r="I379" s="12" t="s">
        <v>3002</v>
      </c>
      <c r="J379" s="12" t="s">
        <v>1373</v>
      </c>
      <c r="K379" s="88">
        <v>1010961132</v>
      </c>
      <c r="L379" s="12"/>
      <c r="M379" s="12"/>
      <c r="N379" s="12"/>
      <c r="O379" s="12"/>
      <c r="P379" s="12"/>
      <c r="Q379" s="12"/>
      <c r="R379" s="12"/>
      <c r="S379" s="12"/>
      <c r="T379" s="12" t="s">
        <v>1405</v>
      </c>
      <c r="U379" s="75">
        <v>45561</v>
      </c>
      <c r="V379" s="75">
        <v>45565</v>
      </c>
      <c r="W379" s="75">
        <v>45686</v>
      </c>
      <c r="X379" s="12">
        <v>120</v>
      </c>
      <c r="Y379" s="79">
        <f t="shared" si="45"/>
        <v>4</v>
      </c>
      <c r="Z379" s="89">
        <v>7920000</v>
      </c>
      <c r="AA379" s="81">
        <f>IF(Z379=0,0,((Z379/Y379)))</f>
        <v>1980000</v>
      </c>
      <c r="AB379" s="12">
        <v>1698</v>
      </c>
      <c r="AC379" s="19" t="str">
        <f>IFERROR((VLOOKUP($AB379,T_Datos!$B$3:$D$34,2,FALSE)),"Por favor diligenciar")</f>
        <v>Inspección, vigilancia y control en Rafael Uribe Uribe
Rafael Uribe Uribe</v>
      </c>
      <c r="AD379" s="19" t="str">
        <f>IFERROR((VLOOKUP($AB379,T_Datos!$B$3:$D$34,3,FALSE)),"Por favor diligenciar")</f>
        <v>O23011605570000001698</v>
      </c>
      <c r="AE379" s="12"/>
      <c r="AF379" s="86"/>
      <c r="AG379" s="12"/>
      <c r="AH379" s="86"/>
      <c r="AI379" s="13"/>
      <c r="AJ379" s="15"/>
      <c r="AK379" s="12"/>
      <c r="AL379" s="86"/>
      <c r="AM379" s="12"/>
      <c r="AN379" s="79">
        <f t="shared" si="46"/>
        <v>4</v>
      </c>
      <c r="AO379" s="79">
        <f>IF(X379+AM379=0,0,AM379+X379)</f>
        <v>120</v>
      </c>
      <c r="AP379" s="83">
        <f>IF(Z379+AJ379=0,0,Z379+AJ379)</f>
        <v>7920000</v>
      </c>
    </row>
    <row r="380" spans="2:43" ht="51" customHeight="1">
      <c r="B380" s="149" t="s">
        <v>540</v>
      </c>
      <c r="C380" s="12">
        <v>387</v>
      </c>
      <c r="D380" s="12" t="s">
        <v>539</v>
      </c>
      <c r="E380" s="12"/>
      <c r="F380" s="151" t="s">
        <v>3003</v>
      </c>
      <c r="G380" s="77" t="s">
        <v>1249</v>
      </c>
      <c r="H380" s="12" t="s">
        <v>3004</v>
      </c>
      <c r="I380" s="12" t="s">
        <v>1876</v>
      </c>
      <c r="J380" s="12" t="s">
        <v>1373</v>
      </c>
      <c r="K380" s="88">
        <v>52274548</v>
      </c>
      <c r="L380" s="12"/>
      <c r="M380" s="12"/>
      <c r="N380" s="12"/>
      <c r="O380" s="12"/>
      <c r="P380" s="12"/>
      <c r="Q380" s="12"/>
      <c r="R380" s="12"/>
      <c r="S380" s="12"/>
      <c r="T380" s="12" t="s">
        <v>1860</v>
      </c>
      <c r="U380" s="75">
        <v>45555</v>
      </c>
      <c r="V380" s="75">
        <v>45559</v>
      </c>
      <c r="W380" s="75">
        <v>45695</v>
      </c>
      <c r="X380" s="12">
        <v>135</v>
      </c>
      <c r="Y380" s="79">
        <f t="shared" si="45"/>
        <v>5</v>
      </c>
      <c r="Z380" s="89">
        <v>11250000</v>
      </c>
      <c r="AA380" s="81">
        <v>2500000</v>
      </c>
      <c r="AB380" s="12">
        <v>1680</v>
      </c>
      <c r="AC380" s="19" t="str">
        <f>IFERROR((VLOOKUP($AB380,T_Datos!$B$3:$D$34,2,FALSE)),"Por favor diligenciar")</f>
        <v xml:space="preserve">Ciudadanos mas seguros y con confianza en la justicia de rafael uribe uribe </v>
      </c>
      <c r="AD380" s="19" t="str">
        <f>IFERROR((VLOOKUP($AB380,T_Datos!$B$3:$D$34,3,FALSE)),"Por favor diligenciar")</f>
        <v>O23011603430000001680</v>
      </c>
      <c r="AE380" s="12"/>
      <c r="AF380" s="86"/>
      <c r="AG380" s="12"/>
      <c r="AH380" s="86"/>
      <c r="AI380" s="13"/>
      <c r="AJ380" s="15"/>
      <c r="AK380" s="12"/>
      <c r="AL380" s="86"/>
      <c r="AM380" s="12"/>
      <c r="AN380" s="79">
        <f t="shared" si="46"/>
        <v>5</v>
      </c>
      <c r="AO380" s="79">
        <f>IF(X380+AM380=0,0,AM380+X380)</f>
        <v>135</v>
      </c>
      <c r="AP380" s="83">
        <f>IF(Z380+AJ380=0,0,Z380+AJ380)</f>
        <v>11250000</v>
      </c>
      <c r="AQ380" s="167"/>
    </row>
    <row r="381" spans="2:43" ht="51" customHeight="1">
      <c r="B381" s="149" t="s">
        <v>542</v>
      </c>
      <c r="C381" s="12">
        <v>388</v>
      </c>
      <c r="D381" s="12" t="s">
        <v>541</v>
      </c>
      <c r="E381" s="12"/>
      <c r="F381" s="151" t="s">
        <v>3005</v>
      </c>
      <c r="G381" s="77" t="s">
        <v>1249</v>
      </c>
      <c r="H381" s="12" t="s">
        <v>3006</v>
      </c>
      <c r="I381" s="12" t="s">
        <v>3007</v>
      </c>
      <c r="J381" s="12" t="s">
        <v>1373</v>
      </c>
      <c r="K381" s="88">
        <v>80208244</v>
      </c>
      <c r="L381" s="12"/>
      <c r="M381" s="12"/>
      <c r="N381" s="12"/>
      <c r="O381" s="12"/>
      <c r="P381" s="12"/>
      <c r="Q381" s="12"/>
      <c r="R381" s="12"/>
      <c r="S381" s="12"/>
      <c r="T381" s="12" t="s">
        <v>1860</v>
      </c>
      <c r="U381" s="75">
        <v>45558</v>
      </c>
      <c r="V381" s="75">
        <v>45562</v>
      </c>
      <c r="W381" s="75">
        <v>45699</v>
      </c>
      <c r="X381" s="12">
        <v>135</v>
      </c>
      <c r="Y381" s="79">
        <f t="shared" si="45"/>
        <v>5</v>
      </c>
      <c r="Z381" s="89">
        <v>11250000</v>
      </c>
      <c r="AA381" s="81">
        <v>2500000</v>
      </c>
      <c r="AB381" s="12">
        <v>1680</v>
      </c>
      <c r="AC381" s="19" t="str">
        <f>IFERROR((VLOOKUP($AB381,T_Datos!$B$3:$D$34,2,FALSE)),"Por favor diligenciar")</f>
        <v xml:space="preserve">Ciudadanos mas seguros y con confianza en la justicia de rafael uribe uribe </v>
      </c>
      <c r="AD381" s="19" t="str">
        <f>IFERROR((VLOOKUP($AB381,T_Datos!$B$3:$D$34,3,FALSE)),"Por favor diligenciar")</f>
        <v>O23011603430000001680</v>
      </c>
      <c r="AE381" s="12"/>
      <c r="AF381" s="86"/>
      <c r="AG381" s="12"/>
      <c r="AH381" s="86"/>
      <c r="AI381" s="13"/>
      <c r="AJ381" s="15"/>
      <c r="AK381" s="12"/>
      <c r="AL381" s="86"/>
      <c r="AM381" s="12"/>
      <c r="AN381" s="79">
        <f t="shared" si="46"/>
        <v>5</v>
      </c>
      <c r="AO381" s="79">
        <f>IF(X381+AM381=0,0,AM381+X381)</f>
        <v>135</v>
      </c>
      <c r="AP381" s="83">
        <f>IF(Z381+AJ381=0,0,Z381+AJ381)</f>
        <v>11250000</v>
      </c>
      <c r="AQ381" s="167"/>
    </row>
    <row r="382" spans="2:43" ht="51" customHeight="1">
      <c r="B382" s="149" t="s">
        <v>544</v>
      </c>
      <c r="C382" s="12">
        <v>389</v>
      </c>
      <c r="D382" s="12" t="s">
        <v>543</v>
      </c>
      <c r="E382" s="12"/>
      <c r="F382" s="151" t="s">
        <v>3008</v>
      </c>
      <c r="G382" s="77" t="s">
        <v>1249</v>
      </c>
      <c r="H382" s="12" t="s">
        <v>3009</v>
      </c>
      <c r="I382" s="12" t="s">
        <v>3010</v>
      </c>
      <c r="J382" s="12" t="s">
        <v>1373</v>
      </c>
      <c r="K382" s="88">
        <v>19398360</v>
      </c>
      <c r="L382" s="12"/>
      <c r="M382" s="12"/>
      <c r="N382" s="12"/>
      <c r="O382" s="12"/>
      <c r="P382" s="12"/>
      <c r="Q382" s="12"/>
      <c r="R382" s="12"/>
      <c r="S382" s="12"/>
      <c r="T382" s="12" t="s">
        <v>3011</v>
      </c>
      <c r="U382" s="75">
        <v>45559</v>
      </c>
      <c r="V382" s="75">
        <v>45562</v>
      </c>
      <c r="W382" s="75">
        <v>45699</v>
      </c>
      <c r="X382" s="12">
        <v>105</v>
      </c>
      <c r="Y382" s="79">
        <f t="shared" si="45"/>
        <v>4</v>
      </c>
      <c r="Z382" s="89">
        <v>23870000</v>
      </c>
      <c r="AA382" s="81">
        <v>6820000</v>
      </c>
      <c r="AB382" s="12">
        <v>1697</v>
      </c>
      <c r="AC382" s="19" t="str">
        <f>IFERROR((VLOOKUP($AB382,T_Datos!$B$3:$D$34,2,FALSE)),"Por favor diligenciar")</f>
        <v xml:space="preserve">Gestion publica transparente y que mide cuentas  la ciudadania en rafael uribe uribe </v>
      </c>
      <c r="AD382" s="19" t="str">
        <f>IFERROR((VLOOKUP($AB382,T_Datos!$B$3:$D$34,3,FALSE)),"Por favor diligenciar")</f>
        <v>O23011605570000001697</v>
      </c>
      <c r="AE382" s="12">
        <v>1</v>
      </c>
      <c r="AF382" s="86">
        <v>45665</v>
      </c>
      <c r="AG382" s="12">
        <v>38</v>
      </c>
      <c r="AH382" s="86">
        <v>45664</v>
      </c>
      <c r="AI382" s="13"/>
      <c r="AJ382" s="15">
        <v>6820000</v>
      </c>
      <c r="AK382" s="12">
        <v>1</v>
      </c>
      <c r="AL382" s="86">
        <v>45665</v>
      </c>
      <c r="AM382" s="12">
        <v>30</v>
      </c>
      <c r="AN382" s="79">
        <f t="shared" si="46"/>
        <v>5</v>
      </c>
      <c r="AO382" s="79">
        <f>IF(X382+AM382=0,0,AM382+X382)</f>
        <v>135</v>
      </c>
      <c r="AP382" s="83">
        <f>IF(Z382+AJ382=0,0,Z382+AJ382)</f>
        <v>30690000</v>
      </c>
      <c r="AQ382" s="156"/>
    </row>
    <row r="383" spans="2:43" ht="51" customHeight="1">
      <c r="B383" s="149" t="s">
        <v>546</v>
      </c>
      <c r="C383" s="12">
        <v>390</v>
      </c>
      <c r="D383" s="12" t="s">
        <v>545</v>
      </c>
      <c r="E383" s="12"/>
      <c r="F383" s="151" t="s">
        <v>3012</v>
      </c>
      <c r="G383" s="77" t="s">
        <v>1249</v>
      </c>
      <c r="H383" s="12" t="s">
        <v>3013</v>
      </c>
      <c r="I383" s="12" t="s">
        <v>3014</v>
      </c>
      <c r="J383" s="12" t="s">
        <v>1373</v>
      </c>
      <c r="K383" s="88">
        <v>40026758</v>
      </c>
      <c r="L383" s="12"/>
      <c r="M383" s="12"/>
      <c r="N383" s="12"/>
      <c r="O383" s="12"/>
      <c r="P383" s="12"/>
      <c r="Q383" s="12"/>
      <c r="R383" s="12"/>
      <c r="S383" s="12"/>
      <c r="T383" s="12" t="s">
        <v>3015</v>
      </c>
      <c r="U383" s="75">
        <v>45561</v>
      </c>
      <c r="V383" s="75">
        <v>45574</v>
      </c>
      <c r="W383" s="75">
        <v>45680</v>
      </c>
      <c r="X383" s="12">
        <v>105</v>
      </c>
      <c r="Y383" s="79">
        <f t="shared" si="45"/>
        <v>4</v>
      </c>
      <c r="Z383" s="89">
        <v>18900000</v>
      </c>
      <c r="AA383" s="81">
        <v>5400000</v>
      </c>
      <c r="AB383" s="12">
        <v>1697</v>
      </c>
      <c r="AC383" s="19" t="str">
        <f>IFERROR((VLOOKUP($AB383,T_Datos!$B$3:$D$34,2,FALSE)),"Por favor diligenciar")</f>
        <v xml:space="preserve">Gestion publica transparente y que mide cuentas  la ciudadania en rafael uribe uribe </v>
      </c>
      <c r="AD383" s="19" t="str">
        <f>IFERROR((VLOOKUP($AB383,T_Datos!$B$3:$D$34,3,FALSE)),"Por favor diligenciar")</f>
        <v>O23011605570000001697</v>
      </c>
      <c r="AE383" s="12"/>
      <c r="AF383" s="86"/>
      <c r="AG383" s="12"/>
      <c r="AH383" s="86"/>
      <c r="AI383" s="13"/>
      <c r="AJ383" s="15"/>
      <c r="AK383" s="12"/>
      <c r="AL383" s="86"/>
      <c r="AM383" s="12"/>
      <c r="AN383" s="79">
        <f t="shared" si="46"/>
        <v>4</v>
      </c>
      <c r="AO383" s="79">
        <f>IF(X383+AM383=0,0,AM383+X383)</f>
        <v>105</v>
      </c>
      <c r="AP383" s="83">
        <f>IF(Z383+AJ383=0,0,Z383+AJ383)</f>
        <v>18900000</v>
      </c>
      <c r="AQ383" s="167"/>
    </row>
    <row r="384" spans="2:43" ht="51" customHeight="1">
      <c r="B384" s="149" t="s">
        <v>548</v>
      </c>
      <c r="C384" s="12">
        <v>391</v>
      </c>
      <c r="D384" s="12" t="s">
        <v>547</v>
      </c>
      <c r="E384" s="12"/>
      <c r="F384" s="151" t="s">
        <v>3016</v>
      </c>
      <c r="G384" s="77" t="s">
        <v>1249</v>
      </c>
      <c r="H384" s="12" t="s">
        <v>3017</v>
      </c>
      <c r="I384" s="12" t="s">
        <v>1838</v>
      </c>
      <c r="J384" s="12" t="s">
        <v>1373</v>
      </c>
      <c r="K384" s="88">
        <v>1031125762</v>
      </c>
      <c r="L384" s="12"/>
      <c r="M384" s="12"/>
      <c r="N384" s="12"/>
      <c r="O384" s="12"/>
      <c r="P384" s="12"/>
      <c r="Q384" s="12"/>
      <c r="R384" s="12"/>
      <c r="S384" s="12"/>
      <c r="T384" s="12" t="s">
        <v>1860</v>
      </c>
      <c r="U384" s="75">
        <v>45558</v>
      </c>
      <c r="V384" s="75">
        <v>45561</v>
      </c>
      <c r="W384" s="75">
        <v>45697</v>
      </c>
      <c r="X384" s="12">
        <v>135</v>
      </c>
      <c r="Y384" s="79">
        <f t="shared" si="45"/>
        <v>5</v>
      </c>
      <c r="Z384" s="89">
        <v>11250000</v>
      </c>
      <c r="AA384" s="81">
        <v>2500000</v>
      </c>
      <c r="AB384" s="12">
        <v>1680</v>
      </c>
      <c r="AC384" s="19" t="str">
        <f>IFERROR((VLOOKUP($AB384,T_Datos!$B$3:$D$34,2,FALSE)),"Por favor diligenciar")</f>
        <v xml:space="preserve">Ciudadanos mas seguros y con confianza en la justicia de rafael uribe uribe </v>
      </c>
      <c r="AD384" s="19" t="str">
        <f>IFERROR((VLOOKUP($AB384,T_Datos!$B$3:$D$34,3,FALSE)),"Por favor diligenciar")</f>
        <v>O23011603430000001680</v>
      </c>
      <c r="AE384" s="12"/>
      <c r="AF384" s="86"/>
      <c r="AG384" s="12"/>
      <c r="AH384" s="86"/>
      <c r="AI384" s="13"/>
      <c r="AJ384" s="15"/>
      <c r="AK384" s="12"/>
      <c r="AL384" s="86"/>
      <c r="AM384" s="12"/>
      <c r="AN384" s="79">
        <f t="shared" si="46"/>
        <v>5</v>
      </c>
      <c r="AO384" s="79">
        <f>IF(X384+AM384=0,0,AM384+X384)</f>
        <v>135</v>
      </c>
      <c r="AP384" s="83">
        <f>IF(Z384+AJ384=0,0,Z384+AJ384)</f>
        <v>11250000</v>
      </c>
      <c r="AQ384" s="167"/>
    </row>
    <row r="385" spans="2:43" ht="51" customHeight="1">
      <c r="B385" s="149" t="s">
        <v>550</v>
      </c>
      <c r="C385" s="12">
        <v>392</v>
      </c>
      <c r="D385" s="12" t="s">
        <v>549</v>
      </c>
      <c r="E385" s="12"/>
      <c r="F385" s="151" t="s">
        <v>3018</v>
      </c>
      <c r="G385" s="77" t="s">
        <v>1249</v>
      </c>
      <c r="H385" s="12" t="s">
        <v>3019</v>
      </c>
      <c r="I385" s="12" t="s">
        <v>1992</v>
      </c>
      <c r="J385" s="12" t="s">
        <v>1373</v>
      </c>
      <c r="K385" s="88">
        <v>1014213321</v>
      </c>
      <c r="L385" s="12"/>
      <c r="M385" s="12"/>
      <c r="N385" s="12"/>
      <c r="O385" s="12"/>
      <c r="P385" s="12"/>
      <c r="Q385" s="12"/>
      <c r="R385" s="12"/>
      <c r="S385" s="12"/>
      <c r="T385" s="12" t="s">
        <v>3020</v>
      </c>
      <c r="U385" s="75">
        <v>45562</v>
      </c>
      <c r="V385" s="75">
        <v>45567</v>
      </c>
      <c r="W385" s="75">
        <v>45689</v>
      </c>
      <c r="X385" s="12">
        <v>120</v>
      </c>
      <c r="Y385" s="79">
        <f t="shared" si="45"/>
        <v>4</v>
      </c>
      <c r="Z385" s="89">
        <v>23760000</v>
      </c>
      <c r="AA385" s="81">
        <f>IF(Z385=0,0,((Z385/Y385)))</f>
        <v>5940000</v>
      </c>
      <c r="AB385" s="12">
        <v>1697</v>
      </c>
      <c r="AC385" s="19" t="str">
        <f>IFERROR((VLOOKUP($AB385,T_Datos!$B$3:$D$34,2,FALSE)),"Por favor diligenciar")</f>
        <v xml:space="preserve">Gestion publica transparente y que mide cuentas  la ciudadania en rafael uribe uribe </v>
      </c>
      <c r="AD385" s="19" t="str">
        <f>IFERROR((VLOOKUP($AB385,T_Datos!$B$3:$D$34,3,FALSE)),"Por favor diligenciar")</f>
        <v>O23011605570000001697</v>
      </c>
      <c r="AE385" s="12"/>
      <c r="AF385" s="86"/>
      <c r="AG385" s="12"/>
      <c r="AH385" s="86"/>
      <c r="AI385" s="13"/>
      <c r="AJ385" s="15"/>
      <c r="AK385" s="12"/>
      <c r="AL385" s="86"/>
      <c r="AM385" s="12"/>
      <c r="AN385" s="79">
        <f t="shared" si="46"/>
        <v>4</v>
      </c>
      <c r="AO385" s="79">
        <f>IF(X385+AM385=0,0,AM385+X385)</f>
        <v>120</v>
      </c>
      <c r="AP385" s="83">
        <f>IF(Z385+AJ385=0,0,Z385+AJ385)</f>
        <v>23760000</v>
      </c>
      <c r="AQ385" s="167"/>
    </row>
    <row r="386" spans="2:43" ht="51" customHeight="1">
      <c r="B386" s="149" t="s">
        <v>552</v>
      </c>
      <c r="C386" s="12">
        <v>393</v>
      </c>
      <c r="D386" s="12" t="s">
        <v>551</v>
      </c>
      <c r="E386" s="12"/>
      <c r="F386" s="151" t="s">
        <v>3021</v>
      </c>
      <c r="G386" s="77" t="s">
        <v>1249</v>
      </c>
      <c r="H386" s="12" t="s">
        <v>3022</v>
      </c>
      <c r="I386" s="12" t="s">
        <v>3023</v>
      </c>
      <c r="J386" s="12" t="s">
        <v>1373</v>
      </c>
      <c r="K386" s="88">
        <v>79746042</v>
      </c>
      <c r="L386" s="12"/>
      <c r="M386" s="12"/>
      <c r="N386" s="12"/>
      <c r="O386" s="12"/>
      <c r="P386" s="12"/>
      <c r="Q386" s="12"/>
      <c r="R386" s="12"/>
      <c r="S386" s="12"/>
      <c r="T386" s="12" t="s">
        <v>1860</v>
      </c>
      <c r="U386" s="75">
        <v>45558</v>
      </c>
      <c r="V386" s="75">
        <v>45572</v>
      </c>
      <c r="W386" s="75">
        <v>45710</v>
      </c>
      <c r="X386" s="12">
        <v>135</v>
      </c>
      <c r="Y386" s="79">
        <f t="shared" si="45"/>
        <v>5</v>
      </c>
      <c r="Z386" s="89">
        <v>11250000</v>
      </c>
      <c r="AA386" s="81">
        <v>2500000</v>
      </c>
      <c r="AB386" s="12">
        <v>1680</v>
      </c>
      <c r="AC386" s="19" t="str">
        <f>IFERROR((VLOOKUP($AB386,T_Datos!$B$3:$D$34,2,FALSE)),"Por favor diligenciar")</f>
        <v xml:space="preserve">Ciudadanos mas seguros y con confianza en la justicia de rafael uribe uribe </v>
      </c>
      <c r="AD386" s="19" t="str">
        <f>IFERROR((VLOOKUP($AB386,T_Datos!$B$3:$D$34,3,FALSE)),"Por favor diligenciar")</f>
        <v>O23011603430000001680</v>
      </c>
      <c r="AE386" s="12"/>
      <c r="AF386" s="86"/>
      <c r="AG386" s="12"/>
      <c r="AH386" s="86"/>
      <c r="AI386" s="13"/>
      <c r="AJ386" s="15"/>
      <c r="AK386" s="12"/>
      <c r="AL386" s="86"/>
      <c r="AM386" s="12"/>
      <c r="AN386" s="79">
        <f t="shared" si="46"/>
        <v>5</v>
      </c>
      <c r="AO386" s="79">
        <f>IF(X386+AM386=0,0,AM386+X386)</f>
        <v>135</v>
      </c>
      <c r="AP386" s="83">
        <f>IF(Z386+AJ386=0,0,Z386+AJ386)</f>
        <v>11250000</v>
      </c>
      <c r="AQ386" s="167"/>
    </row>
    <row r="387" spans="2:43" ht="51" customHeight="1">
      <c r="B387" s="149" t="s">
        <v>554</v>
      </c>
      <c r="C387" s="12">
        <v>394</v>
      </c>
      <c r="D387" s="12" t="s">
        <v>553</v>
      </c>
      <c r="E387" s="12"/>
      <c r="F387" s="151" t="s">
        <v>3024</v>
      </c>
      <c r="G387" s="77" t="s">
        <v>1249</v>
      </c>
      <c r="H387" s="12" t="s">
        <v>3025</v>
      </c>
      <c r="I387" s="12" t="s">
        <v>3026</v>
      </c>
      <c r="J387" s="12" t="s">
        <v>1373</v>
      </c>
      <c r="K387" s="88">
        <v>80212078</v>
      </c>
      <c r="L387" s="12"/>
      <c r="M387" s="12"/>
      <c r="N387" s="12"/>
      <c r="O387" s="12"/>
      <c r="P387" s="12"/>
      <c r="Q387" s="12"/>
      <c r="R387" s="12"/>
      <c r="S387" s="12"/>
      <c r="T387" s="12" t="s">
        <v>1948</v>
      </c>
      <c r="U387" s="75">
        <v>45561</v>
      </c>
      <c r="V387" s="75">
        <v>45566</v>
      </c>
      <c r="W387" s="75">
        <v>45688</v>
      </c>
      <c r="X387" s="12">
        <v>120</v>
      </c>
      <c r="Y387" s="79">
        <f t="shared" si="45"/>
        <v>4</v>
      </c>
      <c r="Z387" s="89">
        <v>23760000</v>
      </c>
      <c r="AA387" s="81">
        <f>IF(Z387=0,0,((Z387/Y387)))</f>
        <v>5940000</v>
      </c>
      <c r="AB387" s="12">
        <v>1698</v>
      </c>
      <c r="AC387" s="19" t="str">
        <f>IFERROR((VLOOKUP($AB387,T_Datos!$B$3:$D$34,2,FALSE)),"Por favor diligenciar")</f>
        <v>Inspección, vigilancia y control en Rafael Uribe Uribe
Rafael Uribe Uribe</v>
      </c>
      <c r="AD387" s="19" t="str">
        <f>IFERROR((VLOOKUP($AB387,T_Datos!$B$3:$D$34,3,FALSE)),"Por favor diligenciar")</f>
        <v>O23011605570000001698</v>
      </c>
      <c r="AE387" s="12"/>
      <c r="AF387" s="86"/>
      <c r="AG387" s="12"/>
      <c r="AH387" s="86"/>
      <c r="AI387" s="13"/>
      <c r="AJ387" s="15"/>
      <c r="AK387" s="12"/>
      <c r="AL387" s="86"/>
      <c r="AM387" s="12"/>
      <c r="AN387" s="79">
        <f t="shared" si="46"/>
        <v>4</v>
      </c>
      <c r="AO387" s="79">
        <f>IF(X387+AM387=0,0,AM387+X387)</f>
        <v>120</v>
      </c>
      <c r="AP387" s="83">
        <f>IF(Z387+AJ387=0,0,Z387+AJ387)</f>
        <v>23760000</v>
      </c>
      <c r="AQ387" s="167"/>
    </row>
    <row r="388" spans="2:43" ht="51" customHeight="1">
      <c r="B388" s="149" t="s">
        <v>556</v>
      </c>
      <c r="C388" s="12">
        <v>395</v>
      </c>
      <c r="D388" s="12" t="s">
        <v>555</v>
      </c>
      <c r="E388" s="12"/>
      <c r="F388" s="151" t="s">
        <v>3027</v>
      </c>
      <c r="G388" s="77" t="s">
        <v>1249</v>
      </c>
      <c r="H388" s="12" t="s">
        <v>3028</v>
      </c>
      <c r="I388" s="12" t="s">
        <v>3029</v>
      </c>
      <c r="J388" s="12" t="s">
        <v>1373</v>
      </c>
      <c r="K388" s="88">
        <v>39427773</v>
      </c>
      <c r="L388" s="12"/>
      <c r="M388" s="12"/>
      <c r="N388" s="12"/>
      <c r="O388" s="12"/>
      <c r="P388" s="12"/>
      <c r="Q388" s="12"/>
      <c r="R388" s="12"/>
      <c r="S388" s="12"/>
      <c r="T388" s="12" t="s">
        <v>2889</v>
      </c>
      <c r="U388" s="75">
        <v>45561</v>
      </c>
      <c r="V388" s="75">
        <v>45565</v>
      </c>
      <c r="W388" s="75">
        <v>45702</v>
      </c>
      <c r="X388" s="12">
        <v>105</v>
      </c>
      <c r="Y388" s="79">
        <f t="shared" si="45"/>
        <v>4</v>
      </c>
      <c r="Z388" s="89">
        <v>14700000</v>
      </c>
      <c r="AA388" s="81">
        <v>4200000</v>
      </c>
      <c r="AB388" s="12">
        <v>1697</v>
      </c>
      <c r="AC388" s="19" t="str">
        <f>IFERROR((VLOOKUP($AB388,T_Datos!$B$3:$D$34,2,FALSE)),"Por favor diligenciar")</f>
        <v xml:space="preserve">Gestion publica transparente y que mide cuentas  la ciudadania en rafael uribe uribe </v>
      </c>
      <c r="AD388" s="19" t="str">
        <f>IFERROR((VLOOKUP($AB388,T_Datos!$B$3:$D$34,3,FALSE)),"Por favor diligenciar")</f>
        <v>O23011605570000001697</v>
      </c>
      <c r="AE388" s="12">
        <v>1</v>
      </c>
      <c r="AF388" s="86">
        <v>45671</v>
      </c>
      <c r="AG388" s="12">
        <v>751</v>
      </c>
      <c r="AH388" s="86">
        <v>45671</v>
      </c>
      <c r="AI388" s="13"/>
      <c r="AJ388" s="15">
        <v>4200000</v>
      </c>
      <c r="AK388" s="12">
        <v>1</v>
      </c>
      <c r="AL388" s="86">
        <v>45671</v>
      </c>
      <c r="AM388" s="12">
        <v>30</v>
      </c>
      <c r="AN388" s="79">
        <f t="shared" si="46"/>
        <v>5</v>
      </c>
      <c r="AO388" s="79">
        <f>IF(X388+AM388=0,0,AM388+X388)</f>
        <v>135</v>
      </c>
      <c r="AP388" s="83">
        <f>IF(Z388+AJ388=0,0,Z388+AJ388)</f>
        <v>18900000</v>
      </c>
      <c r="AQ388" s="167"/>
    </row>
    <row r="389" spans="2:43" ht="51" customHeight="1">
      <c r="B389" s="149" t="s">
        <v>558</v>
      </c>
      <c r="C389" s="12">
        <v>396</v>
      </c>
      <c r="D389" s="12" t="s">
        <v>557</v>
      </c>
      <c r="E389" s="12"/>
      <c r="F389" s="151" t="s">
        <v>3030</v>
      </c>
      <c r="G389" s="77" t="s">
        <v>1249</v>
      </c>
      <c r="H389" s="12" t="s">
        <v>3031</v>
      </c>
      <c r="I389" s="12" t="s">
        <v>3032</v>
      </c>
      <c r="J389" s="12" t="s">
        <v>1373</v>
      </c>
      <c r="K389" s="88">
        <v>1121832284</v>
      </c>
      <c r="L389" s="12"/>
      <c r="M389" s="12"/>
      <c r="N389" s="12"/>
      <c r="O389" s="12"/>
      <c r="P389" s="12"/>
      <c r="Q389" s="12"/>
      <c r="R389" s="12"/>
      <c r="S389" s="12"/>
      <c r="T389" s="12" t="s">
        <v>3033</v>
      </c>
      <c r="U389" s="75">
        <v>45562</v>
      </c>
      <c r="V389" s="75">
        <v>45568</v>
      </c>
      <c r="W389" s="75">
        <v>45690</v>
      </c>
      <c r="X389" s="12">
        <v>120</v>
      </c>
      <c r="Y389" s="79">
        <f t="shared" si="45"/>
        <v>4</v>
      </c>
      <c r="Z389" s="89">
        <v>28160000</v>
      </c>
      <c r="AA389" s="81">
        <f>IF(Z389=0,0,((Z389/Y389)))</f>
        <v>7040000</v>
      </c>
      <c r="AB389" s="12">
        <v>1698</v>
      </c>
      <c r="AC389" s="19" t="str">
        <f>IFERROR((VLOOKUP($AB389,T_Datos!$B$3:$D$34,2,FALSE)),"Por favor diligenciar")</f>
        <v>Inspección, vigilancia y control en Rafael Uribe Uribe
Rafael Uribe Uribe</v>
      </c>
      <c r="AD389" s="19" t="str">
        <f>IFERROR((VLOOKUP($AB389,T_Datos!$B$3:$D$34,3,FALSE)),"Por favor diligenciar")</f>
        <v>O23011605570000001698</v>
      </c>
      <c r="AE389" s="12"/>
      <c r="AF389" s="86"/>
      <c r="AG389" s="12"/>
      <c r="AH389" s="86"/>
      <c r="AI389" s="13"/>
      <c r="AJ389" s="15"/>
      <c r="AK389" s="12"/>
      <c r="AL389" s="86"/>
      <c r="AM389" s="12"/>
      <c r="AN389" s="79">
        <f t="shared" si="46"/>
        <v>4</v>
      </c>
      <c r="AO389" s="79">
        <f>IF(X389+AM389=0,0,AM389+X389)</f>
        <v>120</v>
      </c>
      <c r="AP389" s="83">
        <f>IF(Z389+AJ389=0,0,Z389+AJ389)</f>
        <v>28160000</v>
      </c>
      <c r="AQ389" s="167"/>
    </row>
    <row r="390" spans="2:43" ht="51" customHeight="1">
      <c r="B390" s="149" t="s">
        <v>560</v>
      </c>
      <c r="C390" s="12">
        <v>397</v>
      </c>
      <c r="D390" s="12" t="s">
        <v>559</v>
      </c>
      <c r="E390" s="12"/>
      <c r="F390" s="151" t="s">
        <v>3034</v>
      </c>
      <c r="G390" s="77" t="s">
        <v>1249</v>
      </c>
      <c r="H390" s="12" t="s">
        <v>3035</v>
      </c>
      <c r="I390" s="12" t="s">
        <v>3036</v>
      </c>
      <c r="J390" s="12" t="s">
        <v>1373</v>
      </c>
      <c r="K390" s="88">
        <v>1000696681</v>
      </c>
      <c r="L390" s="12"/>
      <c r="M390" s="12"/>
      <c r="N390" s="12"/>
      <c r="O390" s="12"/>
      <c r="P390" s="12"/>
      <c r="Q390" s="12"/>
      <c r="R390" s="12"/>
      <c r="S390" s="12"/>
      <c r="T390" s="12" t="s">
        <v>1630</v>
      </c>
      <c r="U390" s="75">
        <v>45562</v>
      </c>
      <c r="V390" s="75">
        <v>45569</v>
      </c>
      <c r="W390" s="75">
        <v>45691</v>
      </c>
      <c r="X390" s="12">
        <v>120</v>
      </c>
      <c r="Y390" s="79">
        <f t="shared" si="45"/>
        <v>4</v>
      </c>
      <c r="Z390" s="89">
        <v>23760000</v>
      </c>
      <c r="AA390" s="81">
        <f>IF(Z390=0,0,((Z390/Y390)))</f>
        <v>5940000</v>
      </c>
      <c r="AB390" s="12">
        <v>1698</v>
      </c>
      <c r="AC390" s="19" t="str">
        <f>IFERROR((VLOOKUP($AB390,T_Datos!$B$3:$D$34,2,FALSE)),"Por favor diligenciar")</f>
        <v>Inspección, vigilancia y control en Rafael Uribe Uribe
Rafael Uribe Uribe</v>
      </c>
      <c r="AD390" s="19" t="str">
        <f>IFERROR((VLOOKUP($AB390,T_Datos!$B$3:$D$34,3,FALSE)),"Por favor diligenciar")</f>
        <v>O23011605570000001698</v>
      </c>
      <c r="AE390" s="12"/>
      <c r="AF390" s="86"/>
      <c r="AG390" s="12"/>
      <c r="AH390" s="86"/>
      <c r="AI390" s="13"/>
      <c r="AJ390" s="15"/>
      <c r="AK390" s="12"/>
      <c r="AL390" s="86"/>
      <c r="AM390" s="12"/>
      <c r="AN390" s="79">
        <f t="shared" si="46"/>
        <v>4</v>
      </c>
      <c r="AO390" s="79">
        <f>IF(X390+AM390=0,0,AM390+X390)</f>
        <v>120</v>
      </c>
      <c r="AP390" s="83">
        <f>IF(Z390+AJ390=0,0,Z390+AJ390)</f>
        <v>23760000</v>
      </c>
      <c r="AQ390" s="167"/>
    </row>
    <row r="391" spans="2:43" ht="51" customHeight="1">
      <c r="B391" s="149" t="s">
        <v>562</v>
      </c>
      <c r="C391" s="12">
        <v>398</v>
      </c>
      <c r="D391" s="12" t="s">
        <v>561</v>
      </c>
      <c r="E391" s="12"/>
      <c r="F391" s="151" t="s">
        <v>3037</v>
      </c>
      <c r="G391" s="77" t="s">
        <v>1249</v>
      </c>
      <c r="H391" s="12" t="s">
        <v>3038</v>
      </c>
      <c r="I391" s="12" t="s">
        <v>3039</v>
      </c>
      <c r="J391" s="12" t="s">
        <v>1373</v>
      </c>
      <c r="K391" s="88">
        <v>1010182874</v>
      </c>
      <c r="L391" s="12"/>
      <c r="M391" s="12"/>
      <c r="N391" s="12"/>
      <c r="O391" s="12"/>
      <c r="P391" s="12"/>
      <c r="Q391" s="12"/>
      <c r="R391" s="12"/>
      <c r="S391" s="12"/>
      <c r="T391" s="12" t="s">
        <v>3033</v>
      </c>
      <c r="U391" s="75">
        <v>45562</v>
      </c>
      <c r="V391" s="75">
        <v>45566</v>
      </c>
      <c r="W391" s="75">
        <v>45687</v>
      </c>
      <c r="X391" s="12">
        <v>120</v>
      </c>
      <c r="Y391" s="79">
        <f t="shared" si="45"/>
        <v>4</v>
      </c>
      <c r="Z391" s="89">
        <v>28160000</v>
      </c>
      <c r="AA391" s="81">
        <f>IF(Z391=0,0,((Z391/Y391)))</f>
        <v>7040000</v>
      </c>
      <c r="AB391" s="12">
        <v>1698</v>
      </c>
      <c r="AC391" s="19" t="str">
        <f>IFERROR((VLOOKUP($AB391,T_Datos!$B$3:$D$34,2,FALSE)),"Por favor diligenciar")</f>
        <v>Inspección, vigilancia y control en Rafael Uribe Uribe
Rafael Uribe Uribe</v>
      </c>
      <c r="AD391" s="19" t="str">
        <f>IFERROR((VLOOKUP($AB391,T_Datos!$B$3:$D$34,3,FALSE)),"Por favor diligenciar")</f>
        <v>O23011605570000001698</v>
      </c>
      <c r="AE391" s="12"/>
      <c r="AF391" s="86"/>
      <c r="AG391" s="12"/>
      <c r="AH391" s="86"/>
      <c r="AI391" s="13"/>
      <c r="AJ391" s="15"/>
      <c r="AK391" s="12"/>
      <c r="AL391" s="86"/>
      <c r="AM391" s="12"/>
      <c r="AN391" s="79">
        <f t="shared" si="46"/>
        <v>4</v>
      </c>
      <c r="AO391" s="79">
        <f>IF(X391+AM391=0,0,AM391+X391)</f>
        <v>120</v>
      </c>
      <c r="AP391" s="83">
        <f>IF(Z391+AJ391=0,0,Z391+AJ391)</f>
        <v>28160000</v>
      </c>
      <c r="AQ391" s="167"/>
    </row>
    <row r="392" spans="2:43" ht="51" customHeight="1">
      <c r="B392" s="149" t="s">
        <v>52</v>
      </c>
      <c r="C392" s="12">
        <v>399</v>
      </c>
      <c r="D392" s="12" t="s">
        <v>51</v>
      </c>
      <c r="E392" s="12"/>
      <c r="F392" s="151" t="s">
        <v>3040</v>
      </c>
      <c r="G392" s="77" t="s">
        <v>1243</v>
      </c>
      <c r="H392" s="12" t="s">
        <v>3041</v>
      </c>
      <c r="I392" s="18" t="s">
        <v>3042</v>
      </c>
      <c r="J392" s="12" t="s">
        <v>1379</v>
      </c>
      <c r="K392" s="88">
        <v>901337200</v>
      </c>
      <c r="L392" s="12"/>
      <c r="M392" s="12"/>
      <c r="N392" s="12"/>
      <c r="O392" s="12"/>
      <c r="P392" s="12"/>
      <c r="Q392" s="12"/>
      <c r="R392" s="12"/>
      <c r="S392" s="12"/>
      <c r="T392" s="12" t="s">
        <v>3043</v>
      </c>
      <c r="U392" s="75">
        <v>45558</v>
      </c>
      <c r="V392" s="75">
        <v>45561</v>
      </c>
      <c r="W392" s="75">
        <v>45651</v>
      </c>
      <c r="X392" s="12">
        <v>90</v>
      </c>
      <c r="Y392" s="79">
        <f t="shared" si="45"/>
        <v>3</v>
      </c>
      <c r="Z392" s="89">
        <v>26191208</v>
      </c>
      <c r="AA392" s="81">
        <f>IF(Z392=0,0,((Z392/Y392)))</f>
        <v>8730402.666666666</v>
      </c>
      <c r="AB392" s="12">
        <v>1697</v>
      </c>
      <c r="AC392" s="19" t="str">
        <f>IFERROR((VLOOKUP($AB392,T_Datos!$B$3:$D$34,2,FALSE)),"Por favor diligenciar")</f>
        <v xml:space="preserve">Gestion publica transparente y que mide cuentas  la ciudadania en rafael uribe uribe </v>
      </c>
      <c r="AD392" s="19" t="str">
        <f>IFERROR((VLOOKUP($AB392,T_Datos!$B$3:$D$34,3,FALSE)),"Por favor diligenciar")</f>
        <v>O23011605570000001697</v>
      </c>
      <c r="AE392" s="12"/>
      <c r="AF392" s="86"/>
      <c r="AG392" s="12"/>
      <c r="AH392" s="86"/>
      <c r="AI392" s="13"/>
      <c r="AJ392" s="15"/>
      <c r="AK392" s="12"/>
      <c r="AL392" s="86"/>
      <c r="AM392" s="12"/>
      <c r="AN392" s="79">
        <f t="shared" si="46"/>
        <v>3</v>
      </c>
      <c r="AO392" s="79">
        <f>IF(X392+AM392=0,0,AM392+X392)</f>
        <v>90</v>
      </c>
      <c r="AP392" s="83">
        <f>IF(Z392+AJ392=0,0,Z392+AJ392)</f>
        <v>26191208</v>
      </c>
      <c r="AQ392" s="167"/>
    </row>
    <row r="393" spans="2:43" ht="51" customHeight="1">
      <c r="B393" s="149" t="s">
        <v>564</v>
      </c>
      <c r="C393" s="12">
        <v>400</v>
      </c>
      <c r="D393" s="12" t="s">
        <v>563</v>
      </c>
      <c r="E393" s="12"/>
      <c r="F393" s="151" t="s">
        <v>3044</v>
      </c>
      <c r="G393" s="77" t="s">
        <v>1249</v>
      </c>
      <c r="H393" s="12" t="s">
        <v>3045</v>
      </c>
      <c r="I393" s="12" t="s">
        <v>1785</v>
      </c>
      <c r="J393" s="12" t="s">
        <v>1373</v>
      </c>
      <c r="K393" s="88">
        <v>79325616</v>
      </c>
      <c r="L393" s="12"/>
      <c r="M393" s="12"/>
      <c r="N393" s="12"/>
      <c r="O393" s="12"/>
      <c r="P393" s="12"/>
      <c r="Q393" s="12"/>
      <c r="R393" s="12"/>
      <c r="S393" s="12"/>
      <c r="T393" s="12" t="s">
        <v>1449</v>
      </c>
      <c r="U393" s="75">
        <v>45562</v>
      </c>
      <c r="V393" s="75">
        <v>45566</v>
      </c>
      <c r="W393" s="75">
        <v>45672</v>
      </c>
      <c r="X393" s="12">
        <v>105</v>
      </c>
      <c r="Y393" s="79">
        <f t="shared" si="45"/>
        <v>4</v>
      </c>
      <c r="Z393" s="89">
        <v>20790000</v>
      </c>
      <c r="AA393" s="81">
        <v>5940000</v>
      </c>
      <c r="AB393" s="12">
        <v>1698</v>
      </c>
      <c r="AC393" s="19" t="str">
        <f>IFERROR((VLOOKUP($AB393,T_Datos!$B$3:$D$34,2,FALSE)),"Por favor diligenciar")</f>
        <v>Inspección, vigilancia y control en Rafael Uribe Uribe
Rafael Uribe Uribe</v>
      </c>
      <c r="AD393" s="19" t="str">
        <f>IFERROR((VLOOKUP($AB393,T_Datos!$B$3:$D$34,3,FALSE)),"Por favor diligenciar")</f>
        <v>O23011605570000001698</v>
      </c>
      <c r="AE393" s="12"/>
      <c r="AF393" s="86"/>
      <c r="AG393" s="12"/>
      <c r="AH393" s="86"/>
      <c r="AI393" s="13"/>
      <c r="AJ393" s="15"/>
      <c r="AK393" s="12"/>
      <c r="AL393" s="86"/>
      <c r="AM393" s="12"/>
      <c r="AN393" s="79">
        <f t="shared" si="46"/>
        <v>4</v>
      </c>
      <c r="AO393" s="79">
        <f>IF(X393+AM393=0,0,AM393+X393)</f>
        <v>105</v>
      </c>
      <c r="AP393" s="83">
        <f>IF(Z393+AJ393=0,0,Z393+AJ393)</f>
        <v>20790000</v>
      </c>
      <c r="AQ393" s="167"/>
    </row>
    <row r="394" spans="2:43" ht="51" customHeight="1">
      <c r="B394" s="149" t="s">
        <v>566</v>
      </c>
      <c r="C394" s="12">
        <v>401</v>
      </c>
      <c r="D394" s="12" t="s">
        <v>565</v>
      </c>
      <c r="E394" s="12"/>
      <c r="F394" s="151" t="s">
        <v>3046</v>
      </c>
      <c r="G394" s="77" t="s">
        <v>1249</v>
      </c>
      <c r="H394" s="12" t="s">
        <v>3047</v>
      </c>
      <c r="I394" s="12" t="s">
        <v>3048</v>
      </c>
      <c r="J394" s="12" t="s">
        <v>1373</v>
      </c>
      <c r="K394" s="88">
        <v>52442869</v>
      </c>
      <c r="L394" s="12"/>
      <c r="M394" s="12"/>
      <c r="N394" s="12"/>
      <c r="O394" s="12"/>
      <c r="P394" s="12"/>
      <c r="Q394" s="12"/>
      <c r="R394" s="12"/>
      <c r="S394" s="12"/>
      <c r="T394" s="12" t="s">
        <v>1935</v>
      </c>
      <c r="U394" s="75">
        <v>45562</v>
      </c>
      <c r="V394" s="75">
        <v>45566</v>
      </c>
      <c r="W394" s="75">
        <v>45688</v>
      </c>
      <c r="X394" s="12">
        <v>120</v>
      </c>
      <c r="Y394" s="79">
        <f t="shared" si="45"/>
        <v>4</v>
      </c>
      <c r="Z394" s="89">
        <v>23760000</v>
      </c>
      <c r="AA394" s="81">
        <f>IF(Z394=0,0,((Z394/Y394)))</f>
        <v>5940000</v>
      </c>
      <c r="AB394" s="12">
        <v>1698</v>
      </c>
      <c r="AC394" s="19" t="str">
        <f>IFERROR((VLOOKUP($AB394,T_Datos!$B$3:$D$34,2,FALSE)),"Por favor diligenciar")</f>
        <v>Inspección, vigilancia y control en Rafael Uribe Uribe
Rafael Uribe Uribe</v>
      </c>
      <c r="AD394" s="19" t="str">
        <f>IFERROR((VLOOKUP($AB394,T_Datos!$B$3:$D$34,3,FALSE)),"Por favor diligenciar")</f>
        <v>O23011605570000001698</v>
      </c>
      <c r="AE394" s="12"/>
      <c r="AF394" s="86"/>
      <c r="AG394" s="12"/>
      <c r="AH394" s="86"/>
      <c r="AI394" s="13"/>
      <c r="AJ394" s="15"/>
      <c r="AK394" s="12"/>
      <c r="AL394" s="86"/>
      <c r="AM394" s="12"/>
      <c r="AN394" s="79">
        <f t="shared" si="46"/>
        <v>4</v>
      </c>
      <c r="AO394" s="79">
        <f>IF(X394+AM394=0,0,AM394+X394)</f>
        <v>120</v>
      </c>
      <c r="AP394" s="83">
        <f>IF(Z394+AJ394=0,0,Z394+AJ394)</f>
        <v>23760000</v>
      </c>
      <c r="AQ394" s="167"/>
    </row>
    <row r="395" spans="2:43" ht="51" customHeight="1">
      <c r="B395" s="149" t="s">
        <v>568</v>
      </c>
      <c r="C395" s="12">
        <v>402</v>
      </c>
      <c r="D395" s="12" t="s">
        <v>567</v>
      </c>
      <c r="E395" s="12"/>
      <c r="F395" s="151" t="s">
        <v>3049</v>
      </c>
      <c r="G395" s="77" t="s">
        <v>1249</v>
      </c>
      <c r="H395" s="12" t="s">
        <v>3050</v>
      </c>
      <c r="I395" s="12" t="s">
        <v>3051</v>
      </c>
      <c r="J395" s="12" t="s">
        <v>1373</v>
      </c>
      <c r="K395" s="88">
        <v>1023928443</v>
      </c>
      <c r="L395" s="12"/>
      <c r="M395" s="12"/>
      <c r="N395" s="12"/>
      <c r="O395" s="12"/>
      <c r="P395" s="12"/>
      <c r="Q395" s="12"/>
      <c r="R395" s="12"/>
      <c r="S395" s="12"/>
      <c r="T395" s="12" t="s">
        <v>1669</v>
      </c>
      <c r="U395" s="75">
        <v>45562</v>
      </c>
      <c r="V395" s="75">
        <v>45569</v>
      </c>
      <c r="W395" s="75">
        <v>45691</v>
      </c>
      <c r="X395" s="12">
        <v>120</v>
      </c>
      <c r="Y395" s="79">
        <f t="shared" si="45"/>
        <v>4</v>
      </c>
      <c r="Z395" s="89">
        <v>11200000</v>
      </c>
      <c r="AA395" s="81">
        <f>IF(Z395=0,0,((Z395/Y395)))</f>
        <v>2800000</v>
      </c>
      <c r="AB395" s="12">
        <v>1697</v>
      </c>
      <c r="AC395" s="19" t="str">
        <f>IFERROR((VLOOKUP($AB395,T_Datos!$B$3:$D$34,2,FALSE)),"Por favor diligenciar")</f>
        <v xml:space="preserve">Gestion publica transparente y que mide cuentas  la ciudadania en rafael uribe uribe </v>
      </c>
      <c r="AD395" s="19" t="str">
        <f>IFERROR((VLOOKUP($AB395,T_Datos!$B$3:$D$34,3,FALSE)),"Por favor diligenciar")</f>
        <v>O23011605570000001697</v>
      </c>
      <c r="AE395" s="12"/>
      <c r="AF395" s="86"/>
      <c r="AG395" s="12"/>
      <c r="AH395" s="86"/>
      <c r="AI395" s="13"/>
      <c r="AJ395" s="15"/>
      <c r="AK395" s="12"/>
      <c r="AL395" s="86"/>
      <c r="AM395" s="12"/>
      <c r="AN395" s="79">
        <f t="shared" si="46"/>
        <v>4</v>
      </c>
      <c r="AO395" s="79">
        <f>IF(X395+AM395=0,0,AM395+X395)</f>
        <v>120</v>
      </c>
      <c r="AP395" s="83">
        <f>IF(Z395+AJ395=0,0,Z395+AJ395)</f>
        <v>11200000</v>
      </c>
      <c r="AQ395" s="167"/>
    </row>
    <row r="396" spans="2:43" ht="51" customHeight="1">
      <c r="B396" s="149" t="s">
        <v>570</v>
      </c>
      <c r="C396" s="12">
        <v>403</v>
      </c>
      <c r="D396" s="12" t="s">
        <v>569</v>
      </c>
      <c r="E396" s="12"/>
      <c r="F396" s="151" t="s">
        <v>3052</v>
      </c>
      <c r="G396" s="77" t="s">
        <v>1249</v>
      </c>
      <c r="H396" s="12" t="s">
        <v>3053</v>
      </c>
      <c r="I396" s="12" t="s">
        <v>3054</v>
      </c>
      <c r="J396" s="12" t="s">
        <v>1373</v>
      </c>
      <c r="K396" s="88">
        <v>53116119</v>
      </c>
      <c r="L396" s="12"/>
      <c r="M396" s="12"/>
      <c r="N396" s="12"/>
      <c r="O396" s="12"/>
      <c r="P396" s="12"/>
      <c r="Q396" s="12"/>
      <c r="R396" s="12"/>
      <c r="S396" s="12"/>
      <c r="T396" s="12" t="s">
        <v>1848</v>
      </c>
      <c r="U396" s="75">
        <v>45565</v>
      </c>
      <c r="V396" s="75">
        <v>45572</v>
      </c>
      <c r="W396" s="75">
        <v>45678</v>
      </c>
      <c r="X396" s="12">
        <v>105</v>
      </c>
      <c r="Y396" s="79">
        <f t="shared" si="45"/>
        <v>4</v>
      </c>
      <c r="Z396" s="89">
        <v>9800000</v>
      </c>
      <c r="AA396" s="81">
        <v>2800000</v>
      </c>
      <c r="AB396" s="12">
        <v>1698</v>
      </c>
      <c r="AC396" s="19" t="str">
        <f>IFERROR((VLOOKUP($AB396,T_Datos!$B$3:$D$34,2,FALSE)),"Por favor diligenciar")</f>
        <v>Inspección, vigilancia y control en Rafael Uribe Uribe
Rafael Uribe Uribe</v>
      </c>
      <c r="AD396" s="19" t="str">
        <f>IFERROR((VLOOKUP($AB396,T_Datos!$B$3:$D$34,3,FALSE)),"Por favor diligenciar")</f>
        <v>O23011605570000001698</v>
      </c>
      <c r="AE396" s="12"/>
      <c r="AF396" s="86"/>
      <c r="AG396" s="12"/>
      <c r="AH396" s="86"/>
      <c r="AI396" s="13"/>
      <c r="AJ396" s="15"/>
      <c r="AK396" s="12"/>
      <c r="AL396" s="86"/>
      <c r="AM396" s="12"/>
      <c r="AN396" s="79">
        <f t="shared" si="46"/>
        <v>4</v>
      </c>
      <c r="AO396" s="79">
        <f>IF(X396+AM396=0,0,AM396+X396)</f>
        <v>105</v>
      </c>
      <c r="AP396" s="83">
        <f>IF(Z396+AJ396=0,0,Z396+AJ396)</f>
        <v>9800000</v>
      </c>
      <c r="AQ396" s="167"/>
    </row>
    <row r="397" spans="2:43" ht="51" customHeight="1">
      <c r="B397" s="149" t="s">
        <v>572</v>
      </c>
      <c r="C397" s="12">
        <v>404</v>
      </c>
      <c r="D397" s="12" t="s">
        <v>571</v>
      </c>
      <c r="E397" s="12"/>
      <c r="F397" s="151" t="s">
        <v>3055</v>
      </c>
      <c r="G397" s="77" t="s">
        <v>1249</v>
      </c>
      <c r="H397" s="12" t="s">
        <v>3056</v>
      </c>
      <c r="I397" s="12" t="s">
        <v>1517</v>
      </c>
      <c r="J397" s="12" t="s">
        <v>1373</v>
      </c>
      <c r="K397" s="88">
        <v>1097332656</v>
      </c>
      <c r="L397" s="12"/>
      <c r="M397" s="12"/>
      <c r="N397" s="12"/>
      <c r="O397" s="12"/>
      <c r="P397" s="12"/>
      <c r="Q397" s="12"/>
      <c r="R397" s="12"/>
      <c r="S397" s="12"/>
      <c r="T397" s="12" t="s">
        <v>3057</v>
      </c>
      <c r="U397" s="75">
        <v>45559</v>
      </c>
      <c r="V397" s="75">
        <v>45561</v>
      </c>
      <c r="W397" s="75">
        <v>45682</v>
      </c>
      <c r="X397" s="12">
        <v>120</v>
      </c>
      <c r="Y397" s="79">
        <f t="shared" si="45"/>
        <v>4</v>
      </c>
      <c r="Z397" s="89">
        <v>21600000</v>
      </c>
      <c r="AA397" s="81">
        <f>IF(Z397=0,0,((Z397/Y397)))</f>
        <v>5400000</v>
      </c>
      <c r="AB397" s="12">
        <v>1697</v>
      </c>
      <c r="AC397" s="19" t="str">
        <f>IFERROR((VLOOKUP($AB397,T_Datos!$B$3:$D$34,2,FALSE)),"Por favor diligenciar")</f>
        <v xml:space="preserve">Gestion publica transparente y que mide cuentas  la ciudadania en rafael uribe uribe </v>
      </c>
      <c r="AD397" s="19" t="str">
        <f>IFERROR((VLOOKUP($AB397,T_Datos!$B$3:$D$34,3,FALSE)),"Por favor diligenciar")</f>
        <v>O23011605570000001697</v>
      </c>
      <c r="AE397" s="12"/>
      <c r="AF397" s="86"/>
      <c r="AG397" s="12"/>
      <c r="AH397" s="86"/>
      <c r="AI397" s="13"/>
      <c r="AJ397" s="15"/>
      <c r="AK397" s="12"/>
      <c r="AL397" s="86"/>
      <c r="AM397" s="12"/>
      <c r="AN397" s="79">
        <f t="shared" si="46"/>
        <v>4</v>
      </c>
      <c r="AO397" s="79">
        <f>IF(X397+AM397=0,0,AM397+X397)</f>
        <v>120</v>
      </c>
      <c r="AP397" s="83">
        <f>IF(Z397+AJ397=0,0,Z397+AJ397)</f>
        <v>21600000</v>
      </c>
      <c r="AQ397" s="156"/>
    </row>
    <row r="398" spans="2:43" ht="51" customHeight="1">
      <c r="B398" s="149" t="s">
        <v>574</v>
      </c>
      <c r="C398" s="12">
        <v>405</v>
      </c>
      <c r="D398" s="12" t="s">
        <v>573</v>
      </c>
      <c r="E398" s="12"/>
      <c r="F398" s="151" t="s">
        <v>3058</v>
      </c>
      <c r="G398" s="77" t="s">
        <v>1249</v>
      </c>
      <c r="H398" s="12" t="s">
        <v>3059</v>
      </c>
      <c r="I398" s="12" t="s">
        <v>2352</v>
      </c>
      <c r="J398" s="12" t="s">
        <v>1373</v>
      </c>
      <c r="K398" s="88">
        <v>1033762488</v>
      </c>
      <c r="L398" s="12"/>
      <c r="M398" s="12"/>
      <c r="N398" s="12"/>
      <c r="O398" s="12"/>
      <c r="P398" s="12"/>
      <c r="Q398" s="12"/>
      <c r="R398" s="12"/>
      <c r="S398" s="12"/>
      <c r="T398" s="12" t="s">
        <v>1657</v>
      </c>
      <c r="U398" s="75">
        <v>45560</v>
      </c>
      <c r="V398" s="75">
        <v>45561</v>
      </c>
      <c r="W398" s="75">
        <v>45698</v>
      </c>
      <c r="X398" s="12">
        <v>105</v>
      </c>
      <c r="Y398" s="79">
        <f t="shared" si="45"/>
        <v>4</v>
      </c>
      <c r="Z398" s="89">
        <v>21945000</v>
      </c>
      <c r="AA398" s="81">
        <v>6270000</v>
      </c>
      <c r="AB398" s="12">
        <v>1697</v>
      </c>
      <c r="AC398" s="19" t="str">
        <f>IFERROR((VLOOKUP($AB398,T_Datos!$B$3:$D$34,2,FALSE)),"Por favor diligenciar")</f>
        <v xml:space="preserve">Gestion publica transparente y que mide cuentas  la ciudadania en rafael uribe uribe </v>
      </c>
      <c r="AD398" s="19" t="str">
        <f>IFERROR((VLOOKUP($AB398,T_Datos!$B$3:$D$34,3,FALSE)),"Por favor diligenciar")</f>
        <v>O23011605570000001697</v>
      </c>
      <c r="AE398" s="12">
        <v>1</v>
      </c>
      <c r="AF398" s="86">
        <v>45657</v>
      </c>
      <c r="AG398" s="12">
        <v>1562</v>
      </c>
      <c r="AH398" s="86">
        <v>45656</v>
      </c>
      <c r="AI398" s="13">
        <v>1529</v>
      </c>
      <c r="AJ398" s="15">
        <v>6270000</v>
      </c>
      <c r="AK398" s="12">
        <v>1</v>
      </c>
      <c r="AL398" s="86">
        <v>45657</v>
      </c>
      <c r="AM398" s="12">
        <v>30</v>
      </c>
      <c r="AN398" s="79">
        <f t="shared" si="46"/>
        <v>5</v>
      </c>
      <c r="AO398" s="79">
        <f>IF(X398+AM398=0,0,AM398+X398)</f>
        <v>135</v>
      </c>
      <c r="AP398" s="83">
        <f>IF(Z398+AJ398=0,0,Z398+AJ398)</f>
        <v>28215000</v>
      </c>
      <c r="AQ398" s="167"/>
    </row>
    <row r="399" spans="2:43" ht="51" customHeight="1">
      <c r="B399" s="149" t="s">
        <v>576</v>
      </c>
      <c r="C399" s="12">
        <v>406</v>
      </c>
      <c r="D399" s="12" t="s">
        <v>575</v>
      </c>
      <c r="E399" s="12"/>
      <c r="F399" s="151" t="s">
        <v>3060</v>
      </c>
      <c r="G399" s="77" t="s">
        <v>1249</v>
      </c>
      <c r="H399" s="12" t="s">
        <v>3061</v>
      </c>
      <c r="I399" s="12" t="s">
        <v>3062</v>
      </c>
      <c r="J399" s="12" t="s">
        <v>1373</v>
      </c>
      <c r="K399" s="88">
        <v>1002024801</v>
      </c>
      <c r="L399" s="12"/>
      <c r="M399" s="12"/>
      <c r="N399" s="12"/>
      <c r="O399" s="12"/>
      <c r="P399" s="12"/>
      <c r="Q399" s="12"/>
      <c r="R399" s="12"/>
      <c r="S399" s="12"/>
      <c r="T399" s="12" t="s">
        <v>1860</v>
      </c>
      <c r="U399" s="75">
        <v>45559</v>
      </c>
      <c r="V399" s="75">
        <v>45569</v>
      </c>
      <c r="W399" s="75">
        <v>45706</v>
      </c>
      <c r="X399" s="12">
        <v>135</v>
      </c>
      <c r="Y399" s="79">
        <f t="shared" si="45"/>
        <v>5</v>
      </c>
      <c r="Z399" s="89">
        <v>11250000</v>
      </c>
      <c r="AA399" s="81">
        <v>2500000</v>
      </c>
      <c r="AB399" s="12">
        <v>1680</v>
      </c>
      <c r="AC399" s="19" t="str">
        <f>IFERROR((VLOOKUP($AB399,T_Datos!$B$3:$D$34,2,FALSE)),"Por favor diligenciar")</f>
        <v xml:space="preserve">Ciudadanos mas seguros y con confianza en la justicia de rafael uribe uribe </v>
      </c>
      <c r="AD399" s="19" t="str">
        <f>IFERROR((VLOOKUP($AB399,T_Datos!$B$3:$D$34,3,FALSE)),"Por favor diligenciar")</f>
        <v>O23011603430000001680</v>
      </c>
      <c r="AE399" s="12"/>
      <c r="AF399" s="86"/>
      <c r="AG399" s="12"/>
      <c r="AH399" s="86"/>
      <c r="AI399" s="13"/>
      <c r="AJ399" s="15"/>
      <c r="AK399" s="12"/>
      <c r="AL399" s="86"/>
      <c r="AM399" s="12"/>
      <c r="AN399" s="79">
        <f t="shared" si="46"/>
        <v>5</v>
      </c>
      <c r="AO399" s="79">
        <f>IF(X399+AM399=0,0,AM399+X399)</f>
        <v>135</v>
      </c>
      <c r="AP399" s="83">
        <f>IF(Z399+AJ399=0,0,Z399+AJ399)</f>
        <v>11250000</v>
      </c>
      <c r="AQ399" s="167"/>
    </row>
    <row r="400" spans="2:43" ht="51" customHeight="1">
      <c r="B400" s="149" t="s">
        <v>578</v>
      </c>
      <c r="C400" s="12">
        <v>407</v>
      </c>
      <c r="D400" s="12" t="s">
        <v>577</v>
      </c>
      <c r="E400" s="12"/>
      <c r="F400" s="151" t="s">
        <v>3063</v>
      </c>
      <c r="G400" s="77" t="s">
        <v>1249</v>
      </c>
      <c r="H400" s="12" t="s">
        <v>3064</v>
      </c>
      <c r="I400" s="12" t="s">
        <v>3065</v>
      </c>
      <c r="J400" s="12" t="s">
        <v>1373</v>
      </c>
      <c r="K400" s="88">
        <v>52035152</v>
      </c>
      <c r="L400" s="12"/>
      <c r="M400" s="12"/>
      <c r="N400" s="12"/>
      <c r="O400" s="12"/>
      <c r="P400" s="12"/>
      <c r="Q400" s="12"/>
      <c r="R400" s="12"/>
      <c r="S400" s="12"/>
      <c r="T400" s="12" t="s">
        <v>1860</v>
      </c>
      <c r="U400" s="75">
        <v>45559</v>
      </c>
      <c r="V400" s="75">
        <v>45561</v>
      </c>
      <c r="W400" s="75">
        <v>45698</v>
      </c>
      <c r="X400" s="12">
        <v>135</v>
      </c>
      <c r="Y400" s="79">
        <f t="shared" si="45"/>
        <v>5</v>
      </c>
      <c r="Z400" s="89">
        <v>11250000</v>
      </c>
      <c r="AA400" s="81">
        <v>2500000</v>
      </c>
      <c r="AB400" s="12">
        <v>1680</v>
      </c>
      <c r="AC400" s="19" t="str">
        <f>IFERROR((VLOOKUP($AB400,T_Datos!$B$3:$D$34,2,FALSE)),"Por favor diligenciar")</f>
        <v xml:space="preserve">Ciudadanos mas seguros y con confianza en la justicia de rafael uribe uribe </v>
      </c>
      <c r="AD400" s="19" t="str">
        <f>IFERROR((VLOOKUP($AB400,T_Datos!$B$3:$D$34,3,FALSE)),"Por favor diligenciar")</f>
        <v>O23011603430000001680</v>
      </c>
      <c r="AE400" s="12"/>
      <c r="AF400" s="86"/>
      <c r="AG400" s="12"/>
      <c r="AH400" s="86"/>
      <c r="AI400" s="13"/>
      <c r="AJ400" s="15"/>
      <c r="AK400" s="12"/>
      <c r="AL400" s="86"/>
      <c r="AM400" s="12"/>
      <c r="AN400" s="79">
        <f t="shared" si="46"/>
        <v>5</v>
      </c>
      <c r="AO400" s="79">
        <f>IF(X400+AM400=0,0,AM400+X400)</f>
        <v>135</v>
      </c>
      <c r="AP400" s="83">
        <f>IF(Z400+AJ400=0,0,Z400+AJ400)</f>
        <v>11250000</v>
      </c>
      <c r="AQ400" s="167"/>
    </row>
    <row r="401" spans="2:43" ht="51" customHeight="1">
      <c r="B401" s="149" t="s">
        <v>580</v>
      </c>
      <c r="C401" s="12">
        <v>408</v>
      </c>
      <c r="D401" s="12" t="s">
        <v>579</v>
      </c>
      <c r="E401" s="12"/>
      <c r="F401" s="151" t="s">
        <v>3066</v>
      </c>
      <c r="G401" s="77" t="s">
        <v>1249</v>
      </c>
      <c r="H401" s="12" t="s">
        <v>3067</v>
      </c>
      <c r="I401" s="12" t="s">
        <v>3068</v>
      </c>
      <c r="J401" s="12" t="s">
        <v>1373</v>
      </c>
      <c r="K401" s="88">
        <v>1031148872</v>
      </c>
      <c r="L401" s="12"/>
      <c r="M401" s="12"/>
      <c r="N401" s="12"/>
      <c r="O401" s="12"/>
      <c r="P401" s="12"/>
      <c r="Q401" s="12"/>
      <c r="R401" s="12"/>
      <c r="S401" s="12"/>
      <c r="T401" s="12" t="s">
        <v>1561</v>
      </c>
      <c r="U401" s="37">
        <v>45565</v>
      </c>
      <c r="V401" s="75">
        <v>45569</v>
      </c>
      <c r="W401" s="75">
        <v>45691</v>
      </c>
      <c r="X401" s="12">
        <v>120</v>
      </c>
      <c r="Y401" s="79">
        <f t="shared" si="45"/>
        <v>4</v>
      </c>
      <c r="Z401" s="89">
        <v>16800000</v>
      </c>
      <c r="AA401" s="81">
        <f>IF(Z401=0,0,((Z401/Y401)))</f>
        <v>4200000</v>
      </c>
      <c r="AB401" s="12">
        <v>1697</v>
      </c>
      <c r="AC401" s="19" t="str">
        <f>IFERROR((VLOOKUP($AB401,T_Datos!$B$3:$D$34,2,FALSE)),"Por favor diligenciar")</f>
        <v xml:space="preserve">Gestion publica transparente y que mide cuentas  la ciudadania en rafael uribe uribe </v>
      </c>
      <c r="AD401" s="19" t="str">
        <f>IFERROR((VLOOKUP($AB401,T_Datos!$B$3:$D$34,3,FALSE)),"Por favor diligenciar")</f>
        <v>O23011605570000001697</v>
      </c>
      <c r="AE401" s="12"/>
      <c r="AF401" s="86"/>
      <c r="AG401" s="12"/>
      <c r="AH401" s="86"/>
      <c r="AI401" s="13"/>
      <c r="AJ401" s="15"/>
      <c r="AK401" s="12"/>
      <c r="AL401" s="86"/>
      <c r="AM401" s="12"/>
      <c r="AN401" s="79">
        <f t="shared" si="46"/>
        <v>4</v>
      </c>
      <c r="AO401" s="79">
        <f>IF(X401+AM401=0,0,AM401+X401)</f>
        <v>120</v>
      </c>
      <c r="AP401" s="83">
        <f>IF(Z401+AJ401=0,0,Z401+AJ401)</f>
        <v>16800000</v>
      </c>
      <c r="AQ401" s="167"/>
    </row>
    <row r="402" spans="2:43" ht="51" customHeight="1">
      <c r="B402" s="149" t="s">
        <v>582</v>
      </c>
      <c r="C402" s="12">
        <v>409</v>
      </c>
      <c r="D402" s="12" t="s">
        <v>581</v>
      </c>
      <c r="E402" s="12"/>
      <c r="F402" s="151" t="s">
        <v>3069</v>
      </c>
      <c r="G402" s="77" t="s">
        <v>1249</v>
      </c>
      <c r="H402" s="12" t="s">
        <v>3070</v>
      </c>
      <c r="I402" s="12" t="s">
        <v>1750</v>
      </c>
      <c r="J402" s="12" t="s">
        <v>1373</v>
      </c>
      <c r="K402" s="88">
        <v>1014180818</v>
      </c>
      <c r="L402" s="12"/>
      <c r="M402" s="12"/>
      <c r="N402" s="12"/>
      <c r="O402" s="12"/>
      <c r="P402" s="12"/>
      <c r="Q402" s="12"/>
      <c r="R402" s="12"/>
      <c r="S402" s="12"/>
      <c r="T402" s="12" t="s">
        <v>3071</v>
      </c>
      <c r="U402" s="75">
        <v>45565</v>
      </c>
      <c r="V402" s="75">
        <v>45569</v>
      </c>
      <c r="W402" s="75">
        <v>45675</v>
      </c>
      <c r="X402" s="12">
        <v>105</v>
      </c>
      <c r="Y402" s="79">
        <f t="shared" si="45"/>
        <v>4</v>
      </c>
      <c r="Z402" s="89">
        <v>21945000</v>
      </c>
      <c r="AA402" s="81">
        <v>6270000</v>
      </c>
      <c r="AB402" s="12">
        <v>1697</v>
      </c>
      <c r="AC402" s="19" t="str">
        <f>IFERROR((VLOOKUP($AB402,T_Datos!$B$3:$D$34,2,FALSE)),"Por favor diligenciar")</f>
        <v xml:space="preserve">Gestion publica transparente y que mide cuentas  la ciudadania en rafael uribe uribe </v>
      </c>
      <c r="AD402" s="19" t="str">
        <f>IFERROR((VLOOKUP($AB402,T_Datos!$B$3:$D$34,3,FALSE)),"Por favor diligenciar")</f>
        <v>O23011605570000001697</v>
      </c>
      <c r="AE402" s="12"/>
      <c r="AF402" s="86"/>
      <c r="AG402" s="12"/>
      <c r="AH402" s="86"/>
      <c r="AI402" s="13"/>
      <c r="AJ402" s="15"/>
      <c r="AK402" s="12"/>
      <c r="AL402" s="86"/>
      <c r="AM402" s="12"/>
      <c r="AN402" s="79">
        <f t="shared" si="46"/>
        <v>4</v>
      </c>
      <c r="AO402" s="79">
        <f>IF(X402+AM402=0,0,AM402+X402)</f>
        <v>105</v>
      </c>
      <c r="AP402" s="83">
        <f>IF(Z402+AJ402=0,0,Z402+AJ402)</f>
        <v>21945000</v>
      </c>
      <c r="AQ402" s="167"/>
    </row>
    <row r="403" spans="2:43" ht="51" customHeight="1">
      <c r="B403" s="149" t="s">
        <v>584</v>
      </c>
      <c r="C403" s="12">
        <v>410</v>
      </c>
      <c r="D403" s="12" t="s">
        <v>583</v>
      </c>
      <c r="E403" s="12"/>
      <c r="F403" s="155" t="s">
        <v>3072</v>
      </c>
      <c r="G403" s="77" t="s">
        <v>1249</v>
      </c>
      <c r="H403" s="12" t="s">
        <v>3073</v>
      </c>
      <c r="I403" s="12" t="s">
        <v>3074</v>
      </c>
      <c r="J403" s="12" t="s">
        <v>1373</v>
      </c>
      <c r="K403" s="88">
        <v>19484273</v>
      </c>
      <c r="L403" s="12"/>
      <c r="M403" s="12"/>
      <c r="N403" s="12"/>
      <c r="O403" s="12"/>
      <c r="P403" s="12"/>
      <c r="Q403" s="12"/>
      <c r="R403" s="12"/>
      <c r="S403" s="12"/>
      <c r="T403" s="12" t="s">
        <v>1860</v>
      </c>
      <c r="U403" s="75">
        <v>45559</v>
      </c>
      <c r="V403" s="75">
        <v>45565</v>
      </c>
      <c r="W403" s="75">
        <v>45703</v>
      </c>
      <c r="X403" s="12">
        <v>105</v>
      </c>
      <c r="Y403" s="79">
        <f t="shared" si="45"/>
        <v>4</v>
      </c>
      <c r="Z403" s="89">
        <v>11250000</v>
      </c>
      <c r="AA403" s="81">
        <v>2500000</v>
      </c>
      <c r="AB403" s="12">
        <v>1680</v>
      </c>
      <c r="AC403" s="19" t="str">
        <f>IFERROR((VLOOKUP($AB403,T_Datos!$B$3:$D$34,2,FALSE)),"Por favor diligenciar")</f>
        <v xml:space="preserve">Ciudadanos mas seguros y con confianza en la justicia de rafael uribe uribe </v>
      </c>
      <c r="AD403" s="19" t="str">
        <f>IFERROR((VLOOKUP($AB403,T_Datos!$B$3:$D$34,3,FALSE)),"Por favor diligenciar")</f>
        <v>O23011603430000001680</v>
      </c>
      <c r="AE403" s="12"/>
      <c r="AF403" s="86"/>
      <c r="AG403" s="12"/>
      <c r="AH403" s="86"/>
      <c r="AI403" s="13"/>
      <c r="AJ403" s="15"/>
      <c r="AK403" s="12"/>
      <c r="AL403" s="86"/>
      <c r="AM403" s="12"/>
      <c r="AN403" s="79">
        <f t="shared" si="46"/>
        <v>4</v>
      </c>
      <c r="AO403" s="79">
        <f>IF(X403+AM403=0,0,AM403+X403)</f>
        <v>105</v>
      </c>
      <c r="AP403" s="83">
        <f>IF(Z403+AJ403=0,0,Z403+AJ403)</f>
        <v>11250000</v>
      </c>
      <c r="AQ403" s="167"/>
    </row>
    <row r="404" spans="2:43" ht="51" customHeight="1">
      <c r="B404" s="149" t="s">
        <v>586</v>
      </c>
      <c r="C404" s="12">
        <v>411</v>
      </c>
      <c r="D404" s="12" t="s">
        <v>585</v>
      </c>
      <c r="E404" s="12"/>
      <c r="F404" s="151" t="s">
        <v>3075</v>
      </c>
      <c r="G404" s="77" t="s">
        <v>1249</v>
      </c>
      <c r="H404" s="12" t="s">
        <v>3076</v>
      </c>
      <c r="I404" s="12" t="s">
        <v>1873</v>
      </c>
      <c r="J404" s="12" t="s">
        <v>1373</v>
      </c>
      <c r="K404" s="88">
        <v>79211230</v>
      </c>
      <c r="L404" s="12"/>
      <c r="M404" s="12"/>
      <c r="N404" s="12"/>
      <c r="O404" s="12"/>
      <c r="P404" s="12"/>
      <c r="Q404" s="12"/>
      <c r="R404" s="12"/>
      <c r="S404" s="12"/>
      <c r="T404" s="12" t="s">
        <v>1860</v>
      </c>
      <c r="U404" s="75">
        <v>45559</v>
      </c>
      <c r="V404" s="75">
        <v>45565</v>
      </c>
      <c r="W404" s="75">
        <v>45703</v>
      </c>
      <c r="X404" s="12">
        <v>105</v>
      </c>
      <c r="Y404" s="79">
        <f t="shared" si="45"/>
        <v>4</v>
      </c>
      <c r="Z404" s="89">
        <v>11250000</v>
      </c>
      <c r="AA404" s="81">
        <v>2500000</v>
      </c>
      <c r="AB404" s="12">
        <v>1680</v>
      </c>
      <c r="AC404" s="19" t="str">
        <f>IFERROR((VLOOKUP($AB404,T_Datos!$B$3:$D$34,2,FALSE)),"Por favor diligenciar")</f>
        <v xml:space="preserve">Ciudadanos mas seguros y con confianza en la justicia de rafael uribe uribe </v>
      </c>
      <c r="AD404" s="19" t="str">
        <f>IFERROR((VLOOKUP($AB404,T_Datos!$B$3:$D$34,3,FALSE)),"Por favor diligenciar")</f>
        <v>O23011603430000001680</v>
      </c>
      <c r="AE404" s="12"/>
      <c r="AF404" s="86"/>
      <c r="AG404" s="12"/>
      <c r="AH404" s="86"/>
      <c r="AI404" s="13"/>
      <c r="AJ404" s="15"/>
      <c r="AK404" s="12"/>
      <c r="AL404" s="86"/>
      <c r="AM404" s="12"/>
      <c r="AN404" s="79">
        <f t="shared" si="46"/>
        <v>4</v>
      </c>
      <c r="AO404" s="79">
        <f>IF(X404+AM404=0,0,AM404+X404)</f>
        <v>105</v>
      </c>
      <c r="AP404" s="83">
        <f>IF(Z404+AJ404=0,0,Z404+AJ404)</f>
        <v>11250000</v>
      </c>
      <c r="AQ404" s="167"/>
    </row>
    <row r="405" spans="2:43" ht="51" customHeight="1">
      <c r="B405" s="149" t="s">
        <v>588</v>
      </c>
      <c r="C405" s="12">
        <v>412</v>
      </c>
      <c r="D405" s="12" t="s">
        <v>587</v>
      </c>
      <c r="E405" s="12"/>
      <c r="F405" s="151" t="s">
        <v>3077</v>
      </c>
      <c r="G405" s="77" t="s">
        <v>1249</v>
      </c>
      <c r="H405" s="12" t="s">
        <v>3078</v>
      </c>
      <c r="I405" s="12" t="s">
        <v>3079</v>
      </c>
      <c r="J405" s="12" t="s">
        <v>1373</v>
      </c>
      <c r="K405" s="88">
        <v>80410517</v>
      </c>
      <c r="L405" s="12"/>
      <c r="M405" s="12"/>
      <c r="N405" s="12"/>
      <c r="O405" s="12"/>
      <c r="P405" s="12"/>
      <c r="Q405" s="12"/>
      <c r="R405" s="12"/>
      <c r="S405" s="12"/>
      <c r="T405" s="12" t="s">
        <v>1669</v>
      </c>
      <c r="U405" s="75">
        <v>45567</v>
      </c>
      <c r="V405" s="75">
        <v>45572</v>
      </c>
      <c r="W405" s="75">
        <v>45694</v>
      </c>
      <c r="X405" s="12">
        <v>120</v>
      </c>
      <c r="Y405" s="79">
        <f t="shared" si="45"/>
        <v>4</v>
      </c>
      <c r="Z405" s="89">
        <v>11200000</v>
      </c>
      <c r="AA405" s="81">
        <f>IF(Z405=0,0,((Z405/Y405)))</f>
        <v>2800000</v>
      </c>
      <c r="AB405" s="12">
        <v>1697</v>
      </c>
      <c r="AC405" s="19" t="str">
        <f>IFERROR((VLOOKUP($AB405,T_Datos!$B$3:$D$34,2,FALSE)),"Por favor diligenciar")</f>
        <v xml:space="preserve">Gestion publica transparente y que mide cuentas  la ciudadania en rafael uribe uribe </v>
      </c>
      <c r="AD405" s="19" t="str">
        <f>IFERROR((VLOOKUP($AB405,T_Datos!$B$3:$D$34,3,FALSE)),"Por favor diligenciar")</f>
        <v>O23011605570000001697</v>
      </c>
      <c r="AE405" s="12"/>
      <c r="AF405" s="86"/>
      <c r="AG405" s="12"/>
      <c r="AH405" s="86"/>
      <c r="AI405" s="13"/>
      <c r="AJ405" s="15"/>
      <c r="AK405" s="12"/>
      <c r="AL405" s="86"/>
      <c r="AM405" s="12"/>
      <c r="AN405" s="79">
        <f t="shared" si="46"/>
        <v>4</v>
      </c>
      <c r="AO405" s="79">
        <f>IF(X405+AM405=0,0,AM405+X405)</f>
        <v>120</v>
      </c>
      <c r="AP405" s="83">
        <f>IF(Z405+AJ405=0,0,Z405+AJ405)</f>
        <v>11200000</v>
      </c>
      <c r="AQ405" s="167"/>
    </row>
    <row r="406" spans="2:43" ht="51" customHeight="1">
      <c r="B406" s="149" t="s">
        <v>590</v>
      </c>
      <c r="C406" s="12">
        <v>413</v>
      </c>
      <c r="D406" s="12" t="s">
        <v>589</v>
      </c>
      <c r="E406" s="12"/>
      <c r="F406" s="151" t="s">
        <v>3080</v>
      </c>
      <c r="G406" s="77" t="s">
        <v>1249</v>
      </c>
      <c r="H406" s="12" t="s">
        <v>3081</v>
      </c>
      <c r="I406" s="12" t="s">
        <v>1372</v>
      </c>
      <c r="J406" s="12" t="s">
        <v>1373</v>
      </c>
      <c r="K406" s="88">
        <v>93238085</v>
      </c>
      <c r="L406" s="12"/>
      <c r="M406" s="12"/>
      <c r="N406" s="12"/>
      <c r="O406" s="12"/>
      <c r="P406" s="12"/>
      <c r="Q406" s="12"/>
      <c r="R406" s="12"/>
      <c r="S406" s="12"/>
      <c r="T406" s="12" t="s">
        <v>3082</v>
      </c>
      <c r="U406" s="75">
        <v>45572</v>
      </c>
      <c r="V406" s="75">
        <v>45574</v>
      </c>
      <c r="W406" s="75">
        <v>45711</v>
      </c>
      <c r="X406" s="12">
        <v>135</v>
      </c>
      <c r="Y406" s="79">
        <f t="shared" ref="Y406:Y414" si="47">ROUND((X406/30),0)</f>
        <v>5</v>
      </c>
      <c r="Z406" s="89">
        <v>22950000</v>
      </c>
      <c r="AA406" s="81">
        <v>5100000</v>
      </c>
      <c r="AB406" s="12">
        <v>1697</v>
      </c>
      <c r="AC406" s="19" t="str">
        <f>IFERROR((VLOOKUP($AB406,T_Datos!$B$3:$D$34,2,FALSE)),"Por favor diligenciar")</f>
        <v xml:space="preserve">Gestion publica transparente y que mide cuentas  la ciudadania en rafael uribe uribe </v>
      </c>
      <c r="AD406" s="19" t="str">
        <f>IFERROR((VLOOKUP($AB406,T_Datos!$B$3:$D$34,3,FALSE)),"Por favor diligenciar")</f>
        <v>O23011605570000001697</v>
      </c>
      <c r="AE406" s="12"/>
      <c r="AF406" s="86"/>
      <c r="AG406" s="12"/>
      <c r="AH406" s="86"/>
      <c r="AI406" s="13"/>
      <c r="AJ406" s="15"/>
      <c r="AK406" s="12"/>
      <c r="AL406" s="86"/>
      <c r="AM406" s="12"/>
      <c r="AN406" s="79">
        <f t="shared" ref="AN406:AN414" si="48">ROUND(AO406/30,0)</f>
        <v>5</v>
      </c>
      <c r="AO406" s="79">
        <f>IF(X406+AM406=0,0,AM406+X406)</f>
        <v>135</v>
      </c>
      <c r="AP406" s="83">
        <f>IF(Z406+AJ406=0,0,Z406+AJ406)</f>
        <v>22950000</v>
      </c>
      <c r="AQ406" s="167"/>
    </row>
    <row r="407" spans="2:43" ht="51" customHeight="1">
      <c r="B407" s="149" t="s">
        <v>592</v>
      </c>
      <c r="C407" s="12">
        <v>414</v>
      </c>
      <c r="D407" s="12" t="s">
        <v>591</v>
      </c>
      <c r="E407" s="12"/>
      <c r="F407" s="155" t="s">
        <v>3083</v>
      </c>
      <c r="G407" s="77" t="s">
        <v>1249</v>
      </c>
      <c r="H407" s="12" t="s">
        <v>3084</v>
      </c>
      <c r="I407" s="12" t="s">
        <v>3085</v>
      </c>
      <c r="J407" s="12" t="s">
        <v>1373</v>
      </c>
      <c r="K407" s="88">
        <v>1012410729</v>
      </c>
      <c r="L407" s="12"/>
      <c r="M407" s="12"/>
      <c r="N407" s="12"/>
      <c r="O407" s="12"/>
      <c r="P407" s="12"/>
      <c r="Q407" s="12"/>
      <c r="R407" s="12"/>
      <c r="S407" s="12"/>
      <c r="T407" s="12" t="s">
        <v>3086</v>
      </c>
      <c r="U407" s="75">
        <v>45562</v>
      </c>
      <c r="V407" s="75">
        <v>45565</v>
      </c>
      <c r="W407" s="75">
        <v>45686</v>
      </c>
      <c r="X407" s="12">
        <v>120</v>
      </c>
      <c r="Y407" s="79">
        <f t="shared" si="47"/>
        <v>4</v>
      </c>
      <c r="Z407" s="89">
        <v>23760000</v>
      </c>
      <c r="AA407" s="81">
        <f>IF(Z407=0,0,((Z407/Y407)))</f>
        <v>5940000</v>
      </c>
      <c r="AB407" s="12">
        <v>1697</v>
      </c>
      <c r="AC407" s="19" t="str">
        <f>IFERROR((VLOOKUP($AB407,T_Datos!$B$3:$D$34,2,FALSE)),"Por favor diligenciar")</f>
        <v xml:space="preserve">Gestion publica transparente y que mide cuentas  la ciudadania en rafael uribe uribe </v>
      </c>
      <c r="AD407" s="19" t="str">
        <f>IFERROR((VLOOKUP($AB407,T_Datos!$B$3:$D$34,3,FALSE)),"Por favor diligenciar")</f>
        <v>O23011605570000001697</v>
      </c>
      <c r="AE407" s="12"/>
      <c r="AF407" s="86"/>
      <c r="AG407" s="12"/>
      <c r="AH407" s="86"/>
      <c r="AI407" s="13"/>
      <c r="AJ407" s="15"/>
      <c r="AK407" s="12"/>
      <c r="AL407" s="86"/>
      <c r="AM407" s="12"/>
      <c r="AN407" s="79">
        <f t="shared" si="48"/>
        <v>4</v>
      </c>
      <c r="AO407" s="79">
        <f>IF(X407+AM407=0,0,AM407+X407)</f>
        <v>120</v>
      </c>
      <c r="AP407" s="83">
        <f>IF(Z407+AJ407=0,0,Z407+AJ407)</f>
        <v>23760000</v>
      </c>
      <c r="AQ407" s="167"/>
    </row>
    <row r="408" spans="2:43" ht="51" customHeight="1">
      <c r="B408" s="149" t="s">
        <v>594</v>
      </c>
      <c r="C408" s="12">
        <v>415</v>
      </c>
      <c r="D408" s="12" t="s">
        <v>593</v>
      </c>
      <c r="E408" s="12"/>
      <c r="F408" s="151" t="s">
        <v>3087</v>
      </c>
      <c r="G408" s="77" t="s">
        <v>1249</v>
      </c>
      <c r="H408" s="12" t="s">
        <v>3088</v>
      </c>
      <c r="I408" s="12" t="s">
        <v>1488</v>
      </c>
      <c r="J408" s="12" t="s">
        <v>1373</v>
      </c>
      <c r="K408" s="88">
        <v>1095800182</v>
      </c>
      <c r="L408" s="12"/>
      <c r="M408" s="12"/>
      <c r="N408" s="12"/>
      <c r="O408" s="12"/>
      <c r="P408" s="12"/>
      <c r="Q408" s="12"/>
      <c r="R408" s="12"/>
      <c r="S408" s="12"/>
      <c r="T408" s="12" t="s">
        <v>3089</v>
      </c>
      <c r="U408" s="75">
        <v>45567</v>
      </c>
      <c r="V408" s="75">
        <v>45572</v>
      </c>
      <c r="W408" s="75">
        <v>45709</v>
      </c>
      <c r="X408" s="12">
        <v>105</v>
      </c>
      <c r="Y408" s="79">
        <f t="shared" si="47"/>
        <v>4</v>
      </c>
      <c r="Z408" s="89">
        <v>24640000</v>
      </c>
      <c r="AA408" s="81">
        <v>7040000</v>
      </c>
      <c r="AB408" s="12">
        <v>1698</v>
      </c>
      <c r="AC408" s="19" t="str">
        <f>IFERROR((VLOOKUP($AB408,T_Datos!$B$3:$D$34,2,FALSE)),"Por favor diligenciar")</f>
        <v>Inspección, vigilancia y control en Rafael Uribe Uribe
Rafael Uribe Uribe</v>
      </c>
      <c r="AD408" s="19" t="str">
        <f>IFERROR((VLOOKUP($AB408,T_Datos!$B$3:$D$34,3,FALSE)),"Por favor diligenciar")</f>
        <v>O23011605570000001698</v>
      </c>
      <c r="AE408" s="12">
        <v>1</v>
      </c>
      <c r="AF408" s="86">
        <v>45657</v>
      </c>
      <c r="AG408" s="12">
        <v>1551</v>
      </c>
      <c r="AH408" s="86">
        <v>45653</v>
      </c>
      <c r="AI408" s="13">
        <v>1653</v>
      </c>
      <c r="AJ408" s="15">
        <v>7040000</v>
      </c>
      <c r="AK408" s="12">
        <v>1</v>
      </c>
      <c r="AL408" s="86">
        <v>45657</v>
      </c>
      <c r="AM408" s="12">
        <v>30</v>
      </c>
      <c r="AN408" s="79">
        <f t="shared" si="48"/>
        <v>5</v>
      </c>
      <c r="AO408" s="79">
        <f>IF(X408+AM408=0,0,AM408+X408)</f>
        <v>135</v>
      </c>
      <c r="AP408" s="83">
        <f>IF(Z408+AJ408=0,0,Z408+AJ408)</f>
        <v>31680000</v>
      </c>
    </row>
    <row r="409" spans="2:43" ht="51" customHeight="1">
      <c r="B409" s="149" t="s">
        <v>596</v>
      </c>
      <c r="C409" s="12">
        <v>416</v>
      </c>
      <c r="D409" s="12" t="s">
        <v>595</v>
      </c>
      <c r="E409" s="12"/>
      <c r="F409" s="151" t="s">
        <v>3090</v>
      </c>
      <c r="G409" s="77" t="s">
        <v>1249</v>
      </c>
      <c r="H409" s="12" t="s">
        <v>3091</v>
      </c>
      <c r="I409" s="12" t="s">
        <v>3092</v>
      </c>
      <c r="J409" s="12" t="s">
        <v>1373</v>
      </c>
      <c r="K409" s="88">
        <v>1056800322</v>
      </c>
      <c r="L409" s="12"/>
      <c r="M409" s="12"/>
      <c r="N409" s="12"/>
      <c r="O409" s="12"/>
      <c r="P409" s="12"/>
      <c r="Q409" s="12"/>
      <c r="R409" s="12"/>
      <c r="S409" s="12"/>
      <c r="T409" s="12" t="s">
        <v>1626</v>
      </c>
      <c r="U409" s="75">
        <v>45560</v>
      </c>
      <c r="V409" s="75">
        <v>45573</v>
      </c>
      <c r="W409" s="75">
        <v>45695</v>
      </c>
      <c r="X409" s="12">
        <v>120</v>
      </c>
      <c r="Y409" s="79">
        <f t="shared" si="47"/>
        <v>4</v>
      </c>
      <c r="Z409" s="89">
        <v>12400000</v>
      </c>
      <c r="AA409" s="81">
        <f>IF(Z409=0,0,((Z409/Y409)))</f>
        <v>3100000</v>
      </c>
      <c r="AB409" s="12">
        <v>1697</v>
      </c>
      <c r="AC409" s="19" t="str">
        <f>IFERROR((VLOOKUP($AB409,T_Datos!$B$3:$D$34,2,FALSE)),"Por favor diligenciar")</f>
        <v xml:space="preserve">Gestion publica transparente y que mide cuentas  la ciudadania en rafael uribe uribe </v>
      </c>
      <c r="AD409" s="19" t="str">
        <f>IFERROR((VLOOKUP($AB409,T_Datos!$B$3:$D$34,3,FALSE)),"Por favor diligenciar")</f>
        <v>O23011605570000001697</v>
      </c>
      <c r="AE409" s="12"/>
      <c r="AF409" s="86"/>
      <c r="AG409" s="12"/>
      <c r="AH409" s="86"/>
      <c r="AI409" s="13"/>
      <c r="AJ409" s="15"/>
      <c r="AK409" s="12"/>
      <c r="AL409" s="86"/>
      <c r="AM409" s="12"/>
      <c r="AN409" s="79">
        <f t="shared" si="48"/>
        <v>4</v>
      </c>
      <c r="AO409" s="79">
        <f>IF(X409+AM409=0,0,AM409+X409)</f>
        <v>120</v>
      </c>
      <c r="AP409" s="83">
        <f>IF(Z409+AJ409=0,0,Z409+AJ409)</f>
        <v>12400000</v>
      </c>
      <c r="AQ409" s="167"/>
    </row>
    <row r="410" spans="2:43" ht="51" customHeight="1">
      <c r="B410" s="149" t="s">
        <v>598</v>
      </c>
      <c r="C410" s="12">
        <v>417</v>
      </c>
      <c r="D410" s="12" t="s">
        <v>597</v>
      </c>
      <c r="E410" s="12"/>
      <c r="F410" s="151" t="s">
        <v>3093</v>
      </c>
      <c r="G410" s="77" t="s">
        <v>1249</v>
      </c>
      <c r="H410" s="12" t="s">
        <v>3094</v>
      </c>
      <c r="I410" s="12" t="s">
        <v>3095</v>
      </c>
      <c r="J410" s="12" t="s">
        <v>1373</v>
      </c>
      <c r="K410" s="88">
        <v>65633720</v>
      </c>
      <c r="L410" s="12"/>
      <c r="M410" s="12"/>
      <c r="N410" s="12"/>
      <c r="O410" s="12"/>
      <c r="P410" s="12"/>
      <c r="Q410" s="12"/>
      <c r="R410" s="12"/>
      <c r="S410" s="12"/>
      <c r="T410" s="12" t="s">
        <v>1457</v>
      </c>
      <c r="U410" s="75">
        <v>45565</v>
      </c>
      <c r="V410" s="75">
        <v>45569</v>
      </c>
      <c r="W410" s="75">
        <v>45675</v>
      </c>
      <c r="X410" s="12">
        <v>105</v>
      </c>
      <c r="Y410" s="79">
        <f t="shared" si="47"/>
        <v>4</v>
      </c>
      <c r="Z410" s="89">
        <v>20790000</v>
      </c>
      <c r="AA410" s="81">
        <v>5940000</v>
      </c>
      <c r="AB410" s="12">
        <v>1698</v>
      </c>
      <c r="AC410" s="19" t="str">
        <f>IFERROR((VLOOKUP($AB410,T_Datos!$B$3:$D$34,2,FALSE)),"Por favor diligenciar")</f>
        <v>Inspección, vigilancia y control en Rafael Uribe Uribe
Rafael Uribe Uribe</v>
      </c>
      <c r="AD410" s="19" t="str">
        <f>IFERROR((VLOOKUP($AB410,T_Datos!$B$3:$D$34,3,FALSE)),"Por favor diligenciar")</f>
        <v>O23011605570000001698</v>
      </c>
      <c r="AE410" s="12"/>
      <c r="AF410" s="86"/>
      <c r="AG410" s="12"/>
      <c r="AH410" s="86"/>
      <c r="AI410" s="13"/>
      <c r="AJ410" s="15"/>
      <c r="AK410" s="12"/>
      <c r="AL410" s="86"/>
      <c r="AM410" s="12"/>
      <c r="AN410" s="79">
        <f t="shared" si="48"/>
        <v>4</v>
      </c>
      <c r="AO410" s="79">
        <f>IF(X410+AM410=0,0,AM410+X410)</f>
        <v>105</v>
      </c>
      <c r="AP410" s="83">
        <f>IF(Z410+AJ410=0,0,Z410+AJ410)</f>
        <v>20790000</v>
      </c>
      <c r="AQ410" s="167"/>
    </row>
    <row r="411" spans="2:43" ht="51" customHeight="1">
      <c r="B411" s="149" t="s">
        <v>600</v>
      </c>
      <c r="C411" s="12">
        <v>418</v>
      </c>
      <c r="D411" s="12" t="s">
        <v>599</v>
      </c>
      <c r="E411" s="12"/>
      <c r="F411" s="151" t="s">
        <v>3096</v>
      </c>
      <c r="G411" s="77" t="s">
        <v>1249</v>
      </c>
      <c r="H411" s="12" t="s">
        <v>3097</v>
      </c>
      <c r="I411" s="12" t="s">
        <v>3098</v>
      </c>
      <c r="J411" s="12" t="s">
        <v>1373</v>
      </c>
      <c r="K411" s="88">
        <v>1032372202</v>
      </c>
      <c r="L411" s="12"/>
      <c r="M411" s="12"/>
      <c r="N411" s="12"/>
      <c r="O411" s="12"/>
      <c r="P411" s="12"/>
      <c r="Q411" s="12"/>
      <c r="R411" s="12"/>
      <c r="S411" s="12"/>
      <c r="T411" s="12" t="s">
        <v>3099</v>
      </c>
      <c r="U411" s="75">
        <v>45562</v>
      </c>
      <c r="V411" s="75">
        <v>45569</v>
      </c>
      <c r="W411" s="75">
        <v>45691</v>
      </c>
      <c r="X411" s="12">
        <v>120</v>
      </c>
      <c r="Y411" s="79">
        <f t="shared" si="47"/>
        <v>4</v>
      </c>
      <c r="Z411" s="89">
        <v>23760000</v>
      </c>
      <c r="AA411" s="81">
        <f>IF(Z411=0,0,((Z411/Y411)))</f>
        <v>5940000</v>
      </c>
      <c r="AB411" s="12">
        <v>1698</v>
      </c>
      <c r="AC411" s="19" t="str">
        <f>IFERROR((VLOOKUP($AB411,T_Datos!$B$3:$D$34,2,FALSE)),"Por favor diligenciar")</f>
        <v>Inspección, vigilancia y control en Rafael Uribe Uribe
Rafael Uribe Uribe</v>
      </c>
      <c r="AD411" s="19" t="str">
        <f>IFERROR((VLOOKUP($AB411,T_Datos!$B$3:$D$34,3,FALSE)),"Por favor diligenciar")</f>
        <v>O23011605570000001698</v>
      </c>
      <c r="AE411" s="12"/>
      <c r="AF411" s="86"/>
      <c r="AG411" s="12"/>
      <c r="AH411" s="86"/>
      <c r="AI411" s="13"/>
      <c r="AJ411" s="15"/>
      <c r="AK411" s="12"/>
      <c r="AL411" s="86"/>
      <c r="AM411" s="12"/>
      <c r="AN411" s="79">
        <f t="shared" si="48"/>
        <v>4</v>
      </c>
      <c r="AO411" s="79">
        <f>IF(X411+AM411=0,0,AM411+X411)</f>
        <v>120</v>
      </c>
      <c r="AP411" s="83">
        <f>IF(Z411+AJ411=0,0,Z411+AJ411)</f>
        <v>23760000</v>
      </c>
      <c r="AQ411" s="167"/>
    </row>
    <row r="412" spans="2:43" ht="51" customHeight="1">
      <c r="B412" s="149" t="s">
        <v>602</v>
      </c>
      <c r="C412" s="12">
        <v>419</v>
      </c>
      <c r="D412" s="12" t="s">
        <v>601</v>
      </c>
      <c r="E412" s="12"/>
      <c r="F412" s="151" t="s">
        <v>3100</v>
      </c>
      <c r="G412" s="77" t="s">
        <v>1249</v>
      </c>
      <c r="H412" s="12" t="s">
        <v>3101</v>
      </c>
      <c r="I412" s="12" t="s">
        <v>3102</v>
      </c>
      <c r="J412" s="12" t="s">
        <v>1373</v>
      </c>
      <c r="K412" s="88">
        <v>79795487</v>
      </c>
      <c r="L412" s="12"/>
      <c r="M412" s="12"/>
      <c r="N412" s="12"/>
      <c r="O412" s="12"/>
      <c r="P412" s="12"/>
      <c r="Q412" s="12"/>
      <c r="R412" s="12"/>
      <c r="S412" s="12"/>
      <c r="T412" s="12" t="s">
        <v>1948</v>
      </c>
      <c r="U412" s="75">
        <v>45562</v>
      </c>
      <c r="V412" s="75">
        <v>45568</v>
      </c>
      <c r="W412" s="75">
        <v>45690</v>
      </c>
      <c r="X412" s="12">
        <v>120</v>
      </c>
      <c r="Y412" s="79">
        <f t="shared" si="47"/>
        <v>4</v>
      </c>
      <c r="Z412" s="89">
        <v>23760000</v>
      </c>
      <c r="AA412" s="81">
        <f>IF(Z412=0,0,((Z412/Y412)))</f>
        <v>5940000</v>
      </c>
      <c r="AB412" s="12">
        <v>1698</v>
      </c>
      <c r="AC412" s="19" t="str">
        <f>IFERROR((VLOOKUP($AB412,T_Datos!$B$3:$D$34,2,FALSE)),"Por favor diligenciar")</f>
        <v>Inspección, vigilancia y control en Rafael Uribe Uribe
Rafael Uribe Uribe</v>
      </c>
      <c r="AD412" s="19" t="str">
        <f>IFERROR((VLOOKUP($AB412,T_Datos!$B$3:$D$34,3,FALSE)),"Por favor diligenciar")</f>
        <v>O23011605570000001698</v>
      </c>
      <c r="AE412" s="12"/>
      <c r="AF412" s="86"/>
      <c r="AG412" s="12"/>
      <c r="AH412" s="86"/>
      <c r="AI412" s="13"/>
      <c r="AJ412" s="15"/>
      <c r="AK412" s="12"/>
      <c r="AL412" s="86"/>
      <c r="AM412" s="12"/>
      <c r="AN412" s="79">
        <f t="shared" si="48"/>
        <v>4</v>
      </c>
      <c r="AO412" s="79">
        <f>IF(X412+AM412=0,0,AM412+X412)</f>
        <v>120</v>
      </c>
      <c r="AP412" s="83">
        <f>IF(Z412+AJ412=0,0,Z412+AJ412)</f>
        <v>23760000</v>
      </c>
      <c r="AQ412" s="167"/>
    </row>
    <row r="413" spans="2:43" ht="51" customHeight="1">
      <c r="B413" s="149" t="s">
        <v>604</v>
      </c>
      <c r="C413" s="12">
        <v>420</v>
      </c>
      <c r="D413" s="12" t="s">
        <v>603</v>
      </c>
      <c r="E413" s="12"/>
      <c r="F413" s="151" t="s">
        <v>3103</v>
      </c>
      <c r="G413" s="77" t="s">
        <v>1249</v>
      </c>
      <c r="H413" s="12" t="s">
        <v>3104</v>
      </c>
      <c r="I413" s="12" t="s">
        <v>3105</v>
      </c>
      <c r="J413" s="12" t="s">
        <v>1373</v>
      </c>
      <c r="K413" s="88">
        <v>1110599003</v>
      </c>
      <c r="L413" s="12"/>
      <c r="M413" s="12"/>
      <c r="N413" s="12"/>
      <c r="O413" s="12"/>
      <c r="P413" s="12"/>
      <c r="Q413" s="12"/>
      <c r="R413" s="12"/>
      <c r="S413" s="12"/>
      <c r="T413" s="12" t="s">
        <v>1630</v>
      </c>
      <c r="U413" s="75">
        <v>45568</v>
      </c>
      <c r="V413" s="75">
        <v>45575</v>
      </c>
      <c r="W413" s="75">
        <v>45697</v>
      </c>
      <c r="X413" s="12">
        <v>120</v>
      </c>
      <c r="Y413" s="79">
        <f t="shared" si="47"/>
        <v>4</v>
      </c>
      <c r="Z413" s="89">
        <v>23760000</v>
      </c>
      <c r="AA413" s="81">
        <f>IF(Z413=0,0,((Z413/Y413)))</f>
        <v>5940000</v>
      </c>
      <c r="AB413" s="12">
        <v>1698</v>
      </c>
      <c r="AC413" s="19" t="str">
        <f>IFERROR((VLOOKUP($AB413,T_Datos!$B$3:$D$34,2,FALSE)),"Por favor diligenciar")</f>
        <v>Inspección, vigilancia y control en Rafael Uribe Uribe
Rafael Uribe Uribe</v>
      </c>
      <c r="AD413" s="19" t="str">
        <f>IFERROR((VLOOKUP($AB413,T_Datos!$B$3:$D$34,3,FALSE)),"Por favor diligenciar")</f>
        <v>O23011605570000001698</v>
      </c>
      <c r="AE413" s="12"/>
      <c r="AF413" s="86"/>
      <c r="AG413" s="12"/>
      <c r="AH413" s="86"/>
      <c r="AI413" s="13"/>
      <c r="AJ413" s="15"/>
      <c r="AK413" s="12"/>
      <c r="AL413" s="86"/>
      <c r="AM413" s="12"/>
      <c r="AN413" s="79">
        <f t="shared" si="48"/>
        <v>4</v>
      </c>
      <c r="AO413" s="79">
        <f>IF(X413+AM413=0,0,AM413+X413)</f>
        <v>120</v>
      </c>
      <c r="AP413" s="83">
        <f>IF(Z413+AJ413=0,0,Z413+AJ413)</f>
        <v>23760000</v>
      </c>
      <c r="AQ413" s="167"/>
    </row>
    <row r="414" spans="2:43" ht="51" customHeight="1">
      <c r="B414" s="149" t="s">
        <v>606</v>
      </c>
      <c r="C414" s="12">
        <v>421</v>
      </c>
      <c r="D414" s="12" t="s">
        <v>605</v>
      </c>
      <c r="E414" s="12"/>
      <c r="F414" s="151" t="s">
        <v>3106</v>
      </c>
      <c r="G414" s="77" t="s">
        <v>1249</v>
      </c>
      <c r="H414" s="12" t="s">
        <v>3107</v>
      </c>
      <c r="I414" s="12" t="s">
        <v>3108</v>
      </c>
      <c r="J414" s="12" t="s">
        <v>1373</v>
      </c>
      <c r="K414" s="88">
        <v>1016064735</v>
      </c>
      <c r="L414" s="12"/>
      <c r="M414" s="12"/>
      <c r="N414" s="12"/>
      <c r="O414" s="12"/>
      <c r="P414" s="12"/>
      <c r="Q414" s="12"/>
      <c r="R414" s="12"/>
      <c r="S414" s="12"/>
      <c r="T414" s="12" t="s">
        <v>1449</v>
      </c>
      <c r="U414" s="75">
        <v>45566</v>
      </c>
      <c r="V414" s="75">
        <v>45572</v>
      </c>
      <c r="W414" s="75">
        <v>45679</v>
      </c>
      <c r="X414" s="12">
        <v>105</v>
      </c>
      <c r="Y414" s="79">
        <f t="shared" si="47"/>
        <v>4</v>
      </c>
      <c r="Z414" s="89">
        <v>20790000</v>
      </c>
      <c r="AA414" s="81">
        <v>5940000</v>
      </c>
      <c r="AB414" s="12">
        <v>1698</v>
      </c>
      <c r="AC414" s="19" t="str">
        <f>IFERROR((VLOOKUP($AB414,T_Datos!$B$3:$D$34,2,FALSE)),"Por favor diligenciar")</f>
        <v>Inspección, vigilancia y control en Rafael Uribe Uribe
Rafael Uribe Uribe</v>
      </c>
      <c r="AD414" s="19" t="str">
        <f>IFERROR((VLOOKUP($AB414,T_Datos!$B$3:$D$34,3,FALSE)),"Por favor diligenciar")</f>
        <v>O23011605570000001698</v>
      </c>
      <c r="AE414" s="12"/>
      <c r="AF414" s="86"/>
      <c r="AG414" s="12"/>
      <c r="AH414" s="86"/>
      <c r="AI414" s="13"/>
      <c r="AJ414" s="15"/>
      <c r="AK414" s="12"/>
      <c r="AL414" s="86"/>
      <c r="AM414" s="12"/>
      <c r="AN414" s="79">
        <f t="shared" si="48"/>
        <v>4</v>
      </c>
      <c r="AO414" s="79">
        <f>IF(X414+AM414=0,0,AM414+X414)</f>
        <v>105</v>
      </c>
      <c r="AP414" s="83">
        <f>IF(Z414+AJ414=0,0,Z414+AJ414)</f>
        <v>20790000</v>
      </c>
      <c r="AQ414" s="167"/>
    </row>
    <row r="415" spans="2:43" ht="51" customHeight="1">
      <c r="B415" s="149" t="s">
        <v>607</v>
      </c>
      <c r="C415" s="12" t="s">
        <v>1377</v>
      </c>
      <c r="D415" s="12" t="s">
        <v>782</v>
      </c>
      <c r="E415" s="12" t="s">
        <v>782</v>
      </c>
      <c r="F415" s="12" t="s">
        <v>782</v>
      </c>
      <c r="G415" s="12" t="s">
        <v>782</v>
      </c>
      <c r="H415" s="12" t="s">
        <v>782</v>
      </c>
      <c r="I415" s="12" t="s">
        <v>782</v>
      </c>
      <c r="J415" s="12" t="s">
        <v>782</v>
      </c>
      <c r="K415" s="12" t="s">
        <v>782</v>
      </c>
      <c r="L415" s="12" t="s">
        <v>782</v>
      </c>
      <c r="M415" s="12" t="s">
        <v>782</v>
      </c>
      <c r="N415" s="12" t="s">
        <v>782</v>
      </c>
      <c r="O415" s="12" t="s">
        <v>782</v>
      </c>
      <c r="P415" s="12" t="s">
        <v>782</v>
      </c>
      <c r="Q415" s="12" t="s">
        <v>782</v>
      </c>
      <c r="R415" s="12" t="s">
        <v>782</v>
      </c>
      <c r="S415" s="12" t="s">
        <v>782</v>
      </c>
      <c r="T415" s="12" t="s">
        <v>782</v>
      </c>
      <c r="U415" s="12" t="s">
        <v>782</v>
      </c>
      <c r="V415" s="12" t="s">
        <v>782</v>
      </c>
      <c r="W415" s="12" t="s">
        <v>782</v>
      </c>
      <c r="X415" s="12" t="s">
        <v>782</v>
      </c>
      <c r="Y415" s="12" t="s">
        <v>782</v>
      </c>
      <c r="Z415" s="12" t="s">
        <v>782</v>
      </c>
      <c r="AA415" s="12" t="s">
        <v>782</v>
      </c>
      <c r="AB415" s="12" t="s">
        <v>782</v>
      </c>
      <c r="AC415" s="12" t="s">
        <v>782</v>
      </c>
      <c r="AD415" s="12" t="s">
        <v>782</v>
      </c>
      <c r="AE415" s="12" t="s">
        <v>782</v>
      </c>
      <c r="AF415" s="12" t="s">
        <v>782</v>
      </c>
      <c r="AG415" s="12" t="s">
        <v>782</v>
      </c>
      <c r="AH415" s="12" t="s">
        <v>782</v>
      </c>
      <c r="AI415" s="12" t="s">
        <v>782</v>
      </c>
      <c r="AJ415" s="12" t="s">
        <v>782</v>
      </c>
      <c r="AK415" s="12" t="s">
        <v>782</v>
      </c>
      <c r="AL415" s="12" t="s">
        <v>782</v>
      </c>
      <c r="AM415" s="12" t="s">
        <v>782</v>
      </c>
      <c r="AN415" s="12" t="s">
        <v>782</v>
      </c>
      <c r="AO415" s="12" t="s">
        <v>782</v>
      </c>
      <c r="AP415" s="12" t="s">
        <v>782</v>
      </c>
    </row>
    <row r="416" spans="2:43" ht="51" customHeight="1">
      <c r="B416" s="149" t="s">
        <v>609</v>
      </c>
      <c r="C416" s="12">
        <v>423</v>
      </c>
      <c r="D416" s="12" t="s">
        <v>608</v>
      </c>
      <c r="E416" s="12"/>
      <c r="F416" s="151" t="s">
        <v>3109</v>
      </c>
      <c r="G416" s="77" t="s">
        <v>1249</v>
      </c>
      <c r="H416" s="12" t="s">
        <v>3110</v>
      </c>
      <c r="I416" s="12" t="s">
        <v>3111</v>
      </c>
      <c r="J416" s="12" t="s">
        <v>1373</v>
      </c>
      <c r="K416" s="88">
        <v>1026283261</v>
      </c>
      <c r="L416" s="12"/>
      <c r="M416" s="12"/>
      <c r="N416" s="12"/>
      <c r="O416" s="12"/>
      <c r="P416" s="12"/>
      <c r="Q416" s="12"/>
      <c r="R416" s="12"/>
      <c r="S416" s="12"/>
      <c r="T416" s="12" t="s">
        <v>3112</v>
      </c>
      <c r="U416" s="75">
        <v>45562</v>
      </c>
      <c r="V416" s="75">
        <v>45569</v>
      </c>
      <c r="W416" s="75">
        <v>45691</v>
      </c>
      <c r="X416" s="12">
        <v>120</v>
      </c>
      <c r="Y416" s="79">
        <f t="shared" ref="Y416:Y447" si="49">ROUND((X416/30),0)</f>
        <v>4</v>
      </c>
      <c r="Z416" s="89">
        <v>23760000</v>
      </c>
      <c r="AA416" s="81">
        <f>IF(Z416=0,0,((Z416/Y416)))</f>
        <v>5940000</v>
      </c>
      <c r="AB416" s="12">
        <v>1697</v>
      </c>
      <c r="AC416" s="19" t="str">
        <f>IFERROR((VLOOKUP($AB416,T_Datos!$B$3:$D$34,2,FALSE)),"Por favor diligenciar")</f>
        <v xml:space="preserve">Gestion publica transparente y que mide cuentas  la ciudadania en rafael uribe uribe </v>
      </c>
      <c r="AD416" s="19" t="str">
        <f>IFERROR((VLOOKUP($AB416,T_Datos!$B$3:$D$34,3,FALSE)),"Por favor diligenciar")</f>
        <v>O23011605570000001697</v>
      </c>
      <c r="AE416" s="12"/>
      <c r="AF416" s="86"/>
      <c r="AG416" s="12"/>
      <c r="AH416" s="86"/>
      <c r="AI416" s="13"/>
      <c r="AJ416" s="15"/>
      <c r="AK416" s="12"/>
      <c r="AL416" s="86"/>
      <c r="AM416" s="12"/>
      <c r="AN416" s="79">
        <f t="shared" ref="AN416:AN423" si="50">ROUND(AO416/30,0)</f>
        <v>4</v>
      </c>
      <c r="AO416" s="79">
        <f>IF(X416+AM416=0,0,AM416+X416)</f>
        <v>120</v>
      </c>
      <c r="AP416" s="83">
        <f>IF(Z416+AJ416=0,0,Z416+AJ416)</f>
        <v>23760000</v>
      </c>
      <c r="AQ416" s="167"/>
    </row>
    <row r="417" spans="2:43" ht="51" customHeight="1">
      <c r="B417" s="149" t="s">
        <v>611</v>
      </c>
      <c r="C417" s="12">
        <v>424</v>
      </c>
      <c r="D417" s="12" t="s">
        <v>610</v>
      </c>
      <c r="E417" s="12"/>
      <c r="F417" s="151" t="s">
        <v>3113</v>
      </c>
      <c r="G417" s="77" t="s">
        <v>1249</v>
      </c>
      <c r="H417" s="12" t="s">
        <v>3114</v>
      </c>
      <c r="I417" s="12" t="s">
        <v>3115</v>
      </c>
      <c r="J417" s="12" t="s">
        <v>1373</v>
      </c>
      <c r="K417" s="88">
        <v>1050200768</v>
      </c>
      <c r="L417" s="12"/>
      <c r="M417" s="12"/>
      <c r="N417" s="12"/>
      <c r="O417" s="12"/>
      <c r="P417" s="12"/>
      <c r="Q417" s="12"/>
      <c r="R417" s="12"/>
      <c r="S417" s="12"/>
      <c r="T417" s="12" t="s">
        <v>1709</v>
      </c>
      <c r="U417" s="75">
        <v>45567</v>
      </c>
      <c r="V417" s="75">
        <v>45573</v>
      </c>
      <c r="W417" s="75">
        <v>45695</v>
      </c>
      <c r="X417" s="12">
        <v>120</v>
      </c>
      <c r="Y417" s="79">
        <f t="shared" si="49"/>
        <v>4</v>
      </c>
      <c r="Z417" s="89">
        <v>23760000</v>
      </c>
      <c r="AA417" s="81">
        <f>IF(Z417=0,0,((Z417/Y417)))</f>
        <v>5940000</v>
      </c>
      <c r="AB417" s="12">
        <v>1698</v>
      </c>
      <c r="AC417" s="19" t="str">
        <f>IFERROR((VLOOKUP($AB417,T_Datos!$B$3:$D$34,2,FALSE)),"Por favor diligenciar")</f>
        <v>Inspección, vigilancia y control en Rafael Uribe Uribe
Rafael Uribe Uribe</v>
      </c>
      <c r="AD417" s="19" t="str">
        <f>IFERROR((VLOOKUP($AB417,T_Datos!$B$3:$D$34,3,FALSE)),"Por favor diligenciar")</f>
        <v>O23011605570000001698</v>
      </c>
      <c r="AE417" s="12"/>
      <c r="AF417" s="86"/>
      <c r="AG417" s="12"/>
      <c r="AH417" s="86"/>
      <c r="AI417" s="13"/>
      <c r="AJ417" s="15"/>
      <c r="AK417" s="12"/>
      <c r="AL417" s="86"/>
      <c r="AM417" s="12"/>
      <c r="AN417" s="79">
        <f t="shared" si="50"/>
        <v>4</v>
      </c>
      <c r="AO417" s="79">
        <f>IF(X417+AM417=0,0,AM417+X417)</f>
        <v>120</v>
      </c>
      <c r="AP417" s="83">
        <f>IF(Z417+AJ417=0,0,Z417+AJ417)</f>
        <v>23760000</v>
      </c>
      <c r="AQ417" s="167"/>
    </row>
    <row r="418" spans="2:43" ht="51" customHeight="1">
      <c r="B418" s="149" t="s">
        <v>613</v>
      </c>
      <c r="C418" s="12">
        <v>425</v>
      </c>
      <c r="D418" s="12" t="s">
        <v>612</v>
      </c>
      <c r="E418" s="12"/>
      <c r="F418" s="151" t="s">
        <v>3116</v>
      </c>
      <c r="G418" s="77" t="s">
        <v>1249</v>
      </c>
      <c r="H418" s="12" t="s">
        <v>3117</v>
      </c>
      <c r="I418" s="12" t="s">
        <v>3118</v>
      </c>
      <c r="J418" s="12" t="s">
        <v>1373</v>
      </c>
      <c r="K418" s="88">
        <v>79332691</v>
      </c>
      <c r="L418" s="12"/>
      <c r="M418" s="12"/>
      <c r="N418" s="12"/>
      <c r="O418" s="12"/>
      <c r="P418" s="12"/>
      <c r="Q418" s="12"/>
      <c r="R418" s="12"/>
      <c r="S418" s="12"/>
      <c r="T418" s="12" t="s">
        <v>3119</v>
      </c>
      <c r="U418" s="75">
        <v>45565</v>
      </c>
      <c r="V418" s="75">
        <v>45569</v>
      </c>
      <c r="W418" s="75">
        <v>45675</v>
      </c>
      <c r="X418" s="12">
        <v>105</v>
      </c>
      <c r="Y418" s="79">
        <f t="shared" si="49"/>
        <v>4</v>
      </c>
      <c r="Z418" s="89">
        <v>9800000</v>
      </c>
      <c r="AA418" s="81">
        <v>2800000</v>
      </c>
      <c r="AB418" s="12">
        <v>1697</v>
      </c>
      <c r="AC418" s="19" t="str">
        <f>IFERROR((VLOOKUP($AB418,T_Datos!$B$3:$D$34,2,FALSE)),"Por favor diligenciar")</f>
        <v xml:space="preserve">Gestion publica transparente y que mide cuentas  la ciudadania en rafael uribe uribe </v>
      </c>
      <c r="AD418" s="19" t="str">
        <f>IFERROR((VLOOKUP($AB418,T_Datos!$B$3:$D$34,3,FALSE)),"Por favor diligenciar")</f>
        <v>O23011605570000001697</v>
      </c>
      <c r="AE418" s="12"/>
      <c r="AF418" s="86"/>
      <c r="AG418" s="12"/>
      <c r="AH418" s="86"/>
      <c r="AI418" s="13"/>
      <c r="AJ418" s="15"/>
      <c r="AK418" s="12"/>
      <c r="AL418" s="86"/>
      <c r="AM418" s="12"/>
      <c r="AN418" s="79">
        <f t="shared" si="50"/>
        <v>4</v>
      </c>
      <c r="AO418" s="79">
        <f>IF(X418+AM418=0,0,AM418+X418)</f>
        <v>105</v>
      </c>
      <c r="AP418" s="83">
        <f>IF(Z418+AJ418=0,0,Z418+AJ418)</f>
        <v>9800000</v>
      </c>
      <c r="AQ418" s="167"/>
    </row>
    <row r="419" spans="2:43" ht="51" customHeight="1">
      <c r="B419" s="149" t="s">
        <v>615</v>
      </c>
      <c r="C419" s="12">
        <v>426</v>
      </c>
      <c r="D419" s="12" t="s">
        <v>614</v>
      </c>
      <c r="E419" s="12"/>
      <c r="F419" s="151" t="s">
        <v>3120</v>
      </c>
      <c r="G419" s="77" t="s">
        <v>1249</v>
      </c>
      <c r="H419" s="12" t="s">
        <v>3121</v>
      </c>
      <c r="I419" s="12" t="s">
        <v>3122</v>
      </c>
      <c r="J419" s="12" t="s">
        <v>1373</v>
      </c>
      <c r="K419" s="88">
        <v>4139514</v>
      </c>
      <c r="L419" s="12"/>
      <c r="M419" s="12"/>
      <c r="N419" s="12"/>
      <c r="O419" s="12"/>
      <c r="P419" s="12"/>
      <c r="Q419" s="12"/>
      <c r="R419" s="12"/>
      <c r="S419" s="12"/>
      <c r="T419" s="12" t="s">
        <v>3123</v>
      </c>
      <c r="U419" s="75">
        <v>45566</v>
      </c>
      <c r="V419" s="75">
        <v>45572</v>
      </c>
      <c r="W419" s="75">
        <v>45678</v>
      </c>
      <c r="X419" s="12">
        <v>105</v>
      </c>
      <c r="Y419" s="79">
        <f t="shared" si="49"/>
        <v>4</v>
      </c>
      <c r="Z419" s="89">
        <v>14700000</v>
      </c>
      <c r="AA419" s="81">
        <v>4200000</v>
      </c>
      <c r="AB419" s="12">
        <v>1636</v>
      </c>
      <c r="AC419" s="19" t="str">
        <f>IFERROR((VLOOKUP($AB419,T_Datos!$B$3:$D$34,2,FALSE)),"Por favor diligenciar")</f>
        <v>Mejoramiento de la calidad dde vida del adulto mayor en rafael uribe uribe</v>
      </c>
      <c r="AD419" s="19" t="str">
        <f>IFERROR((VLOOKUP($AB419,T_Datos!$B$3:$D$34,3,FALSE)),"Por favor diligenciar")</f>
        <v>O23011601010000001636</v>
      </c>
      <c r="AE419" s="12"/>
      <c r="AF419" s="86"/>
      <c r="AG419" s="12"/>
      <c r="AH419" s="86"/>
      <c r="AI419" s="13"/>
      <c r="AJ419" s="15"/>
      <c r="AK419" s="12"/>
      <c r="AL419" s="86"/>
      <c r="AM419" s="12"/>
      <c r="AN419" s="79">
        <f t="shared" si="50"/>
        <v>4</v>
      </c>
      <c r="AO419" s="79">
        <f>IF(X419+AM419=0,0,AM419+X419)</f>
        <v>105</v>
      </c>
      <c r="AP419" s="83">
        <f>IF(Z419+AJ419=0,0,Z419+AJ419)</f>
        <v>14700000</v>
      </c>
    </row>
    <row r="420" spans="2:43" ht="51" customHeight="1">
      <c r="B420" s="149" t="s">
        <v>617</v>
      </c>
      <c r="C420" s="12">
        <v>427</v>
      </c>
      <c r="D420" s="12" t="s">
        <v>616</v>
      </c>
      <c r="E420" s="12"/>
      <c r="F420" s="151" t="s">
        <v>3124</v>
      </c>
      <c r="G420" s="77" t="s">
        <v>1249</v>
      </c>
      <c r="H420" s="12" t="s">
        <v>3125</v>
      </c>
      <c r="I420" s="12" t="s">
        <v>3126</v>
      </c>
      <c r="J420" s="12" t="s">
        <v>1373</v>
      </c>
      <c r="K420" s="88">
        <v>52271650</v>
      </c>
      <c r="L420" s="12"/>
      <c r="M420" s="12"/>
      <c r="N420" s="12"/>
      <c r="O420" s="12"/>
      <c r="P420" s="12"/>
      <c r="Q420" s="12"/>
      <c r="R420" s="12"/>
      <c r="S420" s="12"/>
      <c r="T420" s="12" t="s">
        <v>3127</v>
      </c>
      <c r="U420" s="75">
        <v>45574</v>
      </c>
      <c r="V420" s="75">
        <v>45582</v>
      </c>
      <c r="W420" s="75">
        <v>45704</v>
      </c>
      <c r="X420" s="12">
        <v>120</v>
      </c>
      <c r="Y420" s="79">
        <f t="shared" si="49"/>
        <v>4</v>
      </c>
      <c r="Z420" s="89">
        <v>23760000</v>
      </c>
      <c r="AA420" s="81">
        <f>IF(Z420=0,0,((Z420/Y420)))</f>
        <v>5940000</v>
      </c>
      <c r="AB420" s="12">
        <v>1636</v>
      </c>
      <c r="AC420" s="19" t="str">
        <f>IFERROR((VLOOKUP($AB420,T_Datos!$B$3:$D$34,2,FALSE)),"Por favor diligenciar")</f>
        <v>Mejoramiento de la calidad dde vida del adulto mayor en rafael uribe uribe</v>
      </c>
      <c r="AD420" s="19" t="str">
        <f>IFERROR((VLOOKUP($AB420,T_Datos!$B$3:$D$34,3,FALSE)),"Por favor diligenciar")</f>
        <v>O23011601010000001636</v>
      </c>
      <c r="AE420" s="12"/>
      <c r="AF420" s="86"/>
      <c r="AG420" s="12"/>
      <c r="AH420" s="86"/>
      <c r="AI420" s="13"/>
      <c r="AJ420" s="15"/>
      <c r="AK420" s="12"/>
      <c r="AL420" s="86"/>
      <c r="AM420" s="12"/>
      <c r="AN420" s="79">
        <f t="shared" si="50"/>
        <v>4</v>
      </c>
      <c r="AO420" s="79">
        <f>IF(X420+AM420=0,0,AM420+X420)</f>
        <v>120</v>
      </c>
      <c r="AP420" s="83">
        <f>IF(Z420+AJ420=0,0,Z420+AJ420)</f>
        <v>23760000</v>
      </c>
    </row>
    <row r="421" spans="2:43" ht="51" customHeight="1">
      <c r="B421" s="149" t="s">
        <v>619</v>
      </c>
      <c r="C421" s="12">
        <v>428</v>
      </c>
      <c r="D421" s="12" t="s">
        <v>618</v>
      </c>
      <c r="E421" s="12"/>
      <c r="F421" s="151" t="s">
        <v>3128</v>
      </c>
      <c r="G421" s="77" t="s">
        <v>1249</v>
      </c>
      <c r="H421" s="12" t="s">
        <v>3129</v>
      </c>
      <c r="I421" s="12" t="s">
        <v>3130</v>
      </c>
      <c r="J421" s="12" t="s">
        <v>1373</v>
      </c>
      <c r="K421" s="88">
        <v>79748235</v>
      </c>
      <c r="L421" s="12"/>
      <c r="M421" s="12"/>
      <c r="N421" s="12"/>
      <c r="O421" s="12"/>
      <c r="P421" s="12"/>
      <c r="Q421" s="12"/>
      <c r="R421" s="12"/>
      <c r="S421" s="12"/>
      <c r="T421" s="12" t="s">
        <v>1610</v>
      </c>
      <c r="U421" s="75">
        <v>45567</v>
      </c>
      <c r="V421" s="75">
        <v>45573</v>
      </c>
      <c r="W421" s="75">
        <v>45695</v>
      </c>
      <c r="X421" s="12">
        <v>120</v>
      </c>
      <c r="Y421" s="79">
        <f t="shared" si="49"/>
        <v>4</v>
      </c>
      <c r="Z421" s="89">
        <v>23760000</v>
      </c>
      <c r="AA421" s="81">
        <f>IF(Z421=0,0,((Z421/Y421)))</f>
        <v>5940000</v>
      </c>
      <c r="AB421" s="12">
        <v>1698</v>
      </c>
      <c r="AC421" s="19" t="str">
        <f>IFERROR((VLOOKUP($AB421,T_Datos!$B$3:$D$34,2,FALSE)),"Por favor diligenciar")</f>
        <v>Inspección, vigilancia y control en Rafael Uribe Uribe
Rafael Uribe Uribe</v>
      </c>
      <c r="AD421" s="19" t="str">
        <f>IFERROR((VLOOKUP($AB421,T_Datos!$B$3:$D$34,3,FALSE)),"Por favor diligenciar")</f>
        <v>O23011605570000001698</v>
      </c>
      <c r="AE421" s="12"/>
      <c r="AF421" s="86"/>
      <c r="AG421" s="12"/>
      <c r="AH421" s="86"/>
      <c r="AI421" s="13"/>
      <c r="AJ421" s="15"/>
      <c r="AK421" s="12"/>
      <c r="AL421" s="86"/>
      <c r="AM421" s="12"/>
      <c r="AN421" s="79">
        <f t="shared" si="50"/>
        <v>4</v>
      </c>
      <c r="AO421" s="79">
        <f>IF(X421+AM421=0,0,AM421+X421)</f>
        <v>120</v>
      </c>
      <c r="AP421" s="83">
        <f>IF(Z421+AJ421=0,0,Z421+AJ421)</f>
        <v>23760000</v>
      </c>
      <c r="AQ421" s="167"/>
    </row>
    <row r="422" spans="2:43" ht="51" customHeight="1">
      <c r="B422" s="149" t="s">
        <v>621</v>
      </c>
      <c r="C422" s="12">
        <v>429</v>
      </c>
      <c r="D422" s="12" t="s">
        <v>620</v>
      </c>
      <c r="E422" s="12"/>
      <c r="F422" s="151" t="s">
        <v>3131</v>
      </c>
      <c r="G422" s="77" t="s">
        <v>1249</v>
      </c>
      <c r="H422" s="12" t="s">
        <v>3132</v>
      </c>
      <c r="I422" s="12" t="s">
        <v>3133</v>
      </c>
      <c r="J422" s="12" t="s">
        <v>1373</v>
      </c>
      <c r="K422" s="88">
        <v>1018419517</v>
      </c>
      <c r="L422" s="12"/>
      <c r="M422" s="12"/>
      <c r="N422" s="12"/>
      <c r="O422" s="12"/>
      <c r="P422" s="12"/>
      <c r="Q422" s="12"/>
      <c r="R422" s="12"/>
      <c r="S422" s="12"/>
      <c r="T422" s="12" t="s">
        <v>3134</v>
      </c>
      <c r="U422" s="75">
        <v>45566</v>
      </c>
      <c r="V422" s="75">
        <v>45572</v>
      </c>
      <c r="W422" s="75">
        <v>45678</v>
      </c>
      <c r="X422" s="12">
        <v>105</v>
      </c>
      <c r="Y422" s="79">
        <f t="shared" si="49"/>
        <v>4</v>
      </c>
      <c r="Z422" s="89">
        <v>25900000</v>
      </c>
      <c r="AA422" s="81">
        <v>7400000</v>
      </c>
      <c r="AB422" s="12">
        <v>1697</v>
      </c>
      <c r="AC422" s="19" t="str">
        <f>IFERROR((VLOOKUP($AB422,T_Datos!$B$3:$D$34,2,FALSE)),"Por favor diligenciar")</f>
        <v xml:space="preserve">Gestion publica transparente y que mide cuentas  la ciudadania en rafael uribe uribe </v>
      </c>
      <c r="AD422" s="19" t="str">
        <f>IFERROR((VLOOKUP($AB422,T_Datos!$B$3:$D$34,3,FALSE)),"Por favor diligenciar")</f>
        <v>O23011605570000001697</v>
      </c>
      <c r="AE422" s="12"/>
      <c r="AF422" s="86"/>
      <c r="AG422" s="12"/>
      <c r="AH422" s="86"/>
      <c r="AI422" s="13"/>
      <c r="AJ422" s="15"/>
      <c r="AK422" s="12"/>
      <c r="AL422" s="86"/>
      <c r="AM422" s="12"/>
      <c r="AN422" s="79">
        <f t="shared" si="50"/>
        <v>4</v>
      </c>
      <c r="AO422" s="79">
        <f>IF(X422+AM422=0,0,AM422+X422)</f>
        <v>105</v>
      </c>
      <c r="AP422" s="83">
        <f>IF(Z422+AJ422=0,0,Z422+AJ422)</f>
        <v>25900000</v>
      </c>
    </row>
    <row r="423" spans="2:43" ht="51" customHeight="1">
      <c r="B423" s="149" t="s">
        <v>623</v>
      </c>
      <c r="C423" s="12">
        <v>430</v>
      </c>
      <c r="D423" s="12" t="s">
        <v>622</v>
      </c>
      <c r="E423" s="12"/>
      <c r="F423" s="151" t="s">
        <v>3135</v>
      </c>
      <c r="G423" s="77" t="s">
        <v>1249</v>
      </c>
      <c r="H423" s="12" t="s">
        <v>3136</v>
      </c>
      <c r="I423" s="12" t="s">
        <v>3137</v>
      </c>
      <c r="J423" s="12" t="s">
        <v>1373</v>
      </c>
      <c r="K423" s="88">
        <v>1033752670</v>
      </c>
      <c r="L423" s="12"/>
      <c r="M423" s="12"/>
      <c r="N423" s="12"/>
      <c r="O423" s="12"/>
      <c r="P423" s="12"/>
      <c r="Q423" s="12"/>
      <c r="R423" s="12"/>
      <c r="S423" s="12"/>
      <c r="T423" s="12" t="s">
        <v>1935</v>
      </c>
      <c r="U423" s="75">
        <v>45567</v>
      </c>
      <c r="V423" s="75">
        <v>45572</v>
      </c>
      <c r="W423" s="75">
        <v>45694</v>
      </c>
      <c r="X423" s="12">
        <v>120</v>
      </c>
      <c r="Y423" s="79">
        <f t="shared" si="49"/>
        <v>4</v>
      </c>
      <c r="Z423" s="89">
        <v>23760000</v>
      </c>
      <c r="AA423" s="81">
        <f>IF(Z423=0,0,((Z423/Y423)))</f>
        <v>5940000</v>
      </c>
      <c r="AB423" s="12">
        <v>1698</v>
      </c>
      <c r="AC423" s="19" t="str">
        <f>IFERROR((VLOOKUP($AB423,T_Datos!$B$3:$D$34,2,FALSE)),"Por favor diligenciar")</f>
        <v>Inspección, vigilancia y control en Rafael Uribe Uribe
Rafael Uribe Uribe</v>
      </c>
      <c r="AD423" s="19" t="str">
        <f>IFERROR((VLOOKUP($AB423,T_Datos!$B$3:$D$34,3,FALSE)),"Por favor diligenciar")</f>
        <v>O23011605570000001698</v>
      </c>
      <c r="AE423" s="12"/>
      <c r="AF423" s="86"/>
      <c r="AG423" s="12"/>
      <c r="AH423" s="86"/>
      <c r="AI423" s="13"/>
      <c r="AJ423" s="15"/>
      <c r="AK423" s="12"/>
      <c r="AL423" s="86"/>
      <c r="AM423" s="12"/>
      <c r="AN423" s="79">
        <f t="shared" si="50"/>
        <v>4</v>
      </c>
      <c r="AO423" s="79">
        <f>IF(X423+AM423=0,0,AM423+X423)</f>
        <v>120</v>
      </c>
      <c r="AP423" s="83">
        <f>IF(Z423+AJ423=0,0,Z423+AJ423)</f>
        <v>23760000</v>
      </c>
    </row>
    <row r="424" spans="2:43" ht="51" customHeight="1">
      <c r="B424" s="149" t="s">
        <v>625</v>
      </c>
      <c r="C424" s="12">
        <v>431</v>
      </c>
      <c r="D424" s="12" t="s">
        <v>624</v>
      </c>
      <c r="E424" s="12"/>
      <c r="F424" s="151" t="s">
        <v>3138</v>
      </c>
      <c r="G424" s="77" t="s">
        <v>1249</v>
      </c>
      <c r="H424" s="12" t="s">
        <v>3139</v>
      </c>
      <c r="I424" s="12" t="s">
        <v>3140</v>
      </c>
      <c r="J424" s="12" t="s">
        <v>1373</v>
      </c>
      <c r="K424" s="88">
        <v>1033795920</v>
      </c>
      <c r="L424" s="12"/>
      <c r="M424" s="12"/>
      <c r="N424" s="12"/>
      <c r="O424" s="12"/>
      <c r="P424" s="12"/>
      <c r="Q424" s="12"/>
      <c r="R424" s="12"/>
      <c r="S424" s="12"/>
      <c r="T424" s="12" t="s">
        <v>1461</v>
      </c>
      <c r="U424" s="75">
        <v>45574</v>
      </c>
      <c r="V424" s="75">
        <v>45582</v>
      </c>
      <c r="W424" s="75">
        <v>45704</v>
      </c>
      <c r="X424" s="12">
        <v>120</v>
      </c>
      <c r="Y424" s="79">
        <f t="shared" si="49"/>
        <v>4</v>
      </c>
      <c r="Z424" s="89">
        <v>23760000</v>
      </c>
      <c r="AA424" s="81">
        <f>IF(Z424=0,0,((Z424/Y424)))</f>
        <v>5940000</v>
      </c>
      <c r="AB424" s="12">
        <v>1636</v>
      </c>
      <c r="AC424" s="19" t="str">
        <f>IFERROR((VLOOKUP($AB424,T_Datos!$B$3:$D$34,2,FALSE)),"Por favor diligenciar")</f>
        <v>Mejoramiento de la calidad dde vida del adulto mayor en rafael uribe uribe</v>
      </c>
      <c r="AD424" s="19" t="str">
        <f>IFERROR((VLOOKUP($AB424,T_Datos!$B$3:$D$34,3,FALSE)),"Por favor diligenciar")</f>
        <v>O23011601010000001636</v>
      </c>
      <c r="AE424" s="12"/>
      <c r="AF424" s="86"/>
      <c r="AG424" s="12"/>
      <c r="AH424" s="86"/>
      <c r="AI424" s="13"/>
      <c r="AJ424" s="15"/>
      <c r="AK424" s="12"/>
      <c r="AL424" s="86"/>
      <c r="AM424" s="12"/>
      <c r="AN424" s="79"/>
      <c r="AO424" s="79">
        <f>IF(X424+AM424=0,0,AM424+X424)</f>
        <v>120</v>
      </c>
      <c r="AP424" s="83">
        <f>IF(Z424+AJ424=0,0,Z424+AJ424)</f>
        <v>23760000</v>
      </c>
    </row>
    <row r="425" spans="2:43" ht="51" customHeight="1">
      <c r="B425" s="149" t="s">
        <v>627</v>
      </c>
      <c r="C425" s="12">
        <v>432</v>
      </c>
      <c r="D425" s="12" t="s">
        <v>626</v>
      </c>
      <c r="E425" s="12"/>
      <c r="F425" s="151" t="s">
        <v>3141</v>
      </c>
      <c r="G425" s="77" t="s">
        <v>1249</v>
      </c>
      <c r="H425" s="12" t="s">
        <v>3142</v>
      </c>
      <c r="I425" s="12" t="s">
        <v>2376</v>
      </c>
      <c r="J425" s="12" t="s">
        <v>1373</v>
      </c>
      <c r="K425" s="88">
        <v>79740493</v>
      </c>
      <c r="L425" s="12"/>
      <c r="M425" s="12"/>
      <c r="N425" s="12"/>
      <c r="O425" s="12"/>
      <c r="P425" s="12"/>
      <c r="Q425" s="12"/>
      <c r="R425" s="12"/>
      <c r="S425" s="12"/>
      <c r="T425" s="12" t="s">
        <v>3143</v>
      </c>
      <c r="U425" s="75">
        <v>45567</v>
      </c>
      <c r="V425" s="75">
        <v>45569</v>
      </c>
      <c r="W425" s="75">
        <v>45675</v>
      </c>
      <c r="X425" s="12">
        <v>105</v>
      </c>
      <c r="Y425" s="79">
        <f t="shared" si="49"/>
        <v>4</v>
      </c>
      <c r="Z425" s="89">
        <v>9800000</v>
      </c>
      <c r="AA425" s="81">
        <v>2800000</v>
      </c>
      <c r="AB425" s="12">
        <v>1697</v>
      </c>
      <c r="AC425" s="19" t="str">
        <f>IFERROR((VLOOKUP($AB425,T_Datos!$B$3:$D$34,2,FALSE)),"Por favor diligenciar")</f>
        <v xml:space="preserve">Gestion publica transparente y que mide cuentas  la ciudadania en rafael uribe uribe </v>
      </c>
      <c r="AD425" s="19" t="str">
        <f>IFERROR((VLOOKUP($AB425,T_Datos!$B$3:$D$34,3,FALSE)),"Por favor diligenciar")</f>
        <v>O23011605570000001697</v>
      </c>
      <c r="AE425" s="12"/>
      <c r="AF425" s="86"/>
      <c r="AG425" s="12"/>
      <c r="AH425" s="86"/>
      <c r="AI425" s="13"/>
      <c r="AJ425" s="15"/>
      <c r="AK425" s="12"/>
      <c r="AL425" s="86"/>
      <c r="AM425" s="12"/>
      <c r="AN425" s="79">
        <f t="shared" ref="AN425:AN456" si="51">ROUND(AO425/30,0)</f>
        <v>4</v>
      </c>
      <c r="AO425" s="79">
        <f>IF(X425+AM425=0,0,AM425+X425)</f>
        <v>105</v>
      </c>
      <c r="AP425" s="83">
        <f>IF(Z425+AJ425=0,0,Z425+AJ425)</f>
        <v>9800000</v>
      </c>
      <c r="AQ425" s="167"/>
    </row>
    <row r="426" spans="2:43" ht="51" customHeight="1">
      <c r="B426" s="149" t="s">
        <v>629</v>
      </c>
      <c r="C426" s="12">
        <v>433</v>
      </c>
      <c r="D426" s="12" t="s">
        <v>628</v>
      </c>
      <c r="E426" s="12"/>
      <c r="F426" s="151" t="s">
        <v>3144</v>
      </c>
      <c r="G426" s="77" t="s">
        <v>1249</v>
      </c>
      <c r="H426" s="12" t="s">
        <v>3145</v>
      </c>
      <c r="I426" s="12" t="s">
        <v>2457</v>
      </c>
      <c r="J426" s="12" t="s">
        <v>1373</v>
      </c>
      <c r="K426" s="88">
        <v>1019054181</v>
      </c>
      <c r="L426" s="12"/>
      <c r="M426" s="12"/>
      <c r="N426" s="12"/>
      <c r="O426" s="12"/>
      <c r="P426" s="12"/>
      <c r="Q426" s="12"/>
      <c r="R426" s="12"/>
      <c r="S426" s="12"/>
      <c r="T426" s="12" t="s">
        <v>1561</v>
      </c>
      <c r="U426" s="75">
        <v>45568</v>
      </c>
      <c r="V426" s="75">
        <v>45572</v>
      </c>
      <c r="W426" s="75">
        <v>45694</v>
      </c>
      <c r="X426" s="12">
        <v>120</v>
      </c>
      <c r="Y426" s="79">
        <f t="shared" si="49"/>
        <v>4</v>
      </c>
      <c r="Z426" s="89">
        <v>16800000</v>
      </c>
      <c r="AA426" s="81">
        <f>IF(Z426=0,0,((Z426/Y426)))</f>
        <v>4200000</v>
      </c>
      <c r="AB426" s="12">
        <v>1697</v>
      </c>
      <c r="AC426" s="19" t="str">
        <f>IFERROR((VLOOKUP($AB426,T_Datos!$B$3:$D$34,2,FALSE)),"Por favor diligenciar")</f>
        <v xml:space="preserve">Gestion publica transparente y que mide cuentas  la ciudadania en rafael uribe uribe </v>
      </c>
      <c r="AD426" s="19" t="str">
        <f>IFERROR((VLOOKUP($AB426,T_Datos!$B$3:$D$34,3,FALSE)),"Por favor diligenciar")</f>
        <v>O23011605570000001697</v>
      </c>
      <c r="AE426" s="12"/>
      <c r="AF426" s="86"/>
      <c r="AG426" s="12"/>
      <c r="AH426" s="86"/>
      <c r="AI426" s="13"/>
      <c r="AJ426" s="15"/>
      <c r="AK426" s="12"/>
      <c r="AL426" s="86"/>
      <c r="AM426" s="12"/>
      <c r="AN426" s="79">
        <f t="shared" si="51"/>
        <v>4</v>
      </c>
      <c r="AO426" s="79">
        <f>IF(X426+AM426=0,0,AM426+X426)</f>
        <v>120</v>
      </c>
      <c r="AP426" s="83">
        <f>IF(Z426+AJ426=0,0,Z426+AJ426)</f>
        <v>16800000</v>
      </c>
    </row>
    <row r="427" spans="2:43" ht="51" customHeight="1">
      <c r="B427" s="149" t="s">
        <v>631</v>
      </c>
      <c r="C427" s="12">
        <v>434</v>
      </c>
      <c r="D427" s="12" t="s">
        <v>630</v>
      </c>
      <c r="E427" s="12"/>
      <c r="F427" s="151" t="s">
        <v>3146</v>
      </c>
      <c r="G427" s="77" t="s">
        <v>1249</v>
      </c>
      <c r="H427" s="12" t="s">
        <v>3147</v>
      </c>
      <c r="I427" s="12" t="s">
        <v>1621</v>
      </c>
      <c r="J427" s="12" t="s">
        <v>1373</v>
      </c>
      <c r="K427" s="88">
        <v>19445797</v>
      </c>
      <c r="L427" s="12"/>
      <c r="M427" s="12"/>
      <c r="N427" s="12"/>
      <c r="O427" s="12"/>
      <c r="P427" s="12"/>
      <c r="Q427" s="12"/>
      <c r="R427" s="12"/>
      <c r="S427" s="12"/>
      <c r="T427" s="12" t="s">
        <v>1622</v>
      </c>
      <c r="U427" s="75">
        <v>45567</v>
      </c>
      <c r="V427" s="75">
        <v>45572</v>
      </c>
      <c r="W427" s="75">
        <v>45679</v>
      </c>
      <c r="X427" s="12">
        <v>105</v>
      </c>
      <c r="Y427" s="79">
        <f t="shared" si="49"/>
        <v>4</v>
      </c>
      <c r="Z427" s="89">
        <v>14700000</v>
      </c>
      <c r="AA427" s="81">
        <v>4200000</v>
      </c>
      <c r="AB427" s="12">
        <v>1697</v>
      </c>
      <c r="AC427" s="19" t="str">
        <f>IFERROR((VLOOKUP($AB427,T_Datos!$B$3:$D$34,2,FALSE)),"Por favor diligenciar")</f>
        <v xml:space="preserve">Gestion publica transparente y que mide cuentas  la ciudadania en rafael uribe uribe </v>
      </c>
      <c r="AD427" s="19" t="str">
        <f>IFERROR((VLOOKUP($AB427,T_Datos!$B$3:$D$34,3,FALSE)),"Por favor diligenciar")</f>
        <v>O23011605570000001697</v>
      </c>
      <c r="AE427" s="12"/>
      <c r="AF427" s="86"/>
      <c r="AG427" s="12"/>
      <c r="AH427" s="86"/>
      <c r="AI427" s="13"/>
      <c r="AJ427" s="15"/>
      <c r="AK427" s="12"/>
      <c r="AL427" s="86"/>
      <c r="AM427" s="12"/>
      <c r="AN427" s="79">
        <f t="shared" si="51"/>
        <v>4</v>
      </c>
      <c r="AO427" s="79">
        <f>IF(X427+AM427=0,0,AM427+X427)</f>
        <v>105</v>
      </c>
      <c r="AP427" s="83">
        <f>IF(Z427+AJ427=0,0,Z427+AJ427)</f>
        <v>14700000</v>
      </c>
      <c r="AQ427" s="166"/>
    </row>
    <row r="428" spans="2:43" ht="51" customHeight="1">
      <c r="B428" s="149" t="s">
        <v>633</v>
      </c>
      <c r="C428" s="12">
        <v>435</v>
      </c>
      <c r="D428" s="12" t="s">
        <v>632</v>
      </c>
      <c r="E428" s="12"/>
      <c r="F428" s="155" t="s">
        <v>3148</v>
      </c>
      <c r="G428" s="77" t="s">
        <v>1249</v>
      </c>
      <c r="H428" s="12" t="s">
        <v>3149</v>
      </c>
      <c r="I428" s="12" t="s">
        <v>1428</v>
      </c>
      <c r="J428" s="12" t="s">
        <v>1373</v>
      </c>
      <c r="K428" s="88">
        <v>1026283917</v>
      </c>
      <c r="L428" s="12"/>
      <c r="M428" s="12"/>
      <c r="N428" s="12"/>
      <c r="O428" s="12"/>
      <c r="P428" s="12"/>
      <c r="Q428" s="12"/>
      <c r="R428" s="12"/>
      <c r="S428" s="12"/>
      <c r="T428" s="12" t="s">
        <v>3150</v>
      </c>
      <c r="U428" s="75">
        <v>45567</v>
      </c>
      <c r="V428" s="75">
        <v>45572</v>
      </c>
      <c r="W428" s="75">
        <v>45679</v>
      </c>
      <c r="X428" s="12">
        <v>105</v>
      </c>
      <c r="Y428" s="79">
        <f t="shared" si="49"/>
        <v>4</v>
      </c>
      <c r="Z428" s="89">
        <v>20790000</v>
      </c>
      <c r="AA428" s="81">
        <v>5940000</v>
      </c>
      <c r="AB428" s="12">
        <v>1697</v>
      </c>
      <c r="AC428" s="19" t="str">
        <f>IFERROR((VLOOKUP($AB428,T_Datos!$B$3:$D$34,2,FALSE)),"Por favor diligenciar")</f>
        <v xml:space="preserve">Gestion publica transparente y que mide cuentas  la ciudadania en rafael uribe uribe </v>
      </c>
      <c r="AD428" s="19" t="str">
        <f>IFERROR((VLOOKUP($AB428,T_Datos!$B$3:$D$34,3,FALSE)),"Por favor diligenciar")</f>
        <v>O23011605570000001697</v>
      </c>
      <c r="AE428" s="12"/>
      <c r="AF428" s="86"/>
      <c r="AG428" s="12"/>
      <c r="AH428" s="86"/>
      <c r="AI428" s="13"/>
      <c r="AJ428" s="15"/>
      <c r="AK428" s="12"/>
      <c r="AL428" s="86"/>
      <c r="AM428" s="12"/>
      <c r="AN428" s="79">
        <f t="shared" si="51"/>
        <v>4</v>
      </c>
      <c r="AO428" s="79">
        <f>IF(X428+AM428=0,0,AM428+X428)</f>
        <v>105</v>
      </c>
      <c r="AP428" s="83">
        <f>IF(Z428+AJ428=0,0,Z428+AJ428)</f>
        <v>20790000</v>
      </c>
      <c r="AQ428" s="167"/>
    </row>
    <row r="429" spans="2:43" ht="51" customHeight="1">
      <c r="B429" s="149" t="s">
        <v>635</v>
      </c>
      <c r="C429" s="12">
        <v>436</v>
      </c>
      <c r="D429" s="12" t="s">
        <v>634</v>
      </c>
      <c r="E429" s="12"/>
      <c r="F429" s="151" t="s">
        <v>3151</v>
      </c>
      <c r="G429" s="77" t="s">
        <v>1249</v>
      </c>
      <c r="H429" s="12" t="s">
        <v>3152</v>
      </c>
      <c r="I429" s="12" t="s">
        <v>3153</v>
      </c>
      <c r="J429" s="12" t="s">
        <v>1373</v>
      </c>
      <c r="K429" s="88">
        <v>1033787513</v>
      </c>
      <c r="L429" s="12"/>
      <c r="M429" s="12"/>
      <c r="N429" s="12"/>
      <c r="O429" s="12"/>
      <c r="P429" s="12"/>
      <c r="Q429" s="12"/>
      <c r="R429" s="12"/>
      <c r="S429" s="12"/>
      <c r="T429" s="12" t="s">
        <v>1461</v>
      </c>
      <c r="U429" s="75">
        <v>45568</v>
      </c>
      <c r="V429" s="75">
        <v>45573</v>
      </c>
      <c r="W429" s="75">
        <v>45695</v>
      </c>
      <c r="X429" s="12">
        <v>120</v>
      </c>
      <c r="Y429" s="79">
        <f t="shared" si="49"/>
        <v>4</v>
      </c>
      <c r="Z429" s="89">
        <v>23760000</v>
      </c>
      <c r="AA429" s="81">
        <f>IF(Z429=0,0,((Z429/Y429)))</f>
        <v>5940000</v>
      </c>
      <c r="AB429" s="12">
        <v>1636</v>
      </c>
      <c r="AC429" s="19" t="str">
        <f>IFERROR((VLOOKUP($AB429,T_Datos!$B$3:$D$34,2,FALSE)),"Por favor diligenciar")</f>
        <v>Mejoramiento de la calidad dde vida del adulto mayor en rafael uribe uribe</v>
      </c>
      <c r="AD429" s="19" t="str">
        <f>IFERROR((VLOOKUP($AB429,T_Datos!$B$3:$D$34,3,FALSE)),"Por favor diligenciar")</f>
        <v>O23011601010000001636</v>
      </c>
      <c r="AE429" s="12"/>
      <c r="AF429" s="86"/>
      <c r="AG429" s="12"/>
      <c r="AH429" s="86"/>
      <c r="AI429" s="13"/>
      <c r="AJ429" s="15"/>
      <c r="AK429" s="12"/>
      <c r="AL429" s="86"/>
      <c r="AM429" s="12"/>
      <c r="AN429" s="79">
        <f t="shared" si="51"/>
        <v>4</v>
      </c>
      <c r="AO429" s="79">
        <f>IF(X429+AM429=0,0,AM429+X429)</f>
        <v>120</v>
      </c>
      <c r="AP429" s="83">
        <f>IF(Z429+AJ429=0,0,Z429+AJ429)</f>
        <v>23760000</v>
      </c>
    </row>
    <row r="430" spans="2:43" ht="51" customHeight="1">
      <c r="B430" s="149" t="s">
        <v>637</v>
      </c>
      <c r="C430" s="12">
        <v>437</v>
      </c>
      <c r="D430" s="12" t="s">
        <v>636</v>
      </c>
      <c r="E430" s="13"/>
      <c r="F430" s="155" t="s">
        <v>3154</v>
      </c>
      <c r="G430" s="77" t="s">
        <v>1249</v>
      </c>
      <c r="H430" s="12" t="s">
        <v>3155</v>
      </c>
      <c r="I430" s="12" t="s">
        <v>3156</v>
      </c>
      <c r="J430" s="12" t="s">
        <v>1373</v>
      </c>
      <c r="K430" s="88">
        <v>80878444</v>
      </c>
      <c r="L430" s="12"/>
      <c r="M430" s="12"/>
      <c r="N430" s="12"/>
      <c r="O430" s="12"/>
      <c r="P430" s="12"/>
      <c r="Q430" s="12"/>
      <c r="R430" s="12"/>
      <c r="S430" s="12"/>
      <c r="T430" s="12" t="s">
        <v>1424</v>
      </c>
      <c r="U430" s="75">
        <v>45568</v>
      </c>
      <c r="V430" s="75">
        <v>45575</v>
      </c>
      <c r="W430" s="75">
        <v>45697</v>
      </c>
      <c r="X430" s="12">
        <v>120</v>
      </c>
      <c r="Y430" s="79">
        <f t="shared" si="49"/>
        <v>4</v>
      </c>
      <c r="Z430" s="89">
        <v>23760000</v>
      </c>
      <c r="AA430" s="81">
        <f>IF(Z430=0,0,((Z430/Y430)))</f>
        <v>5940000</v>
      </c>
      <c r="AB430" s="12">
        <v>1697</v>
      </c>
      <c r="AC430" s="19" t="str">
        <f>IFERROR((VLOOKUP($AB430,T_Datos!$B$3:$D$34,2,FALSE)),"Por favor diligenciar")</f>
        <v xml:space="preserve">Gestion publica transparente y que mide cuentas  la ciudadania en rafael uribe uribe </v>
      </c>
      <c r="AD430" s="19" t="str">
        <f>IFERROR((VLOOKUP($AB430,T_Datos!$B$3:$D$34,3,FALSE)),"Por favor diligenciar")</f>
        <v>O23011605570000001697</v>
      </c>
      <c r="AE430" s="12"/>
      <c r="AF430" s="86"/>
      <c r="AG430" s="12"/>
      <c r="AH430" s="86"/>
      <c r="AI430" s="13"/>
      <c r="AJ430" s="15"/>
      <c r="AK430" s="12"/>
      <c r="AL430" s="86"/>
      <c r="AM430" s="12"/>
      <c r="AN430" s="79">
        <f t="shared" si="51"/>
        <v>4</v>
      </c>
      <c r="AO430" s="79">
        <f>IF(X430+AM430=0,0,AM430+X430)</f>
        <v>120</v>
      </c>
      <c r="AP430" s="83">
        <f>IF(Z430+AJ430=0,0,Z430+AJ430)</f>
        <v>23760000</v>
      </c>
      <c r="AQ430" s="167"/>
    </row>
    <row r="431" spans="2:43" ht="51" customHeight="1">
      <c r="B431" s="149" t="s">
        <v>639</v>
      </c>
      <c r="C431" s="12">
        <v>438</v>
      </c>
      <c r="D431" s="12" t="s">
        <v>638</v>
      </c>
      <c r="E431" s="12"/>
      <c r="F431" s="151" t="s">
        <v>3157</v>
      </c>
      <c r="G431" s="77" t="s">
        <v>1249</v>
      </c>
      <c r="H431" s="12" t="s">
        <v>3158</v>
      </c>
      <c r="I431" s="12" t="s">
        <v>3159</v>
      </c>
      <c r="J431" s="12" t="s">
        <v>1373</v>
      </c>
      <c r="K431" s="88">
        <v>79489811</v>
      </c>
      <c r="L431" s="12"/>
      <c r="M431" s="12"/>
      <c r="N431" s="12"/>
      <c r="O431" s="12"/>
      <c r="P431" s="12"/>
      <c r="Q431" s="12"/>
      <c r="R431" s="12"/>
      <c r="S431" s="12"/>
      <c r="T431" s="12" t="s">
        <v>3160</v>
      </c>
      <c r="U431" s="75">
        <v>45568</v>
      </c>
      <c r="V431" s="75">
        <v>45572</v>
      </c>
      <c r="W431" s="75">
        <v>45679</v>
      </c>
      <c r="X431" s="12">
        <v>105</v>
      </c>
      <c r="Y431" s="79">
        <f t="shared" si="49"/>
        <v>4</v>
      </c>
      <c r="Z431" s="89">
        <v>21945000</v>
      </c>
      <c r="AA431" s="81">
        <v>6270000</v>
      </c>
      <c r="AB431" s="12">
        <v>1697</v>
      </c>
      <c r="AC431" s="19" t="str">
        <f>IFERROR((VLOOKUP($AB431,T_Datos!$B$3:$D$34,2,FALSE)),"Por favor diligenciar")</f>
        <v xml:space="preserve">Gestion publica transparente y que mide cuentas  la ciudadania en rafael uribe uribe </v>
      </c>
      <c r="AD431" s="19" t="str">
        <f>IFERROR((VLOOKUP($AB431,T_Datos!$B$3:$D$34,3,FALSE)),"Por favor diligenciar")</f>
        <v>O23011605570000001697</v>
      </c>
      <c r="AE431" s="12"/>
      <c r="AF431" s="86"/>
      <c r="AG431" s="12"/>
      <c r="AH431" s="86"/>
      <c r="AI431" s="13"/>
      <c r="AJ431" s="15"/>
      <c r="AK431" s="12"/>
      <c r="AL431" s="86"/>
      <c r="AM431" s="12"/>
      <c r="AN431" s="79">
        <f t="shared" si="51"/>
        <v>4</v>
      </c>
      <c r="AO431" s="79">
        <f>IF(X431+AM431=0,0,AM431+X431)</f>
        <v>105</v>
      </c>
      <c r="AP431" s="83">
        <f>IF(Z431+AJ431=0,0,Z431+AJ431)</f>
        <v>21945000</v>
      </c>
      <c r="AQ431" s="167"/>
    </row>
    <row r="432" spans="2:43" ht="51" customHeight="1">
      <c r="B432" s="149" t="s">
        <v>641</v>
      </c>
      <c r="C432" s="12">
        <v>439</v>
      </c>
      <c r="D432" s="12" t="s">
        <v>640</v>
      </c>
      <c r="E432" s="12"/>
      <c r="F432" s="151" t="s">
        <v>3161</v>
      </c>
      <c r="G432" s="77" t="s">
        <v>1249</v>
      </c>
      <c r="H432" s="12" t="s">
        <v>3162</v>
      </c>
      <c r="I432" s="12" t="s">
        <v>3163</v>
      </c>
      <c r="J432" s="12" t="s">
        <v>1373</v>
      </c>
      <c r="K432" s="88">
        <v>1000514204</v>
      </c>
      <c r="L432" s="12"/>
      <c r="M432" s="12"/>
      <c r="N432" s="12"/>
      <c r="O432" s="12"/>
      <c r="P432" s="12"/>
      <c r="Q432" s="12"/>
      <c r="R432" s="12"/>
      <c r="S432" s="12"/>
      <c r="T432" s="12" t="s">
        <v>3164</v>
      </c>
      <c r="U432" s="75">
        <v>45568</v>
      </c>
      <c r="V432" s="75">
        <v>45574</v>
      </c>
      <c r="W432" s="75">
        <v>45696</v>
      </c>
      <c r="X432" s="12">
        <v>120</v>
      </c>
      <c r="Y432" s="79">
        <f t="shared" si="49"/>
        <v>4</v>
      </c>
      <c r="Z432" s="89">
        <v>23760000</v>
      </c>
      <c r="AA432" s="81">
        <f>IF(Z432=0,0,((Z432/Y432)))</f>
        <v>5940000</v>
      </c>
      <c r="AB432" s="12">
        <v>1698</v>
      </c>
      <c r="AC432" s="19" t="str">
        <f>IFERROR((VLOOKUP($AB432,T_Datos!$B$3:$D$34,2,FALSE)),"Por favor diligenciar")</f>
        <v>Inspección, vigilancia y control en Rafael Uribe Uribe
Rafael Uribe Uribe</v>
      </c>
      <c r="AD432" s="19" t="str">
        <f>IFERROR((VLOOKUP($AB432,T_Datos!$B$3:$D$34,3,FALSE)),"Por favor diligenciar")</f>
        <v>O23011605570000001698</v>
      </c>
      <c r="AE432" s="12"/>
      <c r="AF432" s="86"/>
      <c r="AG432" s="12"/>
      <c r="AH432" s="86"/>
      <c r="AI432" s="13"/>
      <c r="AJ432" s="15"/>
      <c r="AK432" s="12"/>
      <c r="AL432" s="86"/>
      <c r="AM432" s="12"/>
      <c r="AN432" s="79">
        <f t="shared" si="51"/>
        <v>4</v>
      </c>
      <c r="AO432" s="79">
        <f>IF(X432+AM432=0,0,AM432+X432)</f>
        <v>120</v>
      </c>
      <c r="AP432" s="83">
        <f>IF(Z432+AJ432=0,0,Z432+AJ432)</f>
        <v>23760000</v>
      </c>
      <c r="AQ432" s="167"/>
    </row>
    <row r="433" spans="2:43" ht="51" customHeight="1">
      <c r="B433" s="149" t="s">
        <v>643</v>
      </c>
      <c r="C433" s="12">
        <v>440</v>
      </c>
      <c r="D433" s="12" t="s">
        <v>642</v>
      </c>
      <c r="E433" s="12"/>
      <c r="F433" s="155" t="s">
        <v>3165</v>
      </c>
      <c r="G433" s="77" t="s">
        <v>1249</v>
      </c>
      <c r="H433" s="12" t="s">
        <v>3166</v>
      </c>
      <c r="I433" s="12" t="s">
        <v>1499</v>
      </c>
      <c r="J433" s="12" t="s">
        <v>1373</v>
      </c>
      <c r="K433" s="88">
        <v>52228440</v>
      </c>
      <c r="L433" s="12"/>
      <c r="M433" s="12"/>
      <c r="N433" s="12"/>
      <c r="O433" s="12"/>
      <c r="P433" s="12"/>
      <c r="Q433" s="12"/>
      <c r="R433" s="12"/>
      <c r="S433" s="12"/>
      <c r="T433" s="12" t="s">
        <v>1449</v>
      </c>
      <c r="U433" s="75">
        <v>45573</v>
      </c>
      <c r="V433" s="75">
        <v>45574</v>
      </c>
      <c r="W433" s="75">
        <v>45680</v>
      </c>
      <c r="X433" s="12">
        <v>105</v>
      </c>
      <c r="Y433" s="79">
        <f t="shared" si="49"/>
        <v>4</v>
      </c>
      <c r="Z433" s="89">
        <v>20790000</v>
      </c>
      <c r="AA433" s="81">
        <v>5940000</v>
      </c>
      <c r="AB433" s="12">
        <v>1698</v>
      </c>
      <c r="AC433" s="19" t="str">
        <f>IFERROR((VLOOKUP($AB433,T_Datos!$B$3:$D$34,2,FALSE)),"Por favor diligenciar")</f>
        <v>Inspección, vigilancia y control en Rafael Uribe Uribe
Rafael Uribe Uribe</v>
      </c>
      <c r="AD433" s="19" t="str">
        <f>IFERROR((VLOOKUP($AB433,T_Datos!$B$3:$D$34,3,FALSE)),"Por favor diligenciar")</f>
        <v>O23011605570000001698</v>
      </c>
      <c r="AE433" s="12"/>
      <c r="AF433" s="86"/>
      <c r="AG433" s="12"/>
      <c r="AH433" s="86"/>
      <c r="AI433" s="13"/>
      <c r="AJ433" s="15"/>
      <c r="AK433" s="12"/>
      <c r="AL433" s="86"/>
      <c r="AM433" s="12"/>
      <c r="AN433" s="79">
        <f t="shared" si="51"/>
        <v>4</v>
      </c>
      <c r="AO433" s="79">
        <f>IF(X433+AM433=0,0,AM433+X433)</f>
        <v>105</v>
      </c>
      <c r="AP433" s="83">
        <f>IF(Z433+AJ433=0,0,Z433+AJ433)</f>
        <v>20790000</v>
      </c>
      <c r="AQ433" s="167"/>
    </row>
    <row r="434" spans="2:43" ht="51" customHeight="1">
      <c r="B434" s="149" t="s">
        <v>645</v>
      </c>
      <c r="C434" s="12">
        <v>441</v>
      </c>
      <c r="D434" s="12" t="s">
        <v>644</v>
      </c>
      <c r="E434" s="12"/>
      <c r="F434" s="151" t="s">
        <v>3167</v>
      </c>
      <c r="G434" s="77" t="s">
        <v>1249</v>
      </c>
      <c r="H434" s="12" t="s">
        <v>3168</v>
      </c>
      <c r="I434" s="12" t="s">
        <v>3169</v>
      </c>
      <c r="J434" s="12" t="s">
        <v>1373</v>
      </c>
      <c r="K434" s="88">
        <v>1030587457</v>
      </c>
      <c r="L434" s="12"/>
      <c r="M434" s="12"/>
      <c r="N434" s="12"/>
      <c r="O434" s="12"/>
      <c r="P434" s="12" t="s">
        <v>3170</v>
      </c>
      <c r="Q434" s="12"/>
      <c r="R434" s="88">
        <v>79786999</v>
      </c>
      <c r="S434" s="86">
        <v>45635</v>
      </c>
      <c r="T434" s="12" t="s">
        <v>1723</v>
      </c>
      <c r="U434" s="75">
        <v>45568</v>
      </c>
      <c r="V434" s="75">
        <v>45635</v>
      </c>
      <c r="W434" s="75">
        <v>45755</v>
      </c>
      <c r="X434" s="12">
        <v>120</v>
      </c>
      <c r="Y434" s="79">
        <f t="shared" si="49"/>
        <v>4</v>
      </c>
      <c r="Z434" s="89">
        <v>23760000</v>
      </c>
      <c r="AA434" s="81">
        <f>IF(Z434=0,0,((Z434/Y434)))</f>
        <v>5940000</v>
      </c>
      <c r="AB434" s="12">
        <v>1698</v>
      </c>
      <c r="AC434" s="19" t="str">
        <f>IFERROR((VLOOKUP($AB434,T_Datos!$B$3:$D$34,2,FALSE)),"Por favor diligenciar")</f>
        <v>Inspección, vigilancia y control en Rafael Uribe Uribe
Rafael Uribe Uribe</v>
      </c>
      <c r="AD434" s="19" t="str">
        <f>IFERROR((VLOOKUP($AB434,T_Datos!$B$3:$D$34,3,FALSE)),"Por favor diligenciar")</f>
        <v>O23011605570000001698</v>
      </c>
      <c r="AE434" s="12"/>
      <c r="AF434" s="86"/>
      <c r="AG434" s="12"/>
      <c r="AH434" s="86"/>
      <c r="AI434" s="13"/>
      <c r="AJ434" s="15"/>
      <c r="AK434" s="12"/>
      <c r="AL434" s="86"/>
      <c r="AM434" s="12"/>
      <c r="AN434" s="79">
        <f t="shared" si="51"/>
        <v>4</v>
      </c>
      <c r="AO434" s="79">
        <f>IF(X434+AM434=0,0,AM434+X434)</f>
        <v>120</v>
      </c>
      <c r="AP434" s="83">
        <f>IF(Z434+AJ434=0,0,Z434+AJ434)</f>
        <v>23760000</v>
      </c>
    </row>
    <row r="435" spans="2:43" ht="51" customHeight="1">
      <c r="B435" s="149" t="s">
        <v>647</v>
      </c>
      <c r="C435" s="12">
        <v>442</v>
      </c>
      <c r="D435" s="12" t="s">
        <v>646</v>
      </c>
      <c r="E435" s="12"/>
      <c r="F435" s="151" t="s">
        <v>3171</v>
      </c>
      <c r="G435" s="77" t="s">
        <v>1249</v>
      </c>
      <c r="H435" s="12" t="s">
        <v>3172</v>
      </c>
      <c r="I435" s="12" t="s">
        <v>1758</v>
      </c>
      <c r="J435" s="12" t="s">
        <v>1373</v>
      </c>
      <c r="K435" s="88">
        <v>1030559488</v>
      </c>
      <c r="L435" s="12"/>
      <c r="M435" s="12"/>
      <c r="N435" s="12"/>
      <c r="O435" s="12"/>
      <c r="P435" s="12"/>
      <c r="Q435" s="12"/>
      <c r="R435" s="12"/>
      <c r="S435" s="12"/>
      <c r="T435" s="12" t="s">
        <v>1657</v>
      </c>
      <c r="U435" s="75">
        <v>45575</v>
      </c>
      <c r="V435" s="75">
        <v>45580</v>
      </c>
      <c r="W435" s="75">
        <v>45686</v>
      </c>
      <c r="X435" s="12">
        <v>105</v>
      </c>
      <c r="Y435" s="79">
        <f t="shared" si="49"/>
        <v>4</v>
      </c>
      <c r="Z435" s="89">
        <v>21945000</v>
      </c>
      <c r="AA435" s="81">
        <v>6270000</v>
      </c>
      <c r="AB435" s="12">
        <v>1697</v>
      </c>
      <c r="AC435" s="19" t="str">
        <f>IFERROR((VLOOKUP($AB435,T_Datos!$B$3:$D$34,2,FALSE)),"Por favor diligenciar")</f>
        <v xml:space="preserve">Gestion publica transparente y que mide cuentas  la ciudadania en rafael uribe uribe </v>
      </c>
      <c r="AD435" s="19" t="str">
        <f>IFERROR((VLOOKUP($AB435,T_Datos!$B$3:$D$34,3,FALSE)),"Por favor diligenciar")</f>
        <v>O23011605570000001697</v>
      </c>
      <c r="AE435" s="12"/>
      <c r="AF435" s="86"/>
      <c r="AG435" s="12"/>
      <c r="AH435" s="86"/>
      <c r="AI435" s="13"/>
      <c r="AJ435" s="15"/>
      <c r="AK435" s="12"/>
      <c r="AL435" s="86"/>
      <c r="AM435" s="12"/>
      <c r="AN435" s="79">
        <f t="shared" si="51"/>
        <v>4</v>
      </c>
      <c r="AO435" s="79">
        <f>IF(X435+AM435=0,0,AM435+X435)</f>
        <v>105</v>
      </c>
      <c r="AP435" s="83">
        <f>IF(Z435+AJ435=0,0,Z435+AJ435)</f>
        <v>21945000</v>
      </c>
      <c r="AQ435" s="167"/>
    </row>
    <row r="436" spans="2:43" ht="51" customHeight="1">
      <c r="B436" s="149" t="s">
        <v>649</v>
      </c>
      <c r="C436" s="12">
        <v>443</v>
      </c>
      <c r="D436" s="12" t="s">
        <v>648</v>
      </c>
      <c r="E436" s="12"/>
      <c r="F436" s="151" t="s">
        <v>3173</v>
      </c>
      <c r="G436" s="77" t="s">
        <v>1249</v>
      </c>
      <c r="H436" s="12" t="s">
        <v>3174</v>
      </c>
      <c r="I436" s="12" t="s">
        <v>3175</v>
      </c>
      <c r="J436" s="12" t="s">
        <v>1373</v>
      </c>
      <c r="K436" s="88">
        <v>52458154</v>
      </c>
      <c r="L436" s="12"/>
      <c r="M436" s="12"/>
      <c r="N436" s="12"/>
      <c r="O436" s="12"/>
      <c r="P436" s="12"/>
      <c r="Q436" s="12"/>
      <c r="R436" s="12"/>
      <c r="S436" s="12"/>
      <c r="T436" s="12" t="s">
        <v>3176</v>
      </c>
      <c r="U436" s="75">
        <v>45568</v>
      </c>
      <c r="V436" s="75">
        <v>45572</v>
      </c>
      <c r="W436" s="75">
        <v>45679</v>
      </c>
      <c r="X436" s="12">
        <v>105</v>
      </c>
      <c r="Y436" s="79">
        <f t="shared" si="49"/>
        <v>4</v>
      </c>
      <c r="Z436" s="89">
        <v>9800000</v>
      </c>
      <c r="AA436" s="81">
        <v>2800000</v>
      </c>
      <c r="AB436" s="12">
        <v>1697</v>
      </c>
      <c r="AC436" s="19" t="str">
        <f>IFERROR((VLOOKUP($AB436,T_Datos!$B$3:$D$34,2,FALSE)),"Por favor diligenciar")</f>
        <v xml:space="preserve">Gestion publica transparente y que mide cuentas  la ciudadania en rafael uribe uribe </v>
      </c>
      <c r="AD436" s="19" t="str">
        <f>IFERROR((VLOOKUP($AB436,T_Datos!$B$3:$D$34,3,FALSE)),"Por favor diligenciar")</f>
        <v>O23011605570000001697</v>
      </c>
      <c r="AE436" s="12"/>
      <c r="AF436" s="86"/>
      <c r="AG436" s="12"/>
      <c r="AH436" s="86"/>
      <c r="AI436" s="13"/>
      <c r="AJ436" s="15"/>
      <c r="AK436" s="12"/>
      <c r="AL436" s="86"/>
      <c r="AM436" s="12"/>
      <c r="AN436" s="79">
        <f t="shared" si="51"/>
        <v>4</v>
      </c>
      <c r="AO436" s="79">
        <f>IF(X436+AM436=0,0,AM436+X436)</f>
        <v>105</v>
      </c>
      <c r="AP436" s="83">
        <f>IF(Z436+AJ436=0,0,Z436+AJ436)</f>
        <v>9800000</v>
      </c>
      <c r="AQ436" s="167"/>
    </row>
    <row r="437" spans="2:43" ht="51" customHeight="1">
      <c r="B437" s="149" t="s">
        <v>651</v>
      </c>
      <c r="C437" s="12">
        <v>444</v>
      </c>
      <c r="D437" s="12" t="s">
        <v>650</v>
      </c>
      <c r="E437" s="12"/>
      <c r="F437" s="151" t="s">
        <v>3177</v>
      </c>
      <c r="G437" s="77" t="s">
        <v>1249</v>
      </c>
      <c r="H437" s="12" t="s">
        <v>3178</v>
      </c>
      <c r="I437" s="12" t="s">
        <v>3179</v>
      </c>
      <c r="J437" s="12" t="s">
        <v>1373</v>
      </c>
      <c r="K437" s="88">
        <v>1001216205</v>
      </c>
      <c r="L437" s="12"/>
      <c r="M437" s="12"/>
      <c r="N437" s="12"/>
      <c r="O437" s="12"/>
      <c r="P437" s="12"/>
      <c r="Q437" s="12"/>
      <c r="R437" s="12"/>
      <c r="S437" s="12"/>
      <c r="T437" s="12" t="s">
        <v>1405</v>
      </c>
      <c r="U437" s="75">
        <v>45568</v>
      </c>
      <c r="V437" s="75">
        <v>45573</v>
      </c>
      <c r="W437" s="75">
        <v>45695</v>
      </c>
      <c r="X437" s="12">
        <v>120</v>
      </c>
      <c r="Y437" s="79">
        <f t="shared" si="49"/>
        <v>4</v>
      </c>
      <c r="Z437" s="89">
        <v>7920000</v>
      </c>
      <c r="AA437" s="81">
        <f>IF(Z437=0,0,((Z437/Y437)))</f>
        <v>1980000</v>
      </c>
      <c r="AB437" s="12">
        <v>1698</v>
      </c>
      <c r="AC437" s="19" t="str">
        <f>IFERROR((VLOOKUP($AB437,T_Datos!$B$3:$D$34,2,FALSE)),"Por favor diligenciar")</f>
        <v>Inspección, vigilancia y control en Rafael Uribe Uribe
Rafael Uribe Uribe</v>
      </c>
      <c r="AD437" s="19" t="str">
        <f>IFERROR((VLOOKUP($AB437,T_Datos!$B$3:$D$34,3,FALSE)),"Por favor diligenciar")</f>
        <v>O23011605570000001698</v>
      </c>
      <c r="AE437" s="12"/>
      <c r="AF437" s="86"/>
      <c r="AG437" s="12"/>
      <c r="AH437" s="86"/>
      <c r="AI437" s="13"/>
      <c r="AJ437" s="15"/>
      <c r="AK437" s="12"/>
      <c r="AL437" s="86"/>
      <c r="AM437" s="12"/>
      <c r="AN437" s="79">
        <f t="shared" si="51"/>
        <v>4</v>
      </c>
      <c r="AO437" s="79">
        <f>IF(X437+AM437=0,0,AM437+X437)</f>
        <v>120</v>
      </c>
      <c r="AP437" s="83">
        <f>IF(Z437+AJ437=0,0,Z437+AJ437)</f>
        <v>7920000</v>
      </c>
    </row>
    <row r="438" spans="2:43" ht="51" customHeight="1">
      <c r="B438" s="149" t="s">
        <v>653</v>
      </c>
      <c r="C438" s="12">
        <v>445</v>
      </c>
      <c r="D438" s="12" t="s">
        <v>652</v>
      </c>
      <c r="E438" s="12"/>
      <c r="F438" s="151" t="s">
        <v>3180</v>
      </c>
      <c r="G438" s="77" t="s">
        <v>1249</v>
      </c>
      <c r="H438" s="12" t="s">
        <v>3181</v>
      </c>
      <c r="I438" s="12" t="s">
        <v>1649</v>
      </c>
      <c r="J438" s="12" t="s">
        <v>1373</v>
      </c>
      <c r="K438" s="88">
        <v>1023016773</v>
      </c>
      <c r="L438" s="12"/>
      <c r="M438" s="12"/>
      <c r="N438" s="12"/>
      <c r="O438" s="12"/>
      <c r="P438" s="12"/>
      <c r="Q438" s="12"/>
      <c r="R438" s="12"/>
      <c r="S438" s="12"/>
      <c r="T438" s="12" t="s">
        <v>3071</v>
      </c>
      <c r="U438" s="75">
        <v>45568</v>
      </c>
      <c r="V438" s="75">
        <v>45569</v>
      </c>
      <c r="W438" s="75">
        <v>45675</v>
      </c>
      <c r="X438" s="12">
        <v>105</v>
      </c>
      <c r="Y438" s="79">
        <f t="shared" si="49"/>
        <v>4</v>
      </c>
      <c r="Z438" s="89">
        <v>21945000</v>
      </c>
      <c r="AA438" s="81">
        <v>6270000</v>
      </c>
      <c r="AB438" s="12">
        <v>1697</v>
      </c>
      <c r="AC438" s="19" t="str">
        <f>IFERROR((VLOOKUP($AB438,T_Datos!$B$3:$D$34,2,FALSE)),"Por favor diligenciar")</f>
        <v xml:space="preserve">Gestion publica transparente y que mide cuentas  la ciudadania en rafael uribe uribe </v>
      </c>
      <c r="AD438" s="19" t="str">
        <f>IFERROR((VLOOKUP($AB438,T_Datos!$B$3:$D$34,3,FALSE)),"Por favor diligenciar")</f>
        <v>O23011605570000001697</v>
      </c>
      <c r="AE438" s="12"/>
      <c r="AF438" s="86"/>
      <c r="AG438" s="12"/>
      <c r="AH438" s="86"/>
      <c r="AI438" s="13"/>
      <c r="AJ438" s="15"/>
      <c r="AK438" s="12"/>
      <c r="AL438" s="86"/>
      <c r="AM438" s="12"/>
      <c r="AN438" s="79">
        <f t="shared" si="51"/>
        <v>4</v>
      </c>
      <c r="AO438" s="79">
        <f>IF(X438+AM438=0,0,AM438+X438)</f>
        <v>105</v>
      </c>
      <c r="AP438" s="83">
        <f>IF(Z438+AJ438=0,0,Z438+AJ438)</f>
        <v>21945000</v>
      </c>
      <c r="AQ438" s="167"/>
    </row>
    <row r="439" spans="2:43" ht="51" customHeight="1">
      <c r="B439" s="149" t="s">
        <v>655</v>
      </c>
      <c r="C439" s="12">
        <v>446</v>
      </c>
      <c r="D439" s="12" t="s">
        <v>654</v>
      </c>
      <c r="E439" s="12"/>
      <c r="F439" s="151" t="s">
        <v>3182</v>
      </c>
      <c r="G439" s="77" t="s">
        <v>1249</v>
      </c>
      <c r="H439" s="12" t="s">
        <v>3183</v>
      </c>
      <c r="I439" s="12" t="s">
        <v>3184</v>
      </c>
      <c r="J439" s="12" t="s">
        <v>1373</v>
      </c>
      <c r="K439" s="88">
        <v>19354741</v>
      </c>
      <c r="L439" s="12"/>
      <c r="M439" s="12"/>
      <c r="N439" s="12"/>
      <c r="O439" s="12"/>
      <c r="P439" s="12"/>
      <c r="Q439" s="12"/>
      <c r="R439" s="12"/>
      <c r="S439" s="12"/>
      <c r="T439" s="12" t="s">
        <v>1610</v>
      </c>
      <c r="U439" s="75">
        <v>45568</v>
      </c>
      <c r="V439" s="75">
        <v>45572</v>
      </c>
      <c r="W439" s="75">
        <v>45694</v>
      </c>
      <c r="X439" s="12">
        <v>120</v>
      </c>
      <c r="Y439" s="79">
        <f t="shared" si="49"/>
        <v>4</v>
      </c>
      <c r="Z439" s="89">
        <v>23760000</v>
      </c>
      <c r="AA439" s="81">
        <f t="shared" ref="AA439:AA444" si="52">IF(Z439=0,0,((Z439/Y439)))</f>
        <v>5940000</v>
      </c>
      <c r="AB439" s="12">
        <v>1698</v>
      </c>
      <c r="AC439" s="19" t="str">
        <f>IFERROR((VLOOKUP($AB439,T_Datos!$B$3:$D$34,2,FALSE)),"Por favor diligenciar")</f>
        <v>Inspección, vigilancia y control en Rafael Uribe Uribe
Rafael Uribe Uribe</v>
      </c>
      <c r="AD439" s="19" t="str">
        <f>IFERROR((VLOOKUP($AB439,T_Datos!$B$3:$D$34,3,FALSE)),"Por favor diligenciar")</f>
        <v>O23011605570000001698</v>
      </c>
      <c r="AE439" s="12"/>
      <c r="AF439" s="86"/>
      <c r="AG439" s="12"/>
      <c r="AH439" s="86"/>
      <c r="AI439" s="13"/>
      <c r="AJ439" s="15"/>
      <c r="AK439" s="12"/>
      <c r="AL439" s="86"/>
      <c r="AM439" s="12"/>
      <c r="AN439" s="79">
        <f t="shared" si="51"/>
        <v>4</v>
      </c>
      <c r="AO439" s="79">
        <f>IF(X439+AM439=0,0,AM439+X439)</f>
        <v>120</v>
      </c>
      <c r="AP439" s="83">
        <f>IF(Z439+AJ439=0,0,Z439+AJ439)</f>
        <v>23760000</v>
      </c>
    </row>
    <row r="440" spans="2:43" ht="51" customHeight="1">
      <c r="B440" s="149" t="s">
        <v>657</v>
      </c>
      <c r="C440" s="12">
        <v>447</v>
      </c>
      <c r="D440" s="12" t="s">
        <v>656</v>
      </c>
      <c r="E440" s="12"/>
      <c r="F440" s="151" t="s">
        <v>3185</v>
      </c>
      <c r="G440" s="77" t="s">
        <v>1249</v>
      </c>
      <c r="H440" s="12" t="s">
        <v>3186</v>
      </c>
      <c r="I440" s="12" t="s">
        <v>1629</v>
      </c>
      <c r="J440" s="12" t="s">
        <v>1373</v>
      </c>
      <c r="K440" s="88">
        <v>1010205046</v>
      </c>
      <c r="L440" s="12"/>
      <c r="M440" s="12"/>
      <c r="N440" s="12"/>
      <c r="O440" s="12"/>
      <c r="P440" s="12"/>
      <c r="Q440" s="12"/>
      <c r="R440" s="12"/>
      <c r="S440" s="12"/>
      <c r="T440" s="12" t="s">
        <v>1630</v>
      </c>
      <c r="U440" s="75">
        <v>45568</v>
      </c>
      <c r="V440" s="75">
        <v>45575</v>
      </c>
      <c r="W440" s="75">
        <v>45697</v>
      </c>
      <c r="X440" s="12">
        <v>120</v>
      </c>
      <c r="Y440" s="79">
        <f t="shared" si="49"/>
        <v>4</v>
      </c>
      <c r="Z440" s="89">
        <v>23760000</v>
      </c>
      <c r="AA440" s="81">
        <f t="shared" si="52"/>
        <v>5940000</v>
      </c>
      <c r="AB440" s="12">
        <v>1698</v>
      </c>
      <c r="AC440" s="19" t="str">
        <f>IFERROR((VLOOKUP($AB440,T_Datos!$B$3:$D$34,2,FALSE)),"Por favor diligenciar")</f>
        <v>Inspección, vigilancia y control en Rafael Uribe Uribe
Rafael Uribe Uribe</v>
      </c>
      <c r="AD440" s="19" t="str">
        <f>IFERROR((VLOOKUP($AB440,T_Datos!$B$3:$D$34,3,FALSE)),"Por favor diligenciar")</f>
        <v>O23011605570000001698</v>
      </c>
      <c r="AE440" s="12"/>
      <c r="AF440" s="86"/>
      <c r="AG440" s="12"/>
      <c r="AH440" s="86"/>
      <c r="AI440" s="13"/>
      <c r="AJ440" s="15"/>
      <c r="AK440" s="12"/>
      <c r="AL440" s="86"/>
      <c r="AM440" s="12"/>
      <c r="AN440" s="79">
        <f t="shared" si="51"/>
        <v>4</v>
      </c>
      <c r="AO440" s="79">
        <f>IF(X440+AM440=0,0,AM440+X440)</f>
        <v>120</v>
      </c>
      <c r="AP440" s="83">
        <f>IF(Z440+AJ440=0,0,Z440+AJ440)</f>
        <v>23760000</v>
      </c>
    </row>
    <row r="441" spans="2:43" ht="51" customHeight="1">
      <c r="B441" s="149" t="s">
        <v>659</v>
      </c>
      <c r="C441" s="12">
        <v>448</v>
      </c>
      <c r="D441" s="12" t="s">
        <v>658</v>
      </c>
      <c r="E441" s="12"/>
      <c r="F441" s="151" t="s">
        <v>3187</v>
      </c>
      <c r="G441" s="77" t="s">
        <v>1249</v>
      </c>
      <c r="H441" s="12" t="s">
        <v>3188</v>
      </c>
      <c r="I441" s="12" t="s">
        <v>3189</v>
      </c>
      <c r="J441" s="12" t="s">
        <v>1373</v>
      </c>
      <c r="K441" s="88">
        <v>94476109</v>
      </c>
      <c r="L441" s="12"/>
      <c r="M441" s="12"/>
      <c r="N441" s="12"/>
      <c r="O441" s="12"/>
      <c r="P441" s="12"/>
      <c r="Q441" s="12"/>
      <c r="R441" s="12"/>
      <c r="S441" s="12"/>
      <c r="T441" s="12" t="s">
        <v>2969</v>
      </c>
      <c r="U441" s="75">
        <v>45569</v>
      </c>
      <c r="V441" s="75">
        <v>45575</v>
      </c>
      <c r="W441" s="75">
        <v>45697</v>
      </c>
      <c r="X441" s="12">
        <v>120</v>
      </c>
      <c r="Y441" s="79">
        <f t="shared" si="49"/>
        <v>4</v>
      </c>
      <c r="Z441" s="89">
        <v>16800000</v>
      </c>
      <c r="AA441" s="81">
        <f t="shared" si="52"/>
        <v>4200000</v>
      </c>
      <c r="AB441" s="12">
        <v>1697</v>
      </c>
      <c r="AC441" s="19" t="str">
        <f>IFERROR((VLOOKUP($AB441,T_Datos!$B$3:$D$34,2,FALSE)),"Por favor diligenciar")</f>
        <v xml:space="preserve">Gestion publica transparente y que mide cuentas  la ciudadania en rafael uribe uribe </v>
      </c>
      <c r="AD441" s="19" t="str">
        <f>IFERROR((VLOOKUP($AB441,T_Datos!$B$3:$D$34,3,FALSE)),"Por favor diligenciar")</f>
        <v>O23011605570000001697</v>
      </c>
      <c r="AE441" s="12"/>
      <c r="AF441" s="86"/>
      <c r="AG441" s="12"/>
      <c r="AH441" s="86"/>
      <c r="AI441" s="13"/>
      <c r="AJ441" s="15"/>
      <c r="AK441" s="12"/>
      <c r="AL441" s="86"/>
      <c r="AM441" s="12"/>
      <c r="AN441" s="79">
        <f t="shared" si="51"/>
        <v>4</v>
      </c>
      <c r="AO441" s="79">
        <f>IF(X441+AM441=0,0,AM441+X441)</f>
        <v>120</v>
      </c>
      <c r="AP441" s="83">
        <f>IF(Z441+AJ441=0,0,Z441+AJ441)</f>
        <v>16800000</v>
      </c>
    </row>
    <row r="442" spans="2:43" ht="51" customHeight="1">
      <c r="B442" s="149" t="s">
        <v>661</v>
      </c>
      <c r="C442" s="12">
        <v>449</v>
      </c>
      <c r="D442" s="12" t="s">
        <v>660</v>
      </c>
      <c r="E442" s="12"/>
      <c r="F442" s="151" t="s">
        <v>3190</v>
      </c>
      <c r="G442" s="77" t="s">
        <v>1249</v>
      </c>
      <c r="H442" s="12" t="s">
        <v>3191</v>
      </c>
      <c r="I442" s="12" t="s">
        <v>3192</v>
      </c>
      <c r="J442" s="12" t="s">
        <v>1373</v>
      </c>
      <c r="K442" s="88">
        <v>53081618</v>
      </c>
      <c r="L442" s="12"/>
      <c r="M442" s="12"/>
      <c r="N442" s="12"/>
      <c r="O442" s="12"/>
      <c r="P442" s="12"/>
      <c r="Q442" s="12"/>
      <c r="R442" s="12"/>
      <c r="S442" s="12"/>
      <c r="T442" s="12" t="s">
        <v>3193</v>
      </c>
      <c r="U442" s="75">
        <v>45568</v>
      </c>
      <c r="V442" s="75">
        <v>45572</v>
      </c>
      <c r="W442" s="75">
        <v>45694</v>
      </c>
      <c r="X442" s="12">
        <v>120</v>
      </c>
      <c r="Y442" s="79">
        <f t="shared" si="49"/>
        <v>4</v>
      </c>
      <c r="Z442" s="89">
        <v>20400000</v>
      </c>
      <c r="AA442" s="81">
        <f t="shared" si="52"/>
        <v>5100000</v>
      </c>
      <c r="AB442" s="12">
        <v>1698</v>
      </c>
      <c r="AC442" s="19" t="str">
        <f>IFERROR((VLOOKUP($AB442,T_Datos!$B$3:$D$34,2,FALSE)),"Por favor diligenciar")</f>
        <v>Inspección, vigilancia y control en Rafael Uribe Uribe
Rafael Uribe Uribe</v>
      </c>
      <c r="AD442" s="19" t="str">
        <f>IFERROR((VLOOKUP($AB442,T_Datos!$B$3:$D$34,3,FALSE)),"Por favor diligenciar")</f>
        <v>O23011605570000001698</v>
      </c>
      <c r="AE442" s="12"/>
      <c r="AF442" s="86"/>
      <c r="AG442" s="12"/>
      <c r="AH442" s="86"/>
      <c r="AI442" s="13"/>
      <c r="AJ442" s="15"/>
      <c r="AK442" s="12"/>
      <c r="AL442" s="86"/>
      <c r="AM442" s="12"/>
      <c r="AN442" s="79">
        <f t="shared" si="51"/>
        <v>4</v>
      </c>
      <c r="AO442" s="79">
        <f>IF(X442+AM442=0,0,AM442+X442)</f>
        <v>120</v>
      </c>
      <c r="AP442" s="83">
        <f>IF(Z442+AJ442=0,0,Z442+AJ442)</f>
        <v>20400000</v>
      </c>
      <c r="AQ442" s="167"/>
    </row>
    <row r="443" spans="2:43" ht="51" customHeight="1">
      <c r="B443" s="149" t="s">
        <v>663</v>
      </c>
      <c r="C443" s="12">
        <v>450</v>
      </c>
      <c r="D443" s="12" t="s">
        <v>662</v>
      </c>
      <c r="E443" s="12"/>
      <c r="F443" s="151" t="s">
        <v>3194</v>
      </c>
      <c r="G443" s="77" t="s">
        <v>1249</v>
      </c>
      <c r="H443" s="12" t="s">
        <v>3195</v>
      </c>
      <c r="I443" s="12" t="s">
        <v>3196</v>
      </c>
      <c r="J443" s="12" t="s">
        <v>1373</v>
      </c>
      <c r="K443" s="88">
        <v>1013621256</v>
      </c>
      <c r="L443" s="12"/>
      <c r="M443" s="12"/>
      <c r="N443" s="12"/>
      <c r="O443" s="12"/>
      <c r="P443" s="12"/>
      <c r="Q443" s="12"/>
      <c r="R443" s="12"/>
      <c r="S443" s="12"/>
      <c r="T443" s="12" t="s">
        <v>1405</v>
      </c>
      <c r="U443" s="75">
        <v>45568</v>
      </c>
      <c r="V443" s="75">
        <v>45573</v>
      </c>
      <c r="W443" s="75">
        <v>45695</v>
      </c>
      <c r="X443" s="12">
        <v>120</v>
      </c>
      <c r="Y443" s="79">
        <f t="shared" si="49"/>
        <v>4</v>
      </c>
      <c r="Z443" s="89">
        <v>7920000</v>
      </c>
      <c r="AA443" s="81">
        <f t="shared" si="52"/>
        <v>1980000</v>
      </c>
      <c r="AB443" s="12">
        <v>1698</v>
      </c>
      <c r="AC443" s="19" t="str">
        <f>IFERROR((VLOOKUP($AB443,T_Datos!$B$3:$D$34,2,FALSE)),"Por favor diligenciar")</f>
        <v>Inspección, vigilancia y control en Rafael Uribe Uribe
Rafael Uribe Uribe</v>
      </c>
      <c r="AD443" s="19" t="str">
        <f>IFERROR((VLOOKUP($AB443,T_Datos!$B$3:$D$34,3,FALSE)),"Por favor diligenciar")</f>
        <v>O23011605570000001698</v>
      </c>
      <c r="AE443" s="12"/>
      <c r="AF443" s="86"/>
      <c r="AG443" s="12"/>
      <c r="AH443" s="86"/>
      <c r="AI443" s="13"/>
      <c r="AJ443" s="15"/>
      <c r="AK443" s="12"/>
      <c r="AL443" s="86"/>
      <c r="AM443" s="12"/>
      <c r="AN443" s="79">
        <f t="shared" si="51"/>
        <v>4</v>
      </c>
      <c r="AO443" s="79">
        <f>IF(X443+AM443=0,0,AM443+X443)</f>
        <v>120</v>
      </c>
      <c r="AP443" s="83">
        <f>IF(Z443+AJ443=0,0,Z443+AJ443)</f>
        <v>7920000</v>
      </c>
      <c r="AQ443" s="167"/>
    </row>
    <row r="444" spans="2:43" ht="51" customHeight="1">
      <c r="B444" s="149" t="s">
        <v>665</v>
      </c>
      <c r="C444" s="12">
        <v>451</v>
      </c>
      <c r="D444" s="12" t="s">
        <v>664</v>
      </c>
      <c r="E444" s="12"/>
      <c r="F444" s="151" t="s">
        <v>3197</v>
      </c>
      <c r="G444" s="77" t="s">
        <v>1249</v>
      </c>
      <c r="H444" s="12" t="s">
        <v>3198</v>
      </c>
      <c r="I444" s="12" t="s">
        <v>1698</v>
      </c>
      <c r="J444" s="12" t="s">
        <v>1373</v>
      </c>
      <c r="K444" s="88">
        <v>1032479708</v>
      </c>
      <c r="L444" s="12"/>
      <c r="M444" s="12"/>
      <c r="N444" s="12"/>
      <c r="O444" s="12"/>
      <c r="P444" s="12"/>
      <c r="Q444" s="12"/>
      <c r="R444" s="12"/>
      <c r="S444" s="12"/>
      <c r="T444" s="12" t="s">
        <v>1526</v>
      </c>
      <c r="U444" s="75">
        <v>45569</v>
      </c>
      <c r="V444" s="75">
        <v>45574</v>
      </c>
      <c r="W444" s="75">
        <v>45696</v>
      </c>
      <c r="X444" s="12">
        <v>120</v>
      </c>
      <c r="Y444" s="79">
        <f t="shared" si="49"/>
        <v>4</v>
      </c>
      <c r="Z444" s="89">
        <v>23760000</v>
      </c>
      <c r="AA444" s="81">
        <f t="shared" si="52"/>
        <v>5940000</v>
      </c>
      <c r="AB444" s="12">
        <v>1697</v>
      </c>
      <c r="AC444" s="19" t="str">
        <f>IFERROR((VLOOKUP($AB444,T_Datos!$B$3:$D$34,2,FALSE)),"Por favor diligenciar")</f>
        <v xml:space="preserve">Gestion publica transparente y que mide cuentas  la ciudadania en rafael uribe uribe </v>
      </c>
      <c r="AD444" s="19" t="str">
        <f>IFERROR((VLOOKUP($AB444,T_Datos!$B$3:$D$34,3,FALSE)),"Por favor diligenciar")</f>
        <v>O23011605570000001697</v>
      </c>
      <c r="AE444" s="12"/>
      <c r="AF444" s="86"/>
      <c r="AG444" s="12"/>
      <c r="AH444" s="86"/>
      <c r="AI444" s="13"/>
      <c r="AJ444" s="15"/>
      <c r="AK444" s="12"/>
      <c r="AL444" s="86"/>
      <c r="AM444" s="12"/>
      <c r="AN444" s="79">
        <f t="shared" si="51"/>
        <v>4</v>
      </c>
      <c r="AO444" s="79">
        <f>IF(X444+AM444=0,0,AM444+X444)</f>
        <v>120</v>
      </c>
      <c r="AP444" s="83">
        <f>IF(Z444+AJ444=0,0,Z444+AJ444)</f>
        <v>23760000</v>
      </c>
      <c r="AQ444" s="167"/>
    </row>
    <row r="445" spans="2:43" ht="51" customHeight="1">
      <c r="B445" s="149" t="s">
        <v>667</v>
      </c>
      <c r="C445" s="12">
        <v>452</v>
      </c>
      <c r="D445" s="12" t="s">
        <v>666</v>
      </c>
      <c r="E445" s="12"/>
      <c r="F445" s="151" t="s">
        <v>3199</v>
      </c>
      <c r="G445" s="77" t="s">
        <v>1249</v>
      </c>
      <c r="H445" s="12" t="s">
        <v>3200</v>
      </c>
      <c r="I445" s="12" t="s">
        <v>3201</v>
      </c>
      <c r="J445" s="12" t="s">
        <v>1373</v>
      </c>
      <c r="K445" s="88">
        <v>1022379614</v>
      </c>
      <c r="L445" s="12"/>
      <c r="M445" s="12"/>
      <c r="N445" s="12"/>
      <c r="O445" s="12"/>
      <c r="P445" s="12"/>
      <c r="Q445" s="12"/>
      <c r="R445" s="12"/>
      <c r="S445" s="12"/>
      <c r="T445" s="12" t="s">
        <v>2755</v>
      </c>
      <c r="U445" s="75">
        <v>45573</v>
      </c>
      <c r="V445" s="75">
        <v>45580</v>
      </c>
      <c r="W445" s="75">
        <v>45686</v>
      </c>
      <c r="X445" s="12">
        <v>105</v>
      </c>
      <c r="Y445" s="79">
        <f t="shared" si="49"/>
        <v>4</v>
      </c>
      <c r="Z445" s="89">
        <v>27335000</v>
      </c>
      <c r="AA445" s="81">
        <v>7810000</v>
      </c>
      <c r="AB445" s="12">
        <v>1697</v>
      </c>
      <c r="AC445" s="19" t="str">
        <f>IFERROR((VLOOKUP($AB445,T_Datos!$B$3:$D$34,2,FALSE)),"Por favor diligenciar")</f>
        <v xml:space="preserve">Gestion publica transparente y que mide cuentas  la ciudadania en rafael uribe uribe </v>
      </c>
      <c r="AD445" s="19" t="str">
        <f>IFERROR((VLOOKUP($AB445,T_Datos!$B$3:$D$34,3,FALSE)),"Por favor diligenciar")</f>
        <v>O23011605570000001697</v>
      </c>
      <c r="AE445" s="12"/>
      <c r="AF445" s="86"/>
      <c r="AG445" s="12"/>
      <c r="AH445" s="86"/>
      <c r="AI445" s="13"/>
      <c r="AJ445" s="15"/>
      <c r="AK445" s="12"/>
      <c r="AL445" s="86"/>
      <c r="AM445" s="12"/>
      <c r="AN445" s="79">
        <f t="shared" si="51"/>
        <v>4</v>
      </c>
      <c r="AO445" s="79">
        <f>IF(X445+AM445=0,0,AM445+X445)</f>
        <v>105</v>
      </c>
      <c r="AP445" s="83">
        <f>IF(Z445+AJ445=0,0,Z445+AJ445)</f>
        <v>27335000</v>
      </c>
      <c r="AQ445" s="167"/>
    </row>
    <row r="446" spans="2:43" ht="51" customHeight="1">
      <c r="B446" s="149" t="s">
        <v>669</v>
      </c>
      <c r="C446" s="12">
        <v>453</v>
      </c>
      <c r="D446" s="12" t="s">
        <v>668</v>
      </c>
      <c r="E446" s="12"/>
      <c r="F446" s="151" t="s">
        <v>3202</v>
      </c>
      <c r="G446" s="77" t="s">
        <v>1249</v>
      </c>
      <c r="H446" s="12" t="s">
        <v>3203</v>
      </c>
      <c r="I446" s="12" t="s">
        <v>3204</v>
      </c>
      <c r="J446" s="12" t="s">
        <v>1373</v>
      </c>
      <c r="K446" s="88">
        <v>53115212</v>
      </c>
      <c r="L446" s="12"/>
      <c r="M446" s="12"/>
      <c r="N446" s="12"/>
      <c r="O446" s="12"/>
      <c r="P446" s="12"/>
      <c r="Q446" s="12"/>
      <c r="R446" s="12"/>
      <c r="S446" s="12"/>
      <c r="T446" s="12" t="s">
        <v>3071</v>
      </c>
      <c r="U446" s="75">
        <v>45573</v>
      </c>
      <c r="V446" s="75">
        <v>45574</v>
      </c>
      <c r="W446" s="75">
        <v>45680</v>
      </c>
      <c r="X446" s="12">
        <v>105</v>
      </c>
      <c r="Y446" s="79">
        <f t="shared" si="49"/>
        <v>4</v>
      </c>
      <c r="Z446" s="89">
        <v>21945000</v>
      </c>
      <c r="AA446" s="81">
        <v>6270000</v>
      </c>
      <c r="AB446" s="12">
        <v>1697</v>
      </c>
      <c r="AC446" s="19" t="str">
        <f>IFERROR((VLOOKUP($AB446,T_Datos!$B$3:$D$34,2,FALSE)),"Por favor diligenciar")</f>
        <v xml:space="preserve">Gestion publica transparente y que mide cuentas  la ciudadania en rafael uribe uribe </v>
      </c>
      <c r="AD446" s="19" t="str">
        <f>IFERROR((VLOOKUP($AB446,T_Datos!$B$3:$D$34,3,FALSE)),"Por favor diligenciar")</f>
        <v>O23011605570000001697</v>
      </c>
      <c r="AE446" s="12"/>
      <c r="AF446" s="86"/>
      <c r="AG446" s="12"/>
      <c r="AH446" s="86"/>
      <c r="AI446" s="13"/>
      <c r="AJ446" s="15"/>
      <c r="AK446" s="12"/>
      <c r="AL446" s="86"/>
      <c r="AM446" s="12"/>
      <c r="AN446" s="79">
        <f t="shared" si="51"/>
        <v>4</v>
      </c>
      <c r="AO446" s="79">
        <f>IF(X446+AM446=0,0,AM446+X446)</f>
        <v>105</v>
      </c>
      <c r="AP446" s="83">
        <f>IF(Z446+AJ446=0,0,Z446+AJ446)</f>
        <v>21945000</v>
      </c>
      <c r="AQ446" s="167"/>
    </row>
    <row r="447" spans="2:43" ht="51" customHeight="1">
      <c r="B447" s="149" t="s">
        <v>671</v>
      </c>
      <c r="C447" s="12">
        <v>454</v>
      </c>
      <c r="D447" s="12" t="s">
        <v>670</v>
      </c>
      <c r="E447" s="12"/>
      <c r="F447" s="151" t="s">
        <v>3205</v>
      </c>
      <c r="G447" s="77" t="s">
        <v>1249</v>
      </c>
      <c r="H447" s="12" t="s">
        <v>3206</v>
      </c>
      <c r="I447" s="12" t="s">
        <v>2557</v>
      </c>
      <c r="J447" s="12" t="s">
        <v>1373</v>
      </c>
      <c r="K447" s="88">
        <v>52993109</v>
      </c>
      <c r="L447" s="12"/>
      <c r="M447" s="12"/>
      <c r="N447" s="12"/>
      <c r="O447" s="12"/>
      <c r="P447" s="12"/>
      <c r="Q447" s="12"/>
      <c r="R447" s="12"/>
      <c r="S447" s="12"/>
      <c r="T447" s="7" t="s">
        <v>2540</v>
      </c>
      <c r="U447" s="75">
        <v>45575</v>
      </c>
      <c r="V447" s="75">
        <v>45580</v>
      </c>
      <c r="W447" s="75">
        <v>45686</v>
      </c>
      <c r="X447" s="12">
        <v>105</v>
      </c>
      <c r="Y447" s="79">
        <f t="shared" si="49"/>
        <v>4</v>
      </c>
      <c r="Z447" s="89">
        <v>20790000</v>
      </c>
      <c r="AA447" s="81">
        <v>5940000</v>
      </c>
      <c r="AB447" s="12">
        <v>1697</v>
      </c>
      <c r="AC447" s="19" t="str">
        <f>IFERROR((VLOOKUP($AB447,T_Datos!$B$3:$D$34,2,FALSE)),"Por favor diligenciar")</f>
        <v xml:space="preserve">Gestion publica transparente y que mide cuentas  la ciudadania en rafael uribe uribe </v>
      </c>
      <c r="AD447" s="19" t="str">
        <f>IFERROR((VLOOKUP($AB447,T_Datos!$B$3:$D$34,3,FALSE)),"Por favor diligenciar")</f>
        <v>O23011605570000001697</v>
      </c>
      <c r="AE447" s="12"/>
      <c r="AF447" s="86"/>
      <c r="AG447" s="12"/>
      <c r="AH447" s="86"/>
      <c r="AI447" s="13"/>
      <c r="AJ447" s="15"/>
      <c r="AK447" s="12"/>
      <c r="AL447" s="86"/>
      <c r="AM447" s="12"/>
      <c r="AN447" s="79">
        <f t="shared" si="51"/>
        <v>4</v>
      </c>
      <c r="AO447" s="79">
        <f>IF(X447+AM447=0,0,AM447+X447)</f>
        <v>105</v>
      </c>
      <c r="AP447" s="83">
        <f>IF(Z447+AJ447=0,0,Z447+AJ447)</f>
        <v>20790000</v>
      </c>
      <c r="AQ447" s="167"/>
    </row>
    <row r="448" spans="2:43" ht="51" customHeight="1">
      <c r="B448" s="149" t="s">
        <v>673</v>
      </c>
      <c r="C448" s="12">
        <v>455</v>
      </c>
      <c r="D448" s="12" t="s">
        <v>672</v>
      </c>
      <c r="E448" s="12"/>
      <c r="F448" s="151" t="s">
        <v>3207</v>
      </c>
      <c r="G448" s="77" t="s">
        <v>1249</v>
      </c>
      <c r="H448" s="12" t="s">
        <v>3208</v>
      </c>
      <c r="I448" s="12" t="s">
        <v>2539</v>
      </c>
      <c r="J448" s="12" t="s">
        <v>1373</v>
      </c>
      <c r="K448" s="88">
        <v>1101177020</v>
      </c>
      <c r="L448" s="12"/>
      <c r="M448" s="12"/>
      <c r="N448" s="12"/>
      <c r="O448" s="12"/>
      <c r="P448" s="12"/>
      <c r="Q448" s="12"/>
      <c r="R448" s="12"/>
      <c r="S448" s="12"/>
      <c r="T448" s="12" t="s">
        <v>2540</v>
      </c>
      <c r="U448" s="75">
        <v>45575</v>
      </c>
      <c r="V448" s="37">
        <v>45581</v>
      </c>
      <c r="W448" s="37">
        <v>45689</v>
      </c>
      <c r="X448" s="12">
        <v>105</v>
      </c>
      <c r="Y448" s="79">
        <f t="shared" ref="Y448:Y479" si="53">ROUND((X448/30),0)</f>
        <v>4</v>
      </c>
      <c r="Z448" s="89">
        <v>20790000</v>
      </c>
      <c r="AA448" s="81">
        <v>5940000</v>
      </c>
      <c r="AB448" s="12">
        <v>1697</v>
      </c>
      <c r="AC448" s="19" t="str">
        <f>IFERROR((VLOOKUP($AB448,T_Datos!$B$3:$D$34,2,FALSE)),"Por favor diligenciar")</f>
        <v xml:space="preserve">Gestion publica transparente y que mide cuentas  la ciudadania en rafael uribe uribe </v>
      </c>
      <c r="AD448" s="19" t="str">
        <f>IFERROR((VLOOKUP($AB448,T_Datos!$B$3:$D$34,3,FALSE)),"Por favor diligenciar")</f>
        <v>O23011605570000001697</v>
      </c>
      <c r="AE448" s="12"/>
      <c r="AF448" s="86"/>
      <c r="AG448" s="12"/>
      <c r="AH448" s="86"/>
      <c r="AI448" s="13"/>
      <c r="AJ448" s="15"/>
      <c r="AK448" s="12"/>
      <c r="AL448" s="86"/>
      <c r="AM448" s="12"/>
      <c r="AN448" s="79">
        <f t="shared" si="51"/>
        <v>4</v>
      </c>
      <c r="AO448" s="79">
        <f>IF(X448+AM448=0,0,AM448+X448)</f>
        <v>105</v>
      </c>
      <c r="AP448" s="83">
        <f>IF(Z448+AJ448=0,0,Z448+AJ448)</f>
        <v>20790000</v>
      </c>
      <c r="AQ448" s="167"/>
    </row>
    <row r="449" spans="2:43" ht="51" customHeight="1">
      <c r="B449" s="149" t="s">
        <v>675</v>
      </c>
      <c r="C449" s="12">
        <v>456</v>
      </c>
      <c r="D449" s="12" t="s">
        <v>674</v>
      </c>
      <c r="E449" s="12"/>
      <c r="F449" s="151" t="s">
        <v>3209</v>
      </c>
      <c r="G449" s="77" t="s">
        <v>1249</v>
      </c>
      <c r="H449" s="12" t="s">
        <v>3210</v>
      </c>
      <c r="I449" s="12" t="s">
        <v>3211</v>
      </c>
      <c r="J449" s="12" t="s">
        <v>1373</v>
      </c>
      <c r="K449" s="88">
        <v>93340755</v>
      </c>
      <c r="L449" s="12"/>
      <c r="M449" s="12"/>
      <c r="N449" s="12"/>
      <c r="O449" s="12"/>
      <c r="P449" s="12"/>
      <c r="Q449" s="12"/>
      <c r="R449" s="12"/>
      <c r="S449" s="12"/>
      <c r="T449" s="204" t="s">
        <v>1442</v>
      </c>
      <c r="U449" s="75">
        <v>45575</v>
      </c>
      <c r="V449" s="75">
        <v>45581</v>
      </c>
      <c r="W449" s="75">
        <v>45687</v>
      </c>
      <c r="X449" s="12">
        <v>105</v>
      </c>
      <c r="Y449" s="79">
        <f t="shared" si="53"/>
        <v>4</v>
      </c>
      <c r="Z449" s="89">
        <v>6930000</v>
      </c>
      <c r="AA449" s="81">
        <v>1980000</v>
      </c>
      <c r="AB449" s="12">
        <v>1665</v>
      </c>
      <c r="AC449" s="19" t="str">
        <f>IFERROR((VLOOKUP($AB449,T_Datos!$B$3:$D$34,2,FALSE)),"Por favor diligenciar")</f>
        <v>Reducción de riesgos por emergencias y desastres en Rafael Uribe Uribe</v>
      </c>
      <c r="AD449" s="19" t="str">
        <f>IFERROR((VLOOKUP($AB449,T_Datos!$B$3:$D$34,3,FALSE)),"Por favor diligenciar")</f>
        <v>O23011602300000001665</v>
      </c>
      <c r="AE449" s="12"/>
      <c r="AF449" s="86"/>
      <c r="AG449" s="12"/>
      <c r="AH449" s="86"/>
      <c r="AI449" s="13"/>
      <c r="AJ449" s="15"/>
      <c r="AK449" s="12"/>
      <c r="AL449" s="86"/>
      <c r="AM449" s="12"/>
      <c r="AN449" s="79">
        <f t="shared" si="51"/>
        <v>4</v>
      </c>
      <c r="AO449" s="79">
        <f>IF(X449+AM449=0,0,AM449+X449)</f>
        <v>105</v>
      </c>
      <c r="AP449" s="83">
        <f>IF(Z449+AJ449=0,0,Z449+AJ449)</f>
        <v>6930000</v>
      </c>
    </row>
    <row r="450" spans="2:43" ht="51" customHeight="1">
      <c r="B450" s="149" t="s">
        <v>677</v>
      </c>
      <c r="C450" s="12">
        <v>457</v>
      </c>
      <c r="D450" s="12" t="s">
        <v>676</v>
      </c>
      <c r="E450" s="12"/>
      <c r="F450" s="151" t="s">
        <v>3212</v>
      </c>
      <c r="G450" s="77" t="s">
        <v>1249</v>
      </c>
      <c r="H450" s="12" t="s">
        <v>3213</v>
      </c>
      <c r="I450" s="12" t="s">
        <v>3214</v>
      </c>
      <c r="J450" s="12" t="s">
        <v>1373</v>
      </c>
      <c r="K450" s="88">
        <v>1023005524</v>
      </c>
      <c r="L450" s="12"/>
      <c r="M450" s="12"/>
      <c r="N450" s="12"/>
      <c r="O450" s="12"/>
      <c r="P450" s="12"/>
      <c r="Q450" s="12"/>
      <c r="R450" s="12"/>
      <c r="S450" s="12"/>
      <c r="T450" s="12" t="s">
        <v>1461</v>
      </c>
      <c r="U450" s="75">
        <v>45576</v>
      </c>
      <c r="V450" s="75">
        <v>45582</v>
      </c>
      <c r="W450" s="75">
        <v>45704</v>
      </c>
      <c r="X450" s="12">
        <v>120</v>
      </c>
      <c r="Y450" s="79">
        <f t="shared" si="53"/>
        <v>4</v>
      </c>
      <c r="Z450" s="89">
        <v>23760000</v>
      </c>
      <c r="AA450" s="81">
        <f>IF(Z450=0,0,((Z450/Y450)))</f>
        <v>5940000</v>
      </c>
      <c r="AB450" s="12">
        <v>1636</v>
      </c>
      <c r="AC450" s="19" t="str">
        <f>IFERROR((VLOOKUP($AB450,T_Datos!$B$3:$D$34,2,FALSE)),"Por favor diligenciar")</f>
        <v>Mejoramiento de la calidad dde vida del adulto mayor en rafael uribe uribe</v>
      </c>
      <c r="AD450" s="19" t="str">
        <f>IFERROR((VLOOKUP($AB450,T_Datos!$B$3:$D$34,3,FALSE)),"Por favor diligenciar")</f>
        <v>O23011601010000001636</v>
      </c>
      <c r="AE450" s="12"/>
      <c r="AF450" s="86"/>
      <c r="AG450" s="12"/>
      <c r="AH450" s="86"/>
      <c r="AI450" s="13"/>
      <c r="AJ450" s="15"/>
      <c r="AK450" s="12"/>
      <c r="AL450" s="86"/>
      <c r="AM450" s="12"/>
      <c r="AN450" s="79">
        <f t="shared" si="51"/>
        <v>4</v>
      </c>
      <c r="AO450" s="79">
        <f>IF(X450+AM450=0,0,AM450+X450)</f>
        <v>120</v>
      </c>
      <c r="AP450" s="83">
        <f>IF(Z450+AJ450=0,0,Z450+AJ450)</f>
        <v>23760000</v>
      </c>
    </row>
    <row r="451" spans="2:43" ht="51" customHeight="1">
      <c r="B451" s="149" t="s">
        <v>679</v>
      </c>
      <c r="C451" s="12">
        <v>458</v>
      </c>
      <c r="D451" s="12" t="s">
        <v>678</v>
      </c>
      <c r="E451" s="12"/>
      <c r="F451" s="151" t="s">
        <v>3215</v>
      </c>
      <c r="G451" s="77" t="s">
        <v>1249</v>
      </c>
      <c r="H451" s="12" t="s">
        <v>3216</v>
      </c>
      <c r="I451" s="12" t="s">
        <v>1988</v>
      </c>
      <c r="J451" s="12" t="s">
        <v>1373</v>
      </c>
      <c r="K451" s="88">
        <v>52903975</v>
      </c>
      <c r="L451" s="12"/>
      <c r="M451" s="12"/>
      <c r="N451" s="12"/>
      <c r="O451" s="12"/>
      <c r="P451" s="12"/>
      <c r="Q451" s="12"/>
      <c r="R451" s="12"/>
      <c r="S451" s="12"/>
      <c r="T451" s="12" t="s">
        <v>2480</v>
      </c>
      <c r="U451" s="75">
        <v>45573</v>
      </c>
      <c r="V451" s="75">
        <v>45581</v>
      </c>
      <c r="W451" s="75">
        <v>45687</v>
      </c>
      <c r="X451" s="12">
        <v>105</v>
      </c>
      <c r="Y451" s="79">
        <f t="shared" si="53"/>
        <v>4</v>
      </c>
      <c r="Z451" s="89">
        <v>9800000</v>
      </c>
      <c r="AA451" s="81">
        <v>2800000</v>
      </c>
      <c r="AB451" s="12">
        <v>1697</v>
      </c>
      <c r="AC451" s="19" t="str">
        <f>IFERROR((VLOOKUP($AB451,T_Datos!$B$3:$D$34,2,FALSE)),"Por favor diligenciar")</f>
        <v xml:space="preserve">Gestion publica transparente y que mide cuentas  la ciudadania en rafael uribe uribe </v>
      </c>
      <c r="AD451" s="19" t="str">
        <f>IFERROR((VLOOKUP($AB451,T_Datos!$B$3:$D$34,3,FALSE)),"Por favor diligenciar")</f>
        <v>O23011605570000001697</v>
      </c>
      <c r="AE451" s="12"/>
      <c r="AF451" s="86"/>
      <c r="AG451" s="12"/>
      <c r="AH451" s="86"/>
      <c r="AI451" s="13"/>
      <c r="AJ451" s="15"/>
      <c r="AK451" s="12"/>
      <c r="AL451" s="86"/>
      <c r="AM451" s="12"/>
      <c r="AN451" s="79">
        <f t="shared" si="51"/>
        <v>4</v>
      </c>
      <c r="AO451" s="79">
        <f>IF(X451+AM451=0,0,AM451+X451)</f>
        <v>105</v>
      </c>
      <c r="AP451" s="83">
        <f>IF(Z451+AJ451=0,0,Z451+AJ451)</f>
        <v>9800000</v>
      </c>
      <c r="AQ451" s="167"/>
    </row>
    <row r="452" spans="2:43" ht="51" customHeight="1">
      <c r="B452" s="149" t="s">
        <v>681</v>
      </c>
      <c r="C452" s="12">
        <v>459</v>
      </c>
      <c r="D452" s="12" t="s">
        <v>680</v>
      </c>
      <c r="E452" s="12"/>
      <c r="F452" s="151" t="s">
        <v>3217</v>
      </c>
      <c r="G452" s="77" t="s">
        <v>1249</v>
      </c>
      <c r="H452" s="12" t="s">
        <v>3218</v>
      </c>
      <c r="I452" s="12" t="s">
        <v>2084</v>
      </c>
      <c r="J452" s="12" t="s">
        <v>1373</v>
      </c>
      <c r="K452" s="88">
        <v>52524503</v>
      </c>
      <c r="L452" s="12"/>
      <c r="M452" s="12"/>
      <c r="N452" s="12"/>
      <c r="O452" s="12"/>
      <c r="P452" s="12"/>
      <c r="Q452" s="12"/>
      <c r="R452" s="12"/>
      <c r="S452" s="12"/>
      <c r="T452" s="12" t="s">
        <v>2085</v>
      </c>
      <c r="U452" s="75">
        <v>45573</v>
      </c>
      <c r="V452" s="75">
        <v>45575</v>
      </c>
      <c r="W452" s="75">
        <v>45697</v>
      </c>
      <c r="X452" s="12">
        <v>90</v>
      </c>
      <c r="Y452" s="79">
        <f t="shared" si="53"/>
        <v>3</v>
      </c>
      <c r="Z452" s="89">
        <v>21120000</v>
      </c>
      <c r="AA452" s="81">
        <f>IF(Z452=0,0,((Z452/Y452)))</f>
        <v>7040000</v>
      </c>
      <c r="AB452" s="12">
        <v>1697</v>
      </c>
      <c r="AC452" s="19" t="str">
        <f>IFERROR((VLOOKUP($AB452,T_Datos!$B$3:$D$34,2,FALSE)),"Por favor diligenciar")</f>
        <v xml:space="preserve">Gestion publica transparente y que mide cuentas  la ciudadania en rafael uribe uribe </v>
      </c>
      <c r="AD452" s="19" t="str">
        <f>IFERROR((VLOOKUP($AB452,T_Datos!$B$3:$D$34,3,FALSE)),"Por favor diligenciar")</f>
        <v>O23011605570000001697</v>
      </c>
      <c r="AE452" s="12">
        <v>1</v>
      </c>
      <c r="AF452" s="86">
        <v>45657</v>
      </c>
      <c r="AG452" s="12">
        <v>1563</v>
      </c>
      <c r="AH452" s="86">
        <v>45656</v>
      </c>
      <c r="AI452" s="13">
        <v>1630</v>
      </c>
      <c r="AJ452" s="15">
        <v>7040000</v>
      </c>
      <c r="AK452" s="12">
        <v>1</v>
      </c>
      <c r="AL452" s="86">
        <v>45657</v>
      </c>
      <c r="AM452" s="12">
        <v>30</v>
      </c>
      <c r="AN452" s="79">
        <f t="shared" si="51"/>
        <v>4</v>
      </c>
      <c r="AO452" s="79">
        <f>IF(X452+AM452=0,0,AM452+X452)</f>
        <v>120</v>
      </c>
      <c r="AP452" s="83">
        <f>IF(Z452+AJ452=0,0,Z452+AJ452)</f>
        <v>28160000</v>
      </c>
      <c r="AQ452" s="167"/>
    </row>
    <row r="453" spans="2:43" ht="51" customHeight="1">
      <c r="B453" s="149" t="s">
        <v>683</v>
      </c>
      <c r="C453" s="12">
        <v>460</v>
      </c>
      <c r="D453" s="12" t="s">
        <v>682</v>
      </c>
      <c r="E453" s="12"/>
      <c r="F453" s="155" t="s">
        <v>3219</v>
      </c>
      <c r="G453" s="77" t="s">
        <v>1249</v>
      </c>
      <c r="H453" s="12" t="s">
        <v>3220</v>
      </c>
      <c r="I453" s="12" t="s">
        <v>3221</v>
      </c>
      <c r="J453" s="12" t="s">
        <v>1373</v>
      </c>
      <c r="K453" s="88">
        <v>1031156309</v>
      </c>
      <c r="L453" s="12"/>
      <c r="M453" s="12"/>
      <c r="N453" s="12"/>
      <c r="O453" s="12"/>
      <c r="P453" s="12"/>
      <c r="Q453" s="12"/>
      <c r="R453" s="12"/>
      <c r="S453" s="12"/>
      <c r="T453" s="12" t="s">
        <v>1461</v>
      </c>
      <c r="U453" s="75">
        <v>45580</v>
      </c>
      <c r="V453" s="75">
        <v>45587</v>
      </c>
      <c r="W453" s="75">
        <v>45709</v>
      </c>
      <c r="X453" s="12">
        <v>120</v>
      </c>
      <c r="Y453" s="79">
        <f t="shared" si="53"/>
        <v>4</v>
      </c>
      <c r="Z453" s="89">
        <v>23760000</v>
      </c>
      <c r="AA453" s="81">
        <f>IF(Z453=0,0,((Z453/Y453)))</f>
        <v>5940000</v>
      </c>
      <c r="AB453" s="12">
        <v>1636</v>
      </c>
      <c r="AC453" s="19" t="str">
        <f>IFERROR((VLOOKUP($AB453,T_Datos!$B$3:$D$34,2,FALSE)),"Por favor diligenciar")</f>
        <v>Mejoramiento de la calidad dde vida del adulto mayor en rafael uribe uribe</v>
      </c>
      <c r="AD453" s="19" t="str">
        <f>IFERROR((VLOOKUP($AB453,T_Datos!$B$3:$D$34,3,FALSE)),"Por favor diligenciar")</f>
        <v>O23011601010000001636</v>
      </c>
      <c r="AE453" s="12"/>
      <c r="AF453" s="86"/>
      <c r="AG453" s="12"/>
      <c r="AH453" s="86"/>
      <c r="AI453" s="13"/>
      <c r="AJ453" s="15"/>
      <c r="AK453" s="12"/>
      <c r="AL453" s="86"/>
      <c r="AM453" s="12"/>
      <c r="AN453" s="79">
        <f t="shared" si="51"/>
        <v>4</v>
      </c>
      <c r="AO453" s="79">
        <f>IF(X453+AM453=0,0,AM453+X453)</f>
        <v>120</v>
      </c>
      <c r="AP453" s="83">
        <f>IF(Z453+AJ453=0,0,Z453+AJ453)</f>
        <v>23760000</v>
      </c>
    </row>
    <row r="454" spans="2:43" ht="51" customHeight="1">
      <c r="B454" s="149" t="s">
        <v>3222</v>
      </c>
      <c r="C454" s="12" t="s">
        <v>1377</v>
      </c>
      <c r="D454" s="12" t="s">
        <v>3223</v>
      </c>
      <c r="E454" s="12" t="s">
        <v>3224</v>
      </c>
      <c r="F454" s="151" t="s">
        <v>3225</v>
      </c>
      <c r="G454" s="77" t="s">
        <v>487</v>
      </c>
      <c r="H454" s="12" t="s">
        <v>3224</v>
      </c>
      <c r="I454" s="12" t="s">
        <v>3226</v>
      </c>
      <c r="J454" s="12" t="s">
        <v>1379</v>
      </c>
      <c r="K454" s="88">
        <v>900413030</v>
      </c>
      <c r="L454" s="12"/>
      <c r="M454" s="12"/>
      <c r="N454" s="12"/>
      <c r="O454" s="12"/>
      <c r="P454" s="12"/>
      <c r="Q454" s="12"/>
      <c r="R454" s="12"/>
      <c r="S454" s="12"/>
      <c r="T454" s="12" t="s">
        <v>3227</v>
      </c>
      <c r="U454" s="75">
        <v>45573</v>
      </c>
      <c r="V454" s="75">
        <v>45575</v>
      </c>
      <c r="W454" s="75">
        <v>46934</v>
      </c>
      <c r="X454" s="12">
        <v>1400</v>
      </c>
      <c r="Y454" s="79">
        <f t="shared" si="53"/>
        <v>47</v>
      </c>
      <c r="Z454" s="89">
        <v>0</v>
      </c>
      <c r="AA454" s="81">
        <v>0</v>
      </c>
      <c r="AB454" s="12" t="s">
        <v>1377</v>
      </c>
      <c r="AC454" s="86" t="s">
        <v>1377</v>
      </c>
      <c r="AD454" s="12" t="s">
        <v>1377</v>
      </c>
      <c r="AE454" s="12"/>
      <c r="AF454" s="86"/>
      <c r="AG454" s="12"/>
      <c r="AH454" s="86"/>
      <c r="AI454" s="13"/>
      <c r="AJ454" s="15"/>
      <c r="AK454" s="12"/>
      <c r="AL454" s="86"/>
      <c r="AM454" s="12"/>
      <c r="AN454" s="79">
        <f t="shared" si="51"/>
        <v>47</v>
      </c>
      <c r="AO454" s="79">
        <f>IF(X454+AM454=0,0,AM454+X454)</f>
        <v>1400</v>
      </c>
      <c r="AP454" s="83">
        <f>IF(Z454+AJ454=0,0,Z454+AJ454)</f>
        <v>0</v>
      </c>
    </row>
    <row r="455" spans="2:43" ht="51" customHeight="1">
      <c r="B455" s="149" t="s">
        <v>685</v>
      </c>
      <c r="C455" s="12">
        <v>461</v>
      </c>
      <c r="D455" s="12" t="s">
        <v>684</v>
      </c>
      <c r="E455" s="12"/>
      <c r="F455" s="151" t="s">
        <v>3228</v>
      </c>
      <c r="G455" s="77" t="s">
        <v>1249</v>
      </c>
      <c r="H455" s="12" t="s">
        <v>3229</v>
      </c>
      <c r="I455" s="12" t="s">
        <v>2404</v>
      </c>
      <c r="J455" s="12" t="s">
        <v>1373</v>
      </c>
      <c r="K455" s="88">
        <v>1026277883</v>
      </c>
      <c r="L455" s="12"/>
      <c r="M455" s="12"/>
      <c r="N455" s="12"/>
      <c r="O455" s="12"/>
      <c r="P455" s="12"/>
      <c r="Q455" s="12"/>
      <c r="R455" s="12"/>
      <c r="S455" s="12"/>
      <c r="T455" s="12" t="s">
        <v>3230</v>
      </c>
      <c r="U455" s="75">
        <v>45575</v>
      </c>
      <c r="V455" s="75">
        <v>45580</v>
      </c>
      <c r="W455" s="75">
        <v>45702</v>
      </c>
      <c r="X455" s="12">
        <v>90</v>
      </c>
      <c r="Y455" s="79">
        <f t="shared" si="53"/>
        <v>3</v>
      </c>
      <c r="Z455" s="89">
        <v>17820000</v>
      </c>
      <c r="AA455" s="81">
        <f>IF(Z455=0,0,((Z455/Y455)))</f>
        <v>5940000</v>
      </c>
      <c r="AB455" s="12">
        <v>1636</v>
      </c>
      <c r="AC455" s="19" t="str">
        <f>IFERROR((VLOOKUP($AB455,T_Datos!$B$3:$D$34,2,FALSE)),"Por favor diligenciar")</f>
        <v>Mejoramiento de la calidad dde vida del adulto mayor en rafael uribe uribe</v>
      </c>
      <c r="AD455" s="19" t="str">
        <f>IFERROR((VLOOKUP($AB455,T_Datos!$B$3:$D$34,3,FALSE)),"Por favor diligenciar")</f>
        <v>O23011601010000001636</v>
      </c>
      <c r="AE455" s="12">
        <v>1</v>
      </c>
      <c r="AF455" s="86">
        <v>45671</v>
      </c>
      <c r="AG455" s="12">
        <v>728</v>
      </c>
      <c r="AH455" s="86">
        <v>45671</v>
      </c>
      <c r="AI455" s="13"/>
      <c r="AJ455" s="15">
        <v>5940000</v>
      </c>
      <c r="AK455" s="12">
        <v>1</v>
      </c>
      <c r="AL455" s="86">
        <v>45671</v>
      </c>
      <c r="AM455" s="12">
        <v>30</v>
      </c>
      <c r="AN455" s="79">
        <f t="shared" si="51"/>
        <v>4</v>
      </c>
      <c r="AO455" s="79">
        <f>IF(X455+AM455=0,0,AM455+X455)</f>
        <v>120</v>
      </c>
      <c r="AP455" s="83">
        <f>IF(Z455+AJ455=0,0,Z455+AJ455)</f>
        <v>23760000</v>
      </c>
    </row>
    <row r="456" spans="2:43" ht="51" customHeight="1">
      <c r="B456" s="149" t="s">
        <v>687</v>
      </c>
      <c r="C456" s="12">
        <v>462</v>
      </c>
      <c r="D456" s="12" t="s">
        <v>686</v>
      </c>
      <c r="E456" s="12"/>
      <c r="F456" s="151" t="s">
        <v>3231</v>
      </c>
      <c r="G456" s="77" t="s">
        <v>1249</v>
      </c>
      <c r="H456" s="12" t="s">
        <v>3232</v>
      </c>
      <c r="I456" s="12" t="s">
        <v>2410</v>
      </c>
      <c r="J456" s="12" t="s">
        <v>1373</v>
      </c>
      <c r="K456" s="88">
        <v>1013611272</v>
      </c>
      <c r="L456" s="12"/>
      <c r="M456" s="12"/>
      <c r="N456" s="12"/>
      <c r="O456" s="12"/>
      <c r="P456" s="12"/>
      <c r="Q456" s="12"/>
      <c r="R456" s="12"/>
      <c r="S456" s="12"/>
      <c r="T456" s="12" t="s">
        <v>3230</v>
      </c>
      <c r="U456" s="75">
        <v>45575</v>
      </c>
      <c r="V456" s="75">
        <v>45580</v>
      </c>
      <c r="W456" s="75">
        <v>45702</v>
      </c>
      <c r="X456" s="12">
        <v>90</v>
      </c>
      <c r="Y456" s="79">
        <f t="shared" si="53"/>
        <v>3</v>
      </c>
      <c r="Z456" s="89">
        <v>17820000</v>
      </c>
      <c r="AA456" s="81">
        <f>IF(Z456=0,0,((Z456/Y456)))</f>
        <v>5940000</v>
      </c>
      <c r="AB456" s="12">
        <v>1636</v>
      </c>
      <c r="AC456" s="19" t="str">
        <f>IFERROR((VLOOKUP($AB456,T_Datos!$B$3:$D$34,2,FALSE)),"Por favor diligenciar")</f>
        <v>Mejoramiento de la calidad dde vida del adulto mayor en rafael uribe uribe</v>
      </c>
      <c r="AD456" s="19" t="str">
        <f>IFERROR((VLOOKUP($AB456,T_Datos!$B$3:$D$34,3,FALSE)),"Por favor diligenciar")</f>
        <v>O23011601010000001636</v>
      </c>
      <c r="AE456" s="12">
        <v>1</v>
      </c>
      <c r="AF456" s="86">
        <v>45671</v>
      </c>
      <c r="AG456" s="12">
        <v>729</v>
      </c>
      <c r="AH456" s="86">
        <v>45671</v>
      </c>
      <c r="AI456" s="13"/>
      <c r="AJ456" s="15">
        <v>5940000</v>
      </c>
      <c r="AK456" s="12">
        <v>1</v>
      </c>
      <c r="AL456" s="86">
        <v>45671</v>
      </c>
      <c r="AM456" s="12">
        <v>30</v>
      </c>
      <c r="AN456" s="79">
        <f t="shared" si="51"/>
        <v>4</v>
      </c>
      <c r="AO456" s="79">
        <f>IF(X456+AM456=0,0,AM456+X456)</f>
        <v>120</v>
      </c>
      <c r="AP456" s="83">
        <f>IF(Z456+AJ456=0,0,Z456+AJ456)</f>
        <v>23760000</v>
      </c>
    </row>
    <row r="457" spans="2:43" ht="51" customHeight="1">
      <c r="B457" s="149" t="s">
        <v>689</v>
      </c>
      <c r="C457" s="12">
        <v>463</v>
      </c>
      <c r="D457" s="12" t="s">
        <v>688</v>
      </c>
      <c r="E457" s="12"/>
      <c r="F457" s="151" t="s">
        <v>3233</v>
      </c>
      <c r="G457" s="77" t="s">
        <v>1249</v>
      </c>
      <c r="H457" s="12" t="s">
        <v>3234</v>
      </c>
      <c r="I457" s="12" t="s">
        <v>1835</v>
      </c>
      <c r="J457" s="12" t="s">
        <v>1373</v>
      </c>
      <c r="K457" s="88">
        <v>1013688683</v>
      </c>
      <c r="L457" s="12"/>
      <c r="M457" s="12"/>
      <c r="N457" s="12"/>
      <c r="O457" s="12"/>
      <c r="P457" s="12"/>
      <c r="Q457" s="12"/>
      <c r="R457" s="12"/>
      <c r="S457" s="12"/>
      <c r="T457" s="12" t="s">
        <v>3235</v>
      </c>
      <c r="U457" s="75">
        <v>45575</v>
      </c>
      <c r="V457" s="75">
        <v>45580</v>
      </c>
      <c r="W457" s="75">
        <v>45686</v>
      </c>
      <c r="X457" s="12">
        <v>105</v>
      </c>
      <c r="Y457" s="79">
        <f t="shared" si="53"/>
        <v>4</v>
      </c>
      <c r="Z457" s="89">
        <v>14700000</v>
      </c>
      <c r="AA457" s="81">
        <v>4200000</v>
      </c>
      <c r="AB457" s="12">
        <v>1697</v>
      </c>
      <c r="AC457" s="19" t="str">
        <f>IFERROR((VLOOKUP($AB457,T_Datos!$B$3:$D$34,2,FALSE)),"Por favor diligenciar")</f>
        <v xml:space="preserve">Gestion publica transparente y que mide cuentas  la ciudadania en rafael uribe uribe </v>
      </c>
      <c r="AD457" s="19" t="str">
        <f>IFERROR((VLOOKUP($AB457,T_Datos!$B$3:$D$34,3,FALSE)),"Por favor diligenciar")</f>
        <v>O23011605570000001697</v>
      </c>
      <c r="AE457" s="12"/>
      <c r="AF457" s="86"/>
      <c r="AG457" s="12"/>
      <c r="AH457" s="86"/>
      <c r="AI457" s="13"/>
      <c r="AJ457" s="15"/>
      <c r="AK457" s="12"/>
      <c r="AL457" s="86"/>
      <c r="AM457" s="12"/>
      <c r="AN457" s="79">
        <f t="shared" ref="AN457:AN488" si="54">ROUND(AO457/30,0)</f>
        <v>4</v>
      </c>
      <c r="AO457" s="79">
        <f>IF(X457+AM457=0,0,AM457+X457)</f>
        <v>105</v>
      </c>
      <c r="AP457" s="83">
        <f>IF(Z457+AJ457=0,0,Z457+AJ457)</f>
        <v>14700000</v>
      </c>
      <c r="AQ457" s="167"/>
    </row>
    <row r="458" spans="2:43" ht="51" customHeight="1">
      <c r="B458" s="149" t="s">
        <v>691</v>
      </c>
      <c r="C458" s="12">
        <v>464</v>
      </c>
      <c r="D458" s="12" t="s">
        <v>690</v>
      </c>
      <c r="E458" s="12"/>
      <c r="F458" s="151" t="s">
        <v>3236</v>
      </c>
      <c r="G458" s="77" t="s">
        <v>1249</v>
      </c>
      <c r="H458" s="12" t="s">
        <v>3237</v>
      </c>
      <c r="I458" s="12" t="s">
        <v>2015</v>
      </c>
      <c r="J458" s="12" t="s">
        <v>1373</v>
      </c>
      <c r="K458" s="88">
        <v>79759070</v>
      </c>
      <c r="L458" s="12"/>
      <c r="M458" s="12"/>
      <c r="N458" s="12"/>
      <c r="O458" s="12"/>
      <c r="P458" s="12"/>
      <c r="Q458" s="12"/>
      <c r="R458" s="12"/>
      <c r="S458" s="12"/>
      <c r="T458" s="12" t="s">
        <v>1998</v>
      </c>
      <c r="U458" s="75">
        <v>45576</v>
      </c>
      <c r="V458" s="75">
        <v>45583</v>
      </c>
      <c r="W458" s="75">
        <v>45674</v>
      </c>
      <c r="X458" s="12">
        <v>90</v>
      </c>
      <c r="Y458" s="79">
        <f t="shared" si="53"/>
        <v>3</v>
      </c>
      <c r="Z458" s="89">
        <v>8400000</v>
      </c>
      <c r="AA458" s="81">
        <f>IF(Z458=0,0,((Z458/Y458)))</f>
        <v>2800000</v>
      </c>
      <c r="AB458" s="12">
        <v>1697</v>
      </c>
      <c r="AC458" s="19" t="str">
        <f>IFERROR((VLOOKUP($AB458,T_Datos!$B$3:$D$34,2,FALSE)),"Por favor diligenciar")</f>
        <v xml:space="preserve">Gestion publica transparente y que mide cuentas  la ciudadania en rafael uribe uribe </v>
      </c>
      <c r="AD458" s="19" t="str">
        <f>IFERROR((VLOOKUP($AB458,T_Datos!$B$3:$D$34,3,FALSE)),"Por favor diligenciar")</f>
        <v>O23011605570000001697</v>
      </c>
      <c r="AE458" s="12"/>
      <c r="AF458" s="86"/>
      <c r="AG458" s="12"/>
      <c r="AH458" s="86"/>
      <c r="AI458" s="13"/>
      <c r="AJ458" s="15"/>
      <c r="AK458" s="12"/>
      <c r="AL458" s="86"/>
      <c r="AM458" s="12"/>
      <c r="AN458" s="79">
        <f t="shared" si="54"/>
        <v>3</v>
      </c>
      <c r="AO458" s="79">
        <f>IF(X458+AM458=0,0,AM458+X458)</f>
        <v>90</v>
      </c>
      <c r="AP458" s="83">
        <f>IF(Z458+AJ458=0,0,Z458+AJ458)</f>
        <v>8400000</v>
      </c>
    </row>
    <row r="459" spans="2:43" ht="51" customHeight="1">
      <c r="B459" s="149" t="s">
        <v>693</v>
      </c>
      <c r="C459" s="12">
        <v>465</v>
      </c>
      <c r="D459" s="12" t="s">
        <v>692</v>
      </c>
      <c r="E459" s="12"/>
      <c r="F459" s="155" t="s">
        <v>3238</v>
      </c>
      <c r="G459" s="77" t="s">
        <v>1249</v>
      </c>
      <c r="H459" s="12" t="s">
        <v>3239</v>
      </c>
      <c r="I459" s="12" t="s">
        <v>3240</v>
      </c>
      <c r="J459" s="12" t="s">
        <v>1373</v>
      </c>
      <c r="K459" s="88">
        <v>79220932</v>
      </c>
      <c r="L459" s="12"/>
      <c r="M459" s="12"/>
      <c r="N459" s="12"/>
      <c r="O459" s="12"/>
      <c r="P459" s="12" t="s">
        <v>3241</v>
      </c>
      <c r="Q459" s="12" t="s">
        <v>1373</v>
      </c>
      <c r="R459" s="88">
        <v>11231199</v>
      </c>
      <c r="S459" s="86">
        <v>45629</v>
      </c>
      <c r="T459" s="12" t="s">
        <v>1449</v>
      </c>
      <c r="U459" s="75">
        <v>45575</v>
      </c>
      <c r="V459" s="75">
        <v>45581</v>
      </c>
      <c r="W459" s="75">
        <v>45687</v>
      </c>
      <c r="X459" s="12">
        <v>105</v>
      </c>
      <c r="Y459" s="79">
        <f t="shared" si="53"/>
        <v>4</v>
      </c>
      <c r="Z459" s="89">
        <v>20790000</v>
      </c>
      <c r="AA459" s="81">
        <v>5940000</v>
      </c>
      <c r="AB459" s="12">
        <v>1698</v>
      </c>
      <c r="AC459" s="19" t="str">
        <f>IFERROR((VLOOKUP($AB459,T_Datos!$B$3:$D$34,2,FALSE)),"Por favor diligenciar")</f>
        <v>Inspección, vigilancia y control en Rafael Uribe Uribe
Rafael Uribe Uribe</v>
      </c>
      <c r="AD459" s="19" t="str">
        <f>IFERROR((VLOOKUP($AB459,T_Datos!$B$3:$D$34,3,FALSE)),"Por favor diligenciar")</f>
        <v>O23011605570000001698</v>
      </c>
      <c r="AE459" s="12"/>
      <c r="AF459" s="86"/>
      <c r="AG459" s="12"/>
      <c r="AH459" s="86"/>
      <c r="AI459" s="13"/>
      <c r="AJ459" s="15"/>
      <c r="AK459" s="12"/>
      <c r="AL459" s="86"/>
      <c r="AM459" s="12"/>
      <c r="AN459" s="79">
        <f t="shared" si="54"/>
        <v>4</v>
      </c>
      <c r="AO459" s="79">
        <f>IF(X459+AM459=0,0,AM459+X459)</f>
        <v>105</v>
      </c>
      <c r="AP459" s="83">
        <f>IF(Z459+AJ459=0,0,Z459+AJ459)</f>
        <v>20790000</v>
      </c>
    </row>
    <row r="460" spans="2:43" ht="51" customHeight="1">
      <c r="B460" s="149" t="s">
        <v>695</v>
      </c>
      <c r="C460" s="12">
        <v>466</v>
      </c>
      <c r="D460" s="12" t="s">
        <v>694</v>
      </c>
      <c r="E460" s="12"/>
      <c r="F460" s="151" t="s">
        <v>3242</v>
      </c>
      <c r="G460" s="77" t="s">
        <v>1249</v>
      </c>
      <c r="H460" s="12" t="s">
        <v>3243</v>
      </c>
      <c r="I460" s="12" t="s">
        <v>3244</v>
      </c>
      <c r="J460" s="12" t="s">
        <v>1373</v>
      </c>
      <c r="K460" s="88">
        <v>1031177746</v>
      </c>
      <c r="L460" s="12"/>
      <c r="M460" s="12"/>
      <c r="N460" s="12"/>
      <c r="O460" s="12"/>
      <c r="P460" s="12" t="s">
        <v>1633</v>
      </c>
      <c r="Q460" s="12" t="s">
        <v>1373</v>
      </c>
      <c r="R460" s="88">
        <v>52856517</v>
      </c>
      <c r="S460" s="86">
        <v>45618</v>
      </c>
      <c r="T460" s="12" t="s">
        <v>3245</v>
      </c>
      <c r="U460" s="75">
        <v>45575</v>
      </c>
      <c r="V460" s="75">
        <v>45580</v>
      </c>
      <c r="W460" s="75">
        <v>45686</v>
      </c>
      <c r="X460" s="12">
        <v>105</v>
      </c>
      <c r="Y460" s="79">
        <f t="shared" si="53"/>
        <v>4</v>
      </c>
      <c r="Z460" s="89">
        <v>14700000</v>
      </c>
      <c r="AA460" s="81">
        <v>4200000</v>
      </c>
      <c r="AB460" s="12">
        <v>1697</v>
      </c>
      <c r="AC460" s="19" t="str">
        <f>IFERROR((VLOOKUP($AB460,T_Datos!$B$3:$D$34,2,FALSE)),"Por favor diligenciar")</f>
        <v xml:space="preserve">Gestion publica transparente y que mide cuentas  la ciudadania en rafael uribe uribe </v>
      </c>
      <c r="AD460" s="19" t="str">
        <f>IFERROR((VLOOKUP($AB460,T_Datos!$B$3:$D$34,3,FALSE)),"Por favor diligenciar")</f>
        <v>O23011605570000001697</v>
      </c>
      <c r="AE460" s="12"/>
      <c r="AF460" s="86"/>
      <c r="AG460" s="12"/>
      <c r="AH460" s="86"/>
      <c r="AI460" s="13"/>
      <c r="AJ460" s="15"/>
      <c r="AK460" s="12"/>
      <c r="AL460" s="86"/>
      <c r="AM460" s="12"/>
      <c r="AN460" s="79">
        <f t="shared" si="54"/>
        <v>4</v>
      </c>
      <c r="AO460" s="79">
        <f>IF(X460+AM460=0,0,AM460+X460)</f>
        <v>105</v>
      </c>
      <c r="AP460" s="83">
        <f>IF(Z460+AJ460=0,0,Z460+AJ460)</f>
        <v>14700000</v>
      </c>
      <c r="AQ460" s="167"/>
    </row>
    <row r="461" spans="2:43" ht="51" customHeight="1">
      <c r="B461" s="149" t="s">
        <v>697</v>
      </c>
      <c r="C461" s="12">
        <v>467</v>
      </c>
      <c r="D461" s="12" t="s">
        <v>696</v>
      </c>
      <c r="E461" s="12"/>
      <c r="F461" s="155" t="s">
        <v>3246</v>
      </c>
      <c r="G461" s="77" t="s">
        <v>1249</v>
      </c>
      <c r="H461" s="12" t="s">
        <v>3247</v>
      </c>
      <c r="I461" s="171" t="s">
        <v>3248</v>
      </c>
      <c r="J461" s="12" t="s">
        <v>1373</v>
      </c>
      <c r="K461" s="88">
        <v>37548495</v>
      </c>
      <c r="L461" s="12"/>
      <c r="M461" s="12"/>
      <c r="N461" s="12"/>
      <c r="O461" s="12"/>
      <c r="P461" s="12"/>
      <c r="Q461" s="12"/>
      <c r="R461" s="12"/>
      <c r="S461" s="12"/>
      <c r="T461" s="12" t="s">
        <v>1580</v>
      </c>
      <c r="U461" s="75">
        <v>45583</v>
      </c>
      <c r="V461" s="75">
        <v>45587</v>
      </c>
      <c r="W461" s="75">
        <v>45693</v>
      </c>
      <c r="X461" s="12">
        <v>105</v>
      </c>
      <c r="Y461" s="79">
        <f t="shared" si="53"/>
        <v>4</v>
      </c>
      <c r="Z461" s="89">
        <v>24640000</v>
      </c>
      <c r="AA461" s="81">
        <v>7040000</v>
      </c>
      <c r="AB461" s="12">
        <v>1697</v>
      </c>
      <c r="AC461" s="19" t="str">
        <f>IFERROR((VLOOKUP($AB461,T_Datos!$B$3:$D$34,2,FALSE)),"Por favor diligenciar")</f>
        <v xml:space="preserve">Gestion publica transparente y que mide cuentas  la ciudadania en rafael uribe uribe </v>
      </c>
      <c r="AD461" s="19" t="str">
        <f>IFERROR((VLOOKUP($AB461,T_Datos!$B$3:$D$34,3,FALSE)),"Por favor diligenciar")</f>
        <v>O23011605570000001697</v>
      </c>
      <c r="AE461" s="12"/>
      <c r="AF461" s="86"/>
      <c r="AG461" s="12"/>
      <c r="AH461" s="86"/>
      <c r="AI461" s="13"/>
      <c r="AJ461" s="15"/>
      <c r="AK461" s="12"/>
      <c r="AL461" s="86"/>
      <c r="AM461" s="12"/>
      <c r="AN461" s="79">
        <f t="shared" si="54"/>
        <v>4</v>
      </c>
      <c r="AO461" s="79">
        <f>IF(X461+AM461=0,0,AM461+X461)</f>
        <v>105</v>
      </c>
      <c r="AP461" s="83">
        <f>IF(Z461+AJ461=0,0,Z461+AJ461)</f>
        <v>24640000</v>
      </c>
      <c r="AQ461" s="167"/>
    </row>
    <row r="462" spans="2:43" ht="51" customHeight="1">
      <c r="B462" s="149" t="s">
        <v>699</v>
      </c>
      <c r="C462" s="12">
        <v>468</v>
      </c>
      <c r="D462" s="12" t="s">
        <v>698</v>
      </c>
      <c r="E462" s="12"/>
      <c r="F462" s="155" t="s">
        <v>3249</v>
      </c>
      <c r="G462" s="77" t="s">
        <v>1249</v>
      </c>
      <c r="H462" s="12" t="s">
        <v>3250</v>
      </c>
      <c r="I462" s="12" t="s">
        <v>1430</v>
      </c>
      <c r="J462" s="12" t="s">
        <v>1373</v>
      </c>
      <c r="K462" s="88">
        <v>80913594</v>
      </c>
      <c r="L462" s="12"/>
      <c r="M462" s="12"/>
      <c r="N462" s="12"/>
      <c r="O462" s="12"/>
      <c r="P462" s="12"/>
      <c r="Q462" s="12"/>
      <c r="R462" s="12"/>
      <c r="S462" s="12"/>
      <c r="T462" s="12" t="s">
        <v>3251</v>
      </c>
      <c r="U462" s="75">
        <v>45576</v>
      </c>
      <c r="V462" s="75">
        <v>45581</v>
      </c>
      <c r="W462" s="75">
        <v>45703</v>
      </c>
      <c r="X462" s="12">
        <v>90</v>
      </c>
      <c r="Y462" s="79">
        <f t="shared" si="53"/>
        <v>3</v>
      </c>
      <c r="Z462" s="89">
        <v>21120000</v>
      </c>
      <c r="AA462" s="81">
        <f>IF(Z462=0,0,((Z462/Y462)))</f>
        <v>7040000</v>
      </c>
      <c r="AB462" s="12">
        <v>1697</v>
      </c>
      <c r="AC462" s="19" t="str">
        <f>IFERROR((VLOOKUP($AB462,T_Datos!$B$3:$D$34,2,FALSE)),"Por favor diligenciar")</f>
        <v xml:space="preserve">Gestion publica transparente y que mide cuentas  la ciudadania en rafael uribe uribe </v>
      </c>
      <c r="AD462" s="19" t="str">
        <f>IFERROR((VLOOKUP($AB462,T_Datos!$B$3:$D$34,3,FALSE)),"Por favor diligenciar")</f>
        <v>O23011605570000001697</v>
      </c>
      <c r="AE462" s="12">
        <v>1</v>
      </c>
      <c r="AF462" s="86">
        <v>45657</v>
      </c>
      <c r="AG462" s="12">
        <v>1571</v>
      </c>
      <c r="AH462" s="86">
        <v>45656</v>
      </c>
      <c r="AI462" s="13">
        <v>1626</v>
      </c>
      <c r="AJ462" s="15">
        <v>7040000</v>
      </c>
      <c r="AK462" s="12">
        <v>1</v>
      </c>
      <c r="AL462" s="86">
        <v>45657</v>
      </c>
      <c r="AM462" s="12">
        <v>30</v>
      </c>
      <c r="AN462" s="79">
        <f t="shared" si="54"/>
        <v>4</v>
      </c>
      <c r="AO462" s="79">
        <f>IF(X462+AM462=0,0,AM462+X462)</f>
        <v>120</v>
      </c>
      <c r="AP462" s="83">
        <f>IF(Z462+AJ462=0,0,Z462+AJ462)</f>
        <v>28160000</v>
      </c>
      <c r="AQ462" s="167"/>
    </row>
    <row r="463" spans="2:43" ht="51" customHeight="1">
      <c r="B463" s="149" t="s">
        <v>701</v>
      </c>
      <c r="C463" s="12">
        <v>469</v>
      </c>
      <c r="D463" s="12" t="s">
        <v>700</v>
      </c>
      <c r="E463" s="12"/>
      <c r="F463" s="155" t="s">
        <v>3252</v>
      </c>
      <c r="G463" s="77" t="s">
        <v>1249</v>
      </c>
      <c r="H463" s="12" t="s">
        <v>3253</v>
      </c>
      <c r="I463" s="12" t="s">
        <v>1997</v>
      </c>
      <c r="J463" s="12" t="s">
        <v>1373</v>
      </c>
      <c r="K463" s="88">
        <v>1033797126</v>
      </c>
      <c r="L463" s="12"/>
      <c r="M463" s="12"/>
      <c r="N463" s="12"/>
      <c r="O463" s="12"/>
      <c r="P463" s="12"/>
      <c r="Q463" s="12"/>
      <c r="R463" s="12"/>
      <c r="S463" s="12"/>
      <c r="T463" s="12" t="s">
        <v>1998</v>
      </c>
      <c r="U463" s="75">
        <v>45576</v>
      </c>
      <c r="V463" s="75">
        <v>45581</v>
      </c>
      <c r="W463" s="75">
        <v>45672</v>
      </c>
      <c r="X463" s="12">
        <v>90</v>
      </c>
      <c r="Y463" s="79">
        <f t="shared" si="53"/>
        <v>3</v>
      </c>
      <c r="Z463" s="89">
        <v>8400000</v>
      </c>
      <c r="AA463" s="81">
        <f>IF(Z463=0,0,((Z463/Y463)))</f>
        <v>2800000</v>
      </c>
      <c r="AB463" s="12">
        <v>1697</v>
      </c>
      <c r="AC463" s="19" t="str">
        <f>IFERROR((VLOOKUP($AB463,T_Datos!$B$3:$D$34,2,FALSE)),"Por favor diligenciar")</f>
        <v xml:space="preserve">Gestion publica transparente y que mide cuentas  la ciudadania en rafael uribe uribe </v>
      </c>
      <c r="AD463" s="19" t="str">
        <f>IFERROR((VLOOKUP($AB463,T_Datos!$B$3:$D$34,3,FALSE)),"Por favor diligenciar")</f>
        <v>O23011605570000001697</v>
      </c>
      <c r="AE463" s="12"/>
      <c r="AF463" s="86"/>
      <c r="AG463" s="12"/>
      <c r="AH463" s="86"/>
      <c r="AI463" s="13"/>
      <c r="AJ463" s="15"/>
      <c r="AK463" s="12"/>
      <c r="AL463" s="86"/>
      <c r="AM463" s="12"/>
      <c r="AN463" s="79">
        <f t="shared" si="54"/>
        <v>3</v>
      </c>
      <c r="AO463" s="79">
        <f>IF(X463+AM463=0,0,AM463+X463)</f>
        <v>90</v>
      </c>
      <c r="AP463" s="83">
        <f>IF(Z463+AJ463=0,0,Z463+AJ463)</f>
        <v>8400000</v>
      </c>
    </row>
    <row r="464" spans="2:43" ht="51" customHeight="1">
      <c r="B464" s="149" t="s">
        <v>703</v>
      </c>
      <c r="C464" s="12">
        <v>470</v>
      </c>
      <c r="D464" s="12" t="s">
        <v>702</v>
      </c>
      <c r="E464" s="12"/>
      <c r="F464" s="155" t="s">
        <v>3254</v>
      </c>
      <c r="G464" s="77" t="s">
        <v>1249</v>
      </c>
      <c r="H464" s="12" t="s">
        <v>3255</v>
      </c>
      <c r="I464" s="12" t="s">
        <v>1804</v>
      </c>
      <c r="J464" s="12" t="s">
        <v>1373</v>
      </c>
      <c r="K464" s="88">
        <v>80749053</v>
      </c>
      <c r="L464" s="12"/>
      <c r="M464" s="12"/>
      <c r="N464" s="12"/>
      <c r="O464" s="12"/>
      <c r="P464" s="12"/>
      <c r="Q464" s="12"/>
      <c r="R464" s="12"/>
      <c r="S464" s="12"/>
      <c r="T464" s="12" t="s">
        <v>1989</v>
      </c>
      <c r="U464" s="75">
        <v>45577</v>
      </c>
      <c r="V464" s="75">
        <v>45582</v>
      </c>
      <c r="W464" s="75">
        <v>45673</v>
      </c>
      <c r="X464" s="12">
        <v>90</v>
      </c>
      <c r="Y464" s="79">
        <f t="shared" si="53"/>
        <v>3</v>
      </c>
      <c r="Z464" s="89">
        <v>8400000</v>
      </c>
      <c r="AA464" s="81">
        <f>IF(Z464=0,0,((Z464/Y464)))</f>
        <v>2800000</v>
      </c>
      <c r="AB464" s="12">
        <v>1697</v>
      </c>
      <c r="AC464" s="19" t="str">
        <f>IFERROR((VLOOKUP($AB464,T_Datos!$B$3:$D$34,2,FALSE)),"Por favor diligenciar")</f>
        <v xml:space="preserve">Gestion publica transparente y que mide cuentas  la ciudadania en rafael uribe uribe </v>
      </c>
      <c r="AD464" s="19" t="str">
        <f>IFERROR((VLOOKUP($AB464,T_Datos!$B$3:$D$34,3,FALSE)),"Por favor diligenciar")</f>
        <v>O23011605570000001697</v>
      </c>
      <c r="AE464" s="12"/>
      <c r="AF464" s="86"/>
      <c r="AG464" s="12"/>
      <c r="AH464" s="86"/>
      <c r="AI464" s="13"/>
      <c r="AJ464" s="15"/>
      <c r="AK464" s="12"/>
      <c r="AL464" s="86"/>
      <c r="AM464" s="12"/>
      <c r="AN464" s="79">
        <f t="shared" si="54"/>
        <v>3</v>
      </c>
      <c r="AO464" s="79">
        <f>IF(X464+AM464=0,0,AM464+X464)</f>
        <v>90</v>
      </c>
      <c r="AP464" s="83">
        <f>IF(Z464+AJ464=0,0,Z464+AJ464)</f>
        <v>8400000</v>
      </c>
    </row>
    <row r="465" spans="2:43" ht="51" customHeight="1">
      <c r="B465" s="149" t="s">
        <v>705</v>
      </c>
      <c r="C465" s="12">
        <v>471</v>
      </c>
      <c r="D465" s="12" t="s">
        <v>704</v>
      </c>
      <c r="E465" s="12"/>
      <c r="F465" s="151" t="s">
        <v>3256</v>
      </c>
      <c r="G465" s="77" t="s">
        <v>1249</v>
      </c>
      <c r="H465" s="12" t="s">
        <v>3257</v>
      </c>
      <c r="I465" s="12" t="s">
        <v>3258</v>
      </c>
      <c r="J465" s="12" t="s">
        <v>1373</v>
      </c>
      <c r="K465" s="88">
        <v>1003712600</v>
      </c>
      <c r="L465" s="12"/>
      <c r="M465" s="12"/>
      <c r="N465" s="12"/>
      <c r="O465" s="12"/>
      <c r="P465" s="12"/>
      <c r="Q465" s="12"/>
      <c r="R465" s="12"/>
      <c r="S465" s="12"/>
      <c r="T465" s="12" t="s">
        <v>3259</v>
      </c>
      <c r="U465" s="75">
        <v>45581</v>
      </c>
      <c r="V465" s="75">
        <v>45586</v>
      </c>
      <c r="W465" s="75">
        <v>45661</v>
      </c>
      <c r="X465" s="12">
        <v>105</v>
      </c>
      <c r="Y465" s="79">
        <f t="shared" si="53"/>
        <v>4</v>
      </c>
      <c r="Z465" s="89">
        <v>6930000</v>
      </c>
      <c r="AA465" s="81">
        <v>1980000</v>
      </c>
      <c r="AB465" s="12">
        <v>1685</v>
      </c>
      <c r="AC465" s="19" t="str">
        <f>IFERROR((VLOOKUP($AB465,T_Datos!$B$3:$D$34,2,FALSE)),"Por favor diligenciar")</f>
        <v xml:space="preserve">Movilidad multimodal incluyente y sostenible Rafael Uribe </v>
      </c>
      <c r="AD465" s="19" t="str">
        <f>IFERROR((VLOOKUP($AB465,T_Datos!$B$3:$D$34,3,FALSE)),"Por favor diligenciar")</f>
        <v>O23011604490000001685</v>
      </c>
      <c r="AE465" s="12"/>
      <c r="AF465" s="86"/>
      <c r="AG465" s="12"/>
      <c r="AH465" s="86"/>
      <c r="AI465" s="13"/>
      <c r="AJ465" s="15"/>
      <c r="AK465" s="12"/>
      <c r="AL465" s="86"/>
      <c r="AM465" s="12"/>
      <c r="AN465" s="79">
        <f t="shared" si="54"/>
        <v>4</v>
      </c>
      <c r="AO465" s="79">
        <f>IF(X465+AM465=0,0,AM465+X465)</f>
        <v>105</v>
      </c>
      <c r="AP465" s="83">
        <f>IF(Z465+AJ465=0,0,Z465+AJ465)</f>
        <v>6930000</v>
      </c>
    </row>
    <row r="466" spans="2:43" ht="51" customHeight="1">
      <c r="B466" s="149" t="s">
        <v>707</v>
      </c>
      <c r="C466" s="12">
        <v>472</v>
      </c>
      <c r="D466" s="12" t="s">
        <v>706</v>
      </c>
      <c r="E466" s="12"/>
      <c r="F466" s="151" t="s">
        <v>3260</v>
      </c>
      <c r="G466" s="77" t="s">
        <v>1249</v>
      </c>
      <c r="H466" s="12" t="s">
        <v>3261</v>
      </c>
      <c r="I466" s="12" t="s">
        <v>3262</v>
      </c>
      <c r="J466" s="12" t="s">
        <v>1373</v>
      </c>
      <c r="K466" s="88">
        <v>80808003</v>
      </c>
      <c r="L466" s="12"/>
      <c r="M466" s="12"/>
      <c r="N466" s="12"/>
      <c r="O466" s="12"/>
      <c r="P466" s="12"/>
      <c r="Q466" s="12"/>
      <c r="R466" s="12"/>
      <c r="S466" s="12"/>
      <c r="T466" s="12" t="s">
        <v>3263</v>
      </c>
      <c r="U466" s="75">
        <v>45582</v>
      </c>
      <c r="V466" s="75">
        <v>45587</v>
      </c>
      <c r="W466" s="75">
        <v>45678</v>
      </c>
      <c r="X466" s="12">
        <v>90</v>
      </c>
      <c r="Y466" s="79">
        <f t="shared" si="53"/>
        <v>3</v>
      </c>
      <c r="Z466" s="89">
        <v>17820000</v>
      </c>
      <c r="AA466" s="81">
        <f>IF(Z466=0,0,((Z466/Y466)))</f>
        <v>5940000</v>
      </c>
      <c r="AB466" s="12">
        <v>1697</v>
      </c>
      <c r="AC466" s="19" t="str">
        <f>IFERROR((VLOOKUP($AB466,T_Datos!$B$3:$D$34,2,FALSE)),"Por favor diligenciar")</f>
        <v xml:space="preserve">Gestion publica transparente y que mide cuentas  la ciudadania en rafael uribe uribe </v>
      </c>
      <c r="AD466" s="19" t="str">
        <f>IFERROR((VLOOKUP($AB466,T_Datos!$B$3:$D$34,3,FALSE)),"Por favor diligenciar")</f>
        <v>O23011605570000001697</v>
      </c>
      <c r="AE466" s="12"/>
      <c r="AF466" s="86"/>
      <c r="AG466" s="12"/>
      <c r="AH466" s="86"/>
      <c r="AI466" s="13"/>
      <c r="AJ466" s="15"/>
      <c r="AK466" s="12"/>
      <c r="AL466" s="86"/>
      <c r="AM466" s="12"/>
      <c r="AN466" s="79">
        <f t="shared" si="54"/>
        <v>3</v>
      </c>
      <c r="AO466" s="79">
        <f>IF(X466+AM466=0,0,AM466+X466)</f>
        <v>90</v>
      </c>
      <c r="AP466" s="83">
        <f>IF(Z466+AJ466=0,0,Z466+AJ466)</f>
        <v>17820000</v>
      </c>
      <c r="AQ466" s="167"/>
    </row>
    <row r="467" spans="2:43" ht="51" customHeight="1">
      <c r="B467" s="149" t="s">
        <v>709</v>
      </c>
      <c r="C467" s="12">
        <v>473</v>
      </c>
      <c r="D467" s="12" t="s">
        <v>708</v>
      </c>
      <c r="E467" s="12"/>
      <c r="F467" s="155" t="s">
        <v>3264</v>
      </c>
      <c r="G467" s="77" t="s">
        <v>1249</v>
      </c>
      <c r="H467" s="12" t="s">
        <v>3265</v>
      </c>
      <c r="I467" s="12" t="s">
        <v>2485</v>
      </c>
      <c r="J467" s="12" t="s">
        <v>1373</v>
      </c>
      <c r="K467" s="88">
        <v>801394177</v>
      </c>
      <c r="L467" s="12"/>
      <c r="M467" s="12"/>
      <c r="N467" s="12"/>
      <c r="O467" s="12"/>
      <c r="P467" s="12"/>
      <c r="Q467" s="12"/>
      <c r="R467" s="12"/>
      <c r="S467" s="12"/>
      <c r="T467" s="12" t="s">
        <v>3266</v>
      </c>
      <c r="U467" s="75">
        <v>45576</v>
      </c>
      <c r="V467" s="75">
        <v>45580</v>
      </c>
      <c r="W467" s="75">
        <v>45695</v>
      </c>
      <c r="X467" s="12">
        <v>75</v>
      </c>
      <c r="Y467" s="79">
        <f t="shared" si="53"/>
        <v>3</v>
      </c>
      <c r="Z467" s="89">
        <v>7000000</v>
      </c>
      <c r="AA467" s="81">
        <v>2800000</v>
      </c>
      <c r="AB467" s="12">
        <v>1697</v>
      </c>
      <c r="AC467" s="19" t="str">
        <f>IFERROR((VLOOKUP($AB467,T_Datos!$B$3:$D$34,2,FALSE)),"Por favor diligenciar")</f>
        <v xml:space="preserve">Gestion publica transparente y que mide cuentas  la ciudadania en rafael uribe uribe </v>
      </c>
      <c r="AD467" s="19" t="str">
        <f>IFERROR((VLOOKUP($AB467,T_Datos!$B$3:$D$34,3,FALSE)),"Por favor diligenciar")</f>
        <v>O23011605570000001697</v>
      </c>
      <c r="AE467" s="12">
        <v>1</v>
      </c>
      <c r="AF467" s="86">
        <v>45653</v>
      </c>
      <c r="AG467" s="12">
        <v>1515</v>
      </c>
      <c r="AH467" s="86">
        <v>45653</v>
      </c>
      <c r="AI467" s="13">
        <v>1603</v>
      </c>
      <c r="AJ467" s="15">
        <v>3453333</v>
      </c>
      <c r="AK467" s="12">
        <v>1</v>
      </c>
      <c r="AL467" s="86">
        <v>45642</v>
      </c>
      <c r="AM467" s="12">
        <v>45</v>
      </c>
      <c r="AN467" s="79">
        <f t="shared" si="54"/>
        <v>4</v>
      </c>
      <c r="AO467" s="79">
        <f>IF(X467+AM467=0,0,AM467+X467)</f>
        <v>120</v>
      </c>
      <c r="AP467" s="83">
        <f>IF(Z467+AJ467=0,0,Z467+AJ467)</f>
        <v>10453333</v>
      </c>
    </row>
    <row r="468" spans="2:43" ht="51" customHeight="1">
      <c r="B468" s="149" t="s">
        <v>711</v>
      </c>
      <c r="C468" s="12">
        <v>474</v>
      </c>
      <c r="D468" s="12" t="s">
        <v>710</v>
      </c>
      <c r="E468" s="12"/>
      <c r="F468" s="155" t="s">
        <v>3267</v>
      </c>
      <c r="G468" s="77" t="s">
        <v>1249</v>
      </c>
      <c r="H468" s="12" t="s">
        <v>3268</v>
      </c>
      <c r="I468" s="12" t="s">
        <v>3269</v>
      </c>
      <c r="J468" s="12" t="s">
        <v>1373</v>
      </c>
      <c r="K468" s="88">
        <v>79117136</v>
      </c>
      <c r="L468" s="12"/>
      <c r="M468" s="12"/>
      <c r="N468" s="12"/>
      <c r="O468" s="12"/>
      <c r="P468" s="12"/>
      <c r="Q468" s="12"/>
      <c r="R468" s="12"/>
      <c r="S468" s="12"/>
      <c r="T468" s="12" t="s">
        <v>1449</v>
      </c>
      <c r="U468" s="75">
        <v>45576</v>
      </c>
      <c r="V468" s="75">
        <v>45582</v>
      </c>
      <c r="W468" s="75">
        <v>45688</v>
      </c>
      <c r="X468" s="12">
        <v>105</v>
      </c>
      <c r="Y468" s="79">
        <f t="shared" si="53"/>
        <v>4</v>
      </c>
      <c r="Z468" s="89">
        <v>20790000</v>
      </c>
      <c r="AA468" s="81">
        <v>5940000</v>
      </c>
      <c r="AB468" s="12">
        <v>1698</v>
      </c>
      <c r="AC468" s="19" t="str">
        <f>IFERROR((VLOOKUP($AB468,T_Datos!$B$3:$D$34,2,FALSE)),"Por favor diligenciar")</f>
        <v>Inspección, vigilancia y control en Rafael Uribe Uribe
Rafael Uribe Uribe</v>
      </c>
      <c r="AD468" s="19" t="str">
        <f>IFERROR((VLOOKUP($AB468,T_Datos!$B$3:$D$34,3,FALSE)),"Por favor diligenciar")</f>
        <v>O23011605570000001698</v>
      </c>
      <c r="AE468" s="12"/>
      <c r="AF468" s="86"/>
      <c r="AG468" s="12"/>
      <c r="AH468" s="86"/>
      <c r="AI468" s="13"/>
      <c r="AJ468" s="15"/>
      <c r="AK468" s="12"/>
      <c r="AL468" s="86"/>
      <c r="AM468" s="12"/>
      <c r="AN468" s="79">
        <f t="shared" si="54"/>
        <v>4</v>
      </c>
      <c r="AO468" s="79">
        <f>IF(X468+AM468=0,0,AM468+X468)</f>
        <v>105</v>
      </c>
      <c r="AP468" s="83">
        <f>IF(Z468+AJ468=0,0,Z468+AJ468)</f>
        <v>20790000</v>
      </c>
    </row>
    <row r="469" spans="2:43" ht="51" customHeight="1">
      <c r="B469" s="149" t="s">
        <v>713</v>
      </c>
      <c r="C469" s="12">
        <v>475</v>
      </c>
      <c r="D469" s="12" t="s">
        <v>712</v>
      </c>
      <c r="E469" s="12"/>
      <c r="F469" s="155" t="s">
        <v>3270</v>
      </c>
      <c r="G469" s="77" t="s">
        <v>1249</v>
      </c>
      <c r="H469" s="12" t="s">
        <v>3271</v>
      </c>
      <c r="I469" s="12" t="s">
        <v>3272</v>
      </c>
      <c r="J469" s="12" t="s">
        <v>1373</v>
      </c>
      <c r="K469" s="88">
        <v>36303889</v>
      </c>
      <c r="L469" s="12"/>
      <c r="M469" s="12"/>
      <c r="N469" s="12"/>
      <c r="O469" s="12"/>
      <c r="P469" s="12"/>
      <c r="Q469" s="12"/>
      <c r="R469" s="12"/>
      <c r="S469" s="12"/>
      <c r="T469" s="12" t="s">
        <v>3071</v>
      </c>
      <c r="U469" s="75">
        <v>45576</v>
      </c>
      <c r="V469" s="75">
        <v>45587</v>
      </c>
      <c r="W469" s="75">
        <v>45704</v>
      </c>
      <c r="X469" s="12">
        <v>105</v>
      </c>
      <c r="Y469" s="79">
        <f t="shared" si="53"/>
        <v>4</v>
      </c>
      <c r="Z469" s="89">
        <v>21945000</v>
      </c>
      <c r="AA469" s="81">
        <v>6270000</v>
      </c>
      <c r="AB469" s="12">
        <v>1697</v>
      </c>
      <c r="AC469" s="19" t="str">
        <f>IFERROR((VLOOKUP($AB469,T_Datos!$B$3:$D$34,2,FALSE)),"Por favor diligenciar")</f>
        <v xml:space="preserve">Gestion publica transparente y que mide cuentas  la ciudadania en rafael uribe uribe </v>
      </c>
      <c r="AD469" s="19" t="str">
        <f>IFERROR((VLOOKUP($AB469,T_Datos!$B$3:$D$34,3,FALSE)),"Por favor diligenciar")</f>
        <v>O23011605570000001697</v>
      </c>
      <c r="AE469" s="12"/>
      <c r="AF469" s="86"/>
      <c r="AG469" s="12"/>
      <c r="AH469" s="86"/>
      <c r="AI469" s="13"/>
      <c r="AJ469" s="15"/>
      <c r="AK469" s="12"/>
      <c r="AL469" s="86"/>
      <c r="AM469" s="12"/>
      <c r="AN469" s="79">
        <f t="shared" si="54"/>
        <v>4</v>
      </c>
      <c r="AO469" s="79">
        <f>IF(X469+AM469=0,0,AM469+X469)</f>
        <v>105</v>
      </c>
      <c r="AP469" s="83">
        <f>IF(Z469+AJ469=0,0,Z469+AJ469)</f>
        <v>21945000</v>
      </c>
    </row>
    <row r="470" spans="2:43" ht="51" customHeight="1">
      <c r="B470" s="149" t="s">
        <v>715</v>
      </c>
      <c r="C470" s="12">
        <v>476</v>
      </c>
      <c r="D470" s="12" t="s">
        <v>714</v>
      </c>
      <c r="E470" s="12"/>
      <c r="F470" s="151" t="s">
        <v>3273</v>
      </c>
      <c r="G470" s="77" t="s">
        <v>1249</v>
      </c>
      <c r="H470" s="13" t="s">
        <v>3274</v>
      </c>
      <c r="I470" s="12" t="s">
        <v>3275</v>
      </c>
      <c r="J470" s="13" t="s">
        <v>1373</v>
      </c>
      <c r="K470" s="78">
        <v>1016084878</v>
      </c>
      <c r="L470" s="13"/>
      <c r="M470" s="13"/>
      <c r="N470" s="13"/>
      <c r="O470" s="13"/>
      <c r="P470" s="12" t="s">
        <v>3276</v>
      </c>
      <c r="Q470" s="13" t="s">
        <v>1373</v>
      </c>
      <c r="R470" s="78">
        <v>1026298909</v>
      </c>
      <c r="S470" s="75">
        <v>45623</v>
      </c>
      <c r="T470" s="13" t="s">
        <v>3277</v>
      </c>
      <c r="U470" s="75">
        <v>45589</v>
      </c>
      <c r="V470" s="75">
        <v>45622</v>
      </c>
      <c r="W470" s="75">
        <v>45713</v>
      </c>
      <c r="X470" s="13">
        <v>90</v>
      </c>
      <c r="Y470" s="85">
        <f t="shared" si="53"/>
        <v>3</v>
      </c>
      <c r="Z470" s="80">
        <v>15300000</v>
      </c>
      <c r="AA470" s="169">
        <f>IF(Z470=0,0,((Z470/Y470)))</f>
        <v>5100000</v>
      </c>
      <c r="AB470" s="13">
        <v>1698</v>
      </c>
      <c r="AC470" s="19" t="str">
        <f>IFERROR((VLOOKUP($AB470,T_Datos!$B$3:$D$34,2,FALSE)),"Por favor diligenciar")</f>
        <v>Inspección, vigilancia y control en Rafael Uribe Uribe
Rafael Uribe Uribe</v>
      </c>
      <c r="AD470" s="19" t="str">
        <f>IFERROR((VLOOKUP($AB470,T_Datos!$B$3:$D$34,3,FALSE)),"Por favor diligenciar")</f>
        <v>O23011605570000001698</v>
      </c>
      <c r="AE470" s="12"/>
      <c r="AF470" s="86"/>
      <c r="AG470" s="12"/>
      <c r="AH470" s="86"/>
      <c r="AI470" s="13"/>
      <c r="AJ470" s="15"/>
      <c r="AK470" s="12"/>
      <c r="AL470" s="86"/>
      <c r="AM470" s="12"/>
      <c r="AN470" s="79">
        <f t="shared" si="54"/>
        <v>3</v>
      </c>
      <c r="AO470" s="79">
        <f>IF(X470+AM470=0,0,AM470+X470)</f>
        <v>90</v>
      </c>
      <c r="AP470" s="83">
        <f>IF(Z470+AJ470=0,0,Z470+AJ470)</f>
        <v>15300000</v>
      </c>
    </row>
    <row r="471" spans="2:43" ht="51" customHeight="1">
      <c r="B471" s="149" t="s">
        <v>717</v>
      </c>
      <c r="C471" s="12">
        <v>477</v>
      </c>
      <c r="D471" s="12" t="s">
        <v>716</v>
      </c>
      <c r="E471" s="12"/>
      <c r="F471" s="151" t="s">
        <v>3278</v>
      </c>
      <c r="G471" s="77" t="s">
        <v>1249</v>
      </c>
      <c r="H471" s="12" t="s">
        <v>3279</v>
      </c>
      <c r="I471" s="12" t="s">
        <v>1456</v>
      </c>
      <c r="J471" s="12" t="s">
        <v>1373</v>
      </c>
      <c r="K471" s="88">
        <v>52484426</v>
      </c>
      <c r="L471" s="12"/>
      <c r="M471" s="12"/>
      <c r="N471" s="12"/>
      <c r="O471" s="12"/>
      <c r="P471" s="12"/>
      <c r="Q471" s="12"/>
      <c r="R471" s="12"/>
      <c r="S471" s="12"/>
      <c r="T471" s="12" t="s">
        <v>1449</v>
      </c>
      <c r="U471" s="75">
        <v>45576</v>
      </c>
      <c r="V471" s="75">
        <v>45581</v>
      </c>
      <c r="W471" s="75">
        <v>45687</v>
      </c>
      <c r="X471" s="12">
        <v>105</v>
      </c>
      <c r="Y471" s="79">
        <f t="shared" si="53"/>
        <v>4</v>
      </c>
      <c r="Z471" s="89">
        <v>20790000</v>
      </c>
      <c r="AA471" s="81">
        <v>5940000</v>
      </c>
      <c r="AB471" s="12">
        <v>1698</v>
      </c>
      <c r="AC471" s="19" t="str">
        <f>IFERROR((VLOOKUP($AB471,T_Datos!$B$3:$D$34,2,FALSE)),"Por favor diligenciar")</f>
        <v>Inspección, vigilancia y control en Rafael Uribe Uribe
Rafael Uribe Uribe</v>
      </c>
      <c r="AD471" s="19" t="str">
        <f>IFERROR((VLOOKUP($AB471,T_Datos!$B$3:$D$34,3,FALSE)),"Por favor diligenciar")</f>
        <v>O23011605570000001698</v>
      </c>
      <c r="AE471" s="12"/>
      <c r="AF471" s="86"/>
      <c r="AG471" s="12"/>
      <c r="AH471" s="86"/>
      <c r="AI471" s="13"/>
      <c r="AJ471" s="15"/>
      <c r="AK471" s="12"/>
      <c r="AL471" s="86"/>
      <c r="AM471" s="12"/>
      <c r="AN471" s="79">
        <f t="shared" si="54"/>
        <v>4</v>
      </c>
      <c r="AO471" s="79">
        <f>IF(X471+AM471=0,0,AM471+X471)</f>
        <v>105</v>
      </c>
      <c r="AP471" s="83">
        <f>IF(Z471+AJ471=0,0,Z471+AJ471)</f>
        <v>20790000</v>
      </c>
      <c r="AQ471" s="167"/>
    </row>
    <row r="472" spans="2:43" ht="51" customHeight="1">
      <c r="B472" s="149" t="s">
        <v>719</v>
      </c>
      <c r="C472" s="12">
        <v>478</v>
      </c>
      <c r="D472" s="12" t="s">
        <v>718</v>
      </c>
      <c r="E472" s="12"/>
      <c r="F472" s="151" t="s">
        <v>3280</v>
      </c>
      <c r="G472" s="77" t="s">
        <v>1249</v>
      </c>
      <c r="H472" s="12" t="s">
        <v>3281</v>
      </c>
      <c r="I472" s="12" t="s">
        <v>2568</v>
      </c>
      <c r="J472" s="12" t="s">
        <v>1373</v>
      </c>
      <c r="K472" s="88">
        <v>52857075</v>
      </c>
      <c r="L472" s="12"/>
      <c r="M472" s="12"/>
      <c r="N472" s="12"/>
      <c r="O472" s="12"/>
      <c r="P472" s="12"/>
      <c r="Q472" s="12"/>
      <c r="R472" s="12"/>
      <c r="S472" s="12"/>
      <c r="T472" s="12" t="s">
        <v>1449</v>
      </c>
      <c r="U472" s="75">
        <v>45576</v>
      </c>
      <c r="V472" s="75">
        <v>45581</v>
      </c>
      <c r="W472" s="75">
        <v>45688</v>
      </c>
      <c r="X472" s="12">
        <v>105</v>
      </c>
      <c r="Y472" s="79">
        <f t="shared" si="53"/>
        <v>4</v>
      </c>
      <c r="Z472" s="89">
        <v>20790000</v>
      </c>
      <c r="AA472" s="81">
        <v>5940000</v>
      </c>
      <c r="AB472" s="12">
        <v>1698</v>
      </c>
      <c r="AC472" s="19" t="str">
        <f>IFERROR((VLOOKUP($AB472,T_Datos!$B$3:$D$34,2,FALSE)),"Por favor diligenciar")</f>
        <v>Inspección, vigilancia y control en Rafael Uribe Uribe
Rafael Uribe Uribe</v>
      </c>
      <c r="AD472" s="19" t="str">
        <f>IFERROR((VLOOKUP($AB472,T_Datos!$B$3:$D$34,3,FALSE)),"Por favor diligenciar")</f>
        <v>O23011605570000001698</v>
      </c>
      <c r="AE472" s="12"/>
      <c r="AF472" s="86"/>
      <c r="AG472" s="12"/>
      <c r="AH472" s="86"/>
      <c r="AI472" s="13"/>
      <c r="AJ472" s="15"/>
      <c r="AK472" s="12"/>
      <c r="AL472" s="86"/>
      <c r="AM472" s="12"/>
      <c r="AN472" s="79">
        <f t="shared" si="54"/>
        <v>4</v>
      </c>
      <c r="AO472" s="79">
        <f>IF(X472+AM472=0,0,AM472+X472)</f>
        <v>105</v>
      </c>
      <c r="AP472" s="83">
        <f>IF(Z472+AJ472=0,0,Z472+AJ472)</f>
        <v>20790000</v>
      </c>
      <c r="AQ472" s="167"/>
    </row>
    <row r="473" spans="2:43" ht="51" customHeight="1">
      <c r="B473" s="149" t="s">
        <v>721</v>
      </c>
      <c r="C473" s="12">
        <v>479</v>
      </c>
      <c r="D473" s="12" t="s">
        <v>720</v>
      </c>
      <c r="E473" s="12"/>
      <c r="F473" s="151" t="s">
        <v>3282</v>
      </c>
      <c r="G473" s="77" t="s">
        <v>1249</v>
      </c>
      <c r="H473" s="12" t="s">
        <v>3283</v>
      </c>
      <c r="I473" s="12" t="s">
        <v>3284</v>
      </c>
      <c r="J473" s="12" t="s">
        <v>1373</v>
      </c>
      <c r="K473" s="88">
        <v>79653261</v>
      </c>
      <c r="L473" s="12"/>
      <c r="M473" s="12"/>
      <c r="N473" s="12"/>
      <c r="O473" s="12"/>
      <c r="P473" s="12"/>
      <c r="Q473" s="12"/>
      <c r="R473" s="12"/>
      <c r="S473" s="12"/>
      <c r="T473" s="12" t="s">
        <v>3285</v>
      </c>
      <c r="U473" s="75">
        <v>45576</v>
      </c>
      <c r="V473" s="75">
        <v>45581</v>
      </c>
      <c r="W473" s="75">
        <v>45687</v>
      </c>
      <c r="X473" s="12">
        <v>105</v>
      </c>
      <c r="Y473" s="79">
        <f t="shared" si="53"/>
        <v>4</v>
      </c>
      <c r="Z473" s="89">
        <v>20790000</v>
      </c>
      <c r="AA473" s="81">
        <v>5940000</v>
      </c>
      <c r="AB473" s="12">
        <v>1697</v>
      </c>
      <c r="AC473" s="19" t="str">
        <f>IFERROR((VLOOKUP($AB473,T_Datos!$B$3:$D$34,2,FALSE)),"Por favor diligenciar")</f>
        <v xml:space="preserve">Gestion publica transparente y que mide cuentas  la ciudadania en rafael uribe uribe </v>
      </c>
      <c r="AD473" s="19" t="str">
        <f>IFERROR((VLOOKUP($AB473,T_Datos!$B$3:$D$34,3,FALSE)),"Por favor diligenciar")</f>
        <v>O23011605570000001697</v>
      </c>
      <c r="AE473" s="12"/>
      <c r="AF473" s="86"/>
      <c r="AG473" s="12"/>
      <c r="AH473" s="86"/>
      <c r="AI473" s="13"/>
      <c r="AJ473" s="15"/>
      <c r="AK473" s="12"/>
      <c r="AL473" s="86"/>
      <c r="AM473" s="12"/>
      <c r="AN473" s="79">
        <f t="shared" si="54"/>
        <v>4</v>
      </c>
      <c r="AO473" s="79">
        <f>IF(X473+AM473=0,0,AM473+X473)</f>
        <v>105</v>
      </c>
      <c r="AP473" s="83">
        <f>IF(Z473+AJ473=0,0,Z473+AJ473)</f>
        <v>20790000</v>
      </c>
      <c r="AQ473" s="167"/>
    </row>
    <row r="474" spans="2:43" ht="51" customHeight="1">
      <c r="B474" s="149" t="s">
        <v>723</v>
      </c>
      <c r="C474" s="12">
        <v>480</v>
      </c>
      <c r="D474" s="12" t="s">
        <v>722</v>
      </c>
      <c r="E474" s="12"/>
      <c r="F474" s="151" t="s">
        <v>3286</v>
      </c>
      <c r="G474" s="77" t="s">
        <v>1249</v>
      </c>
      <c r="H474" s="12" t="s">
        <v>3287</v>
      </c>
      <c r="I474" s="12" t="s">
        <v>1672</v>
      </c>
      <c r="J474" s="12" t="s">
        <v>1373</v>
      </c>
      <c r="K474" s="88">
        <v>1094896721</v>
      </c>
      <c r="L474" s="12"/>
      <c r="M474" s="12"/>
      <c r="N474" s="12"/>
      <c r="O474" s="12"/>
      <c r="P474" s="12"/>
      <c r="Q474" s="12"/>
      <c r="R474" s="12"/>
      <c r="S474" s="12"/>
      <c r="T474" s="12" t="s">
        <v>3288</v>
      </c>
      <c r="U474" s="75">
        <v>45581</v>
      </c>
      <c r="V474" s="75">
        <v>45582</v>
      </c>
      <c r="W474" s="75">
        <v>45673</v>
      </c>
      <c r="X474" s="12">
        <v>90</v>
      </c>
      <c r="Y474" s="79">
        <f t="shared" si="53"/>
        <v>3</v>
      </c>
      <c r="Z474" s="89">
        <v>17820000</v>
      </c>
      <c r="AA474" s="81">
        <f>IF(Z474=0,0,((Z474/Y474)))</f>
        <v>5940000</v>
      </c>
      <c r="AB474" s="12">
        <v>1697</v>
      </c>
      <c r="AC474" s="19" t="str">
        <f>IFERROR((VLOOKUP($AB474,T_Datos!$B$3:$D$34,2,FALSE)),"Por favor diligenciar")</f>
        <v xml:space="preserve">Gestion publica transparente y que mide cuentas  la ciudadania en rafael uribe uribe </v>
      </c>
      <c r="AD474" s="19" t="str">
        <f>IFERROR((VLOOKUP($AB474,T_Datos!$B$3:$D$34,3,FALSE)),"Por favor diligenciar")</f>
        <v>O23011605570000001697</v>
      </c>
      <c r="AE474" s="12"/>
      <c r="AF474" s="86"/>
      <c r="AG474" s="12"/>
      <c r="AH474" s="86"/>
      <c r="AI474" s="13"/>
      <c r="AJ474" s="15"/>
      <c r="AK474" s="12"/>
      <c r="AL474" s="86"/>
      <c r="AM474" s="12"/>
      <c r="AN474" s="79">
        <f t="shared" si="54"/>
        <v>3</v>
      </c>
      <c r="AO474" s="79">
        <f>IF(X474+AM474=0,0,AM474+X474)</f>
        <v>90</v>
      </c>
      <c r="AP474" s="83">
        <f>IF(Z474+AJ474=0,0,Z474+AJ474)</f>
        <v>17820000</v>
      </c>
      <c r="AQ474" s="167"/>
    </row>
    <row r="475" spans="2:43" ht="51" customHeight="1">
      <c r="B475" s="149" t="s">
        <v>725</v>
      </c>
      <c r="C475" s="12">
        <v>481</v>
      </c>
      <c r="D475" s="12" t="s">
        <v>724</v>
      </c>
      <c r="E475" s="12"/>
      <c r="F475" s="151" t="s">
        <v>3289</v>
      </c>
      <c r="G475" s="77" t="s">
        <v>1249</v>
      </c>
      <c r="H475" s="12" t="s">
        <v>3290</v>
      </c>
      <c r="I475" s="12" t="s">
        <v>2309</v>
      </c>
      <c r="J475" s="12" t="s">
        <v>1373</v>
      </c>
      <c r="K475" s="88">
        <v>1030562593</v>
      </c>
      <c r="L475" s="12"/>
      <c r="M475" s="12"/>
      <c r="N475" s="12"/>
      <c r="O475" s="12"/>
      <c r="P475" s="12"/>
      <c r="Q475" s="12"/>
      <c r="R475" s="12"/>
      <c r="S475" s="12"/>
      <c r="T475" s="12" t="s">
        <v>1852</v>
      </c>
      <c r="U475" s="75">
        <v>45582</v>
      </c>
      <c r="V475" s="75">
        <v>45583</v>
      </c>
      <c r="W475" s="75">
        <v>45674</v>
      </c>
      <c r="X475" s="12">
        <v>90</v>
      </c>
      <c r="Y475" s="79">
        <f t="shared" si="53"/>
        <v>3</v>
      </c>
      <c r="Z475" s="89">
        <v>17820000</v>
      </c>
      <c r="AA475" s="81">
        <f>IF(Z475=0,0,((Z475/Y475)))</f>
        <v>5940000</v>
      </c>
      <c r="AB475" s="12">
        <v>1697</v>
      </c>
      <c r="AC475" s="19" t="str">
        <f>IFERROR((VLOOKUP($AB475,T_Datos!$B$3:$D$34,2,FALSE)),"Por favor diligenciar")</f>
        <v xml:space="preserve">Gestion publica transparente y que mide cuentas  la ciudadania en rafael uribe uribe </v>
      </c>
      <c r="AD475" s="19" t="str">
        <f>IFERROR((VLOOKUP($AB475,T_Datos!$B$3:$D$34,3,FALSE)),"Por favor diligenciar")</f>
        <v>O23011605570000001697</v>
      </c>
      <c r="AE475" s="12"/>
      <c r="AF475" s="86"/>
      <c r="AG475" s="12"/>
      <c r="AH475" s="86"/>
      <c r="AI475" s="13"/>
      <c r="AJ475" s="15"/>
      <c r="AK475" s="12"/>
      <c r="AL475" s="86"/>
      <c r="AM475" s="12"/>
      <c r="AN475" s="79">
        <f t="shared" si="54"/>
        <v>3</v>
      </c>
      <c r="AO475" s="79">
        <f>IF(X475+AM475=0,0,AM475+X475)</f>
        <v>90</v>
      </c>
      <c r="AP475" s="83">
        <f>IF(Z475+AJ475=0,0,Z475+AJ475)</f>
        <v>17820000</v>
      </c>
      <c r="AQ475" s="167"/>
    </row>
    <row r="476" spans="2:43" ht="51" customHeight="1">
      <c r="B476" s="149" t="s">
        <v>727</v>
      </c>
      <c r="C476" s="12">
        <v>482</v>
      </c>
      <c r="D476" s="12" t="s">
        <v>726</v>
      </c>
      <c r="E476" s="12"/>
      <c r="F476" s="151" t="s">
        <v>3291</v>
      </c>
      <c r="G476" s="77" t="s">
        <v>1249</v>
      </c>
      <c r="H476" s="12" t="s">
        <v>3292</v>
      </c>
      <c r="I476" s="12" t="s">
        <v>2336</v>
      </c>
      <c r="J476" s="12" t="s">
        <v>1373</v>
      </c>
      <c r="K476" s="88">
        <v>1022985336</v>
      </c>
      <c r="L476" s="12"/>
      <c r="M476" s="12"/>
      <c r="N476" s="12"/>
      <c r="O476" s="12"/>
      <c r="P476" s="12"/>
      <c r="Q476" s="12"/>
      <c r="R476" s="12"/>
      <c r="S476" s="12"/>
      <c r="T476" s="12" t="s">
        <v>3293</v>
      </c>
      <c r="U476" s="75">
        <v>45581</v>
      </c>
      <c r="V476" s="75">
        <v>45582</v>
      </c>
      <c r="W476" s="75">
        <v>45704</v>
      </c>
      <c r="X476" s="12">
        <v>90</v>
      </c>
      <c r="Y476" s="79">
        <f t="shared" si="53"/>
        <v>3</v>
      </c>
      <c r="Z476" s="89">
        <v>21120000</v>
      </c>
      <c r="AA476" s="81">
        <f>IF(Z476=0,0,((Z476/Y476)))</f>
        <v>7040000</v>
      </c>
      <c r="AB476" s="12">
        <v>1697</v>
      </c>
      <c r="AC476" s="19" t="str">
        <f>IFERROR((VLOOKUP($AB476,T_Datos!$B$3:$D$34,2,FALSE)),"Por favor diligenciar")</f>
        <v xml:space="preserve">Gestion publica transparente y que mide cuentas  la ciudadania en rafael uribe uribe </v>
      </c>
      <c r="AD476" s="19" t="str">
        <f>IFERROR((VLOOKUP($AB476,T_Datos!$B$3:$D$34,3,FALSE)),"Por favor diligenciar")</f>
        <v>O23011605570000001697</v>
      </c>
      <c r="AE476" s="12">
        <v>1</v>
      </c>
      <c r="AF476" s="86">
        <v>45657</v>
      </c>
      <c r="AG476" s="12">
        <v>1568</v>
      </c>
      <c r="AH476" s="86">
        <v>45656</v>
      </c>
      <c r="AI476" s="13">
        <v>1633</v>
      </c>
      <c r="AJ476" s="15">
        <v>7040000</v>
      </c>
      <c r="AK476" s="12">
        <v>1</v>
      </c>
      <c r="AL476" s="86">
        <v>45657</v>
      </c>
      <c r="AM476" s="12">
        <v>30</v>
      </c>
      <c r="AN476" s="79">
        <f t="shared" si="54"/>
        <v>4</v>
      </c>
      <c r="AO476" s="79">
        <f>IF(X476+AM476=0,0,AM476+X476)</f>
        <v>120</v>
      </c>
      <c r="AP476" s="83">
        <f>IF(Z476+AJ476=0,0,Z476+AJ476)</f>
        <v>28160000</v>
      </c>
      <c r="AQ476" s="167"/>
    </row>
    <row r="477" spans="2:43" ht="51" customHeight="1">
      <c r="B477" s="149" t="s">
        <v>729</v>
      </c>
      <c r="C477" s="12">
        <v>483</v>
      </c>
      <c r="D477" s="12" t="s">
        <v>728</v>
      </c>
      <c r="E477" s="12"/>
      <c r="F477" s="151" t="s">
        <v>3294</v>
      </c>
      <c r="G477" s="77" t="s">
        <v>1249</v>
      </c>
      <c r="H477" s="12" t="s">
        <v>3295</v>
      </c>
      <c r="I477" s="12" t="s">
        <v>1676</v>
      </c>
      <c r="J477" s="12" t="s">
        <v>1373</v>
      </c>
      <c r="K477" s="88">
        <v>1031127127</v>
      </c>
      <c r="L477" s="12"/>
      <c r="M477" s="12"/>
      <c r="N477" s="12"/>
      <c r="O477" s="12"/>
      <c r="P477" s="12"/>
      <c r="Q477" s="12"/>
      <c r="R477" s="12"/>
      <c r="S477" s="12"/>
      <c r="T477" s="12" t="s">
        <v>1677</v>
      </c>
      <c r="U477" s="75">
        <v>45587</v>
      </c>
      <c r="V477" s="75">
        <v>45588</v>
      </c>
      <c r="W477" s="75">
        <v>45695</v>
      </c>
      <c r="X477" s="12">
        <v>75</v>
      </c>
      <c r="Y477" s="79">
        <f t="shared" si="53"/>
        <v>3</v>
      </c>
      <c r="Z477" s="89">
        <v>7000000</v>
      </c>
      <c r="AA477" s="81">
        <v>2800000</v>
      </c>
      <c r="AB477" s="12">
        <v>1697</v>
      </c>
      <c r="AC477" s="19" t="str">
        <f>IFERROR((VLOOKUP($AB477,T_Datos!$B$3:$D$34,2,FALSE)),"Por favor diligenciar")</f>
        <v xml:space="preserve">Gestion publica transparente y que mide cuentas  la ciudadania en rafael uribe uribe </v>
      </c>
      <c r="AD477" s="19" t="str">
        <f>IFERROR((VLOOKUP($AB477,T_Datos!$B$3:$D$34,3,FALSE)),"Por favor diligenciar")</f>
        <v>O23011605570000001697</v>
      </c>
      <c r="AE477" s="12">
        <v>1</v>
      </c>
      <c r="AF477" s="86">
        <v>45664</v>
      </c>
      <c r="AG477" s="12">
        <v>33</v>
      </c>
      <c r="AH477" s="86">
        <v>45664</v>
      </c>
      <c r="AI477" s="13"/>
      <c r="AJ477" s="15">
        <v>2800000</v>
      </c>
      <c r="AK477" s="12">
        <v>1</v>
      </c>
      <c r="AL477" s="86">
        <v>45664</v>
      </c>
      <c r="AM477" s="12">
        <v>30</v>
      </c>
      <c r="AN477" s="79">
        <f t="shared" si="54"/>
        <v>4</v>
      </c>
      <c r="AO477" s="79">
        <f>IF(X477+AM477=0,0,AM477+X477)</f>
        <v>105</v>
      </c>
      <c r="AP477" s="83">
        <f>IF(Z477+AJ477=0,0,Z477+AJ477)</f>
        <v>9800000</v>
      </c>
    </row>
    <row r="478" spans="2:43" ht="51" customHeight="1">
      <c r="B478" s="149" t="s">
        <v>731</v>
      </c>
      <c r="C478" s="12">
        <v>484</v>
      </c>
      <c r="D478" s="12" t="s">
        <v>730</v>
      </c>
      <c r="E478" s="12"/>
      <c r="F478" s="151" t="s">
        <v>3296</v>
      </c>
      <c r="G478" s="77" t="s">
        <v>1249</v>
      </c>
      <c r="H478" s="12" t="s">
        <v>3297</v>
      </c>
      <c r="I478" s="12" t="s">
        <v>2610</v>
      </c>
      <c r="J478" s="12" t="s">
        <v>1373</v>
      </c>
      <c r="K478" s="88">
        <v>79303323</v>
      </c>
      <c r="L478" s="12"/>
      <c r="M478" s="12"/>
      <c r="N478" s="12"/>
      <c r="O478" s="12"/>
      <c r="P478" s="12"/>
      <c r="Q478" s="12"/>
      <c r="R478" s="12"/>
      <c r="S478" s="12"/>
      <c r="T478" s="12" t="s">
        <v>1982</v>
      </c>
      <c r="U478" s="75">
        <v>45580</v>
      </c>
      <c r="V478" s="75">
        <v>45586</v>
      </c>
      <c r="W478" s="75">
        <v>45693</v>
      </c>
      <c r="X478" s="12">
        <v>105</v>
      </c>
      <c r="Y478" s="79">
        <f t="shared" si="53"/>
        <v>4</v>
      </c>
      <c r="Z478" s="89">
        <v>9800000</v>
      </c>
      <c r="AA478" s="81">
        <v>2800000</v>
      </c>
      <c r="AB478" s="12">
        <v>1697</v>
      </c>
      <c r="AC478" s="19" t="str">
        <f>IFERROR((VLOOKUP($AB478,T_Datos!$B$3:$D$34,2,FALSE)),"Por favor diligenciar")</f>
        <v xml:space="preserve">Gestion publica transparente y que mide cuentas  la ciudadania en rafael uribe uribe </v>
      </c>
      <c r="AD478" s="19" t="str">
        <f>IFERROR((VLOOKUP($AB478,T_Datos!$B$3:$D$34,3,FALSE)),"Por favor diligenciar")</f>
        <v>O23011605570000001697</v>
      </c>
      <c r="AE478" s="12"/>
      <c r="AF478" s="86"/>
      <c r="AG478" s="12"/>
      <c r="AH478" s="86"/>
      <c r="AI478" s="13"/>
      <c r="AJ478" s="15"/>
      <c r="AK478" s="12"/>
      <c r="AL478" s="86"/>
      <c r="AM478" s="12"/>
      <c r="AN478" s="79">
        <f t="shared" si="54"/>
        <v>4</v>
      </c>
      <c r="AO478" s="79">
        <f>IF(X478+AM478=0,0,AM478+X478)</f>
        <v>105</v>
      </c>
      <c r="AP478" s="83">
        <f>IF(Z478+AJ478=0,0,Z478+AJ478)</f>
        <v>9800000</v>
      </c>
      <c r="AQ478" s="167"/>
    </row>
    <row r="479" spans="2:43" ht="51" customHeight="1">
      <c r="B479" s="149" t="s">
        <v>733</v>
      </c>
      <c r="C479" s="12">
        <v>485</v>
      </c>
      <c r="D479" s="12" t="s">
        <v>732</v>
      </c>
      <c r="E479" s="12"/>
      <c r="F479" s="151" t="s">
        <v>3298</v>
      </c>
      <c r="G479" s="77" t="s">
        <v>1249</v>
      </c>
      <c r="H479" s="12" t="s">
        <v>3299</v>
      </c>
      <c r="I479" s="12" t="s">
        <v>3300</v>
      </c>
      <c r="J479" s="12" t="s">
        <v>1373</v>
      </c>
      <c r="K479" s="88">
        <v>79300027</v>
      </c>
      <c r="L479" s="12"/>
      <c r="M479" s="12"/>
      <c r="N479" s="12"/>
      <c r="O479" s="12"/>
      <c r="P479" s="12"/>
      <c r="Q479" s="12"/>
      <c r="R479" s="12"/>
      <c r="S479" s="12"/>
      <c r="T479" s="12" t="s">
        <v>1978</v>
      </c>
      <c r="U479" s="75">
        <v>45580</v>
      </c>
      <c r="V479" s="75">
        <v>45582</v>
      </c>
      <c r="W479" s="75">
        <v>45688</v>
      </c>
      <c r="X479" s="12">
        <v>105</v>
      </c>
      <c r="Y479" s="79">
        <f t="shared" si="53"/>
        <v>4</v>
      </c>
      <c r="Z479" s="89">
        <v>9800000</v>
      </c>
      <c r="AA479" s="81">
        <v>2800000</v>
      </c>
      <c r="AB479" s="12">
        <v>1697</v>
      </c>
      <c r="AC479" s="19" t="str">
        <f>IFERROR((VLOOKUP($AB479,T_Datos!$B$3:$D$34,2,FALSE)),"Por favor diligenciar")</f>
        <v xml:space="preserve">Gestion publica transparente y que mide cuentas  la ciudadania en rafael uribe uribe </v>
      </c>
      <c r="AD479" s="19" t="str">
        <f>IFERROR((VLOOKUP($AB479,T_Datos!$B$3:$D$34,3,FALSE)),"Por favor diligenciar")</f>
        <v>O23011605570000001697</v>
      </c>
      <c r="AE479" s="12"/>
      <c r="AF479" s="86"/>
      <c r="AG479" s="12"/>
      <c r="AH479" s="86"/>
      <c r="AI479" s="13"/>
      <c r="AJ479" s="15"/>
      <c r="AK479" s="12"/>
      <c r="AL479" s="86"/>
      <c r="AM479" s="12"/>
      <c r="AN479" s="79">
        <f t="shared" si="54"/>
        <v>4</v>
      </c>
      <c r="AO479" s="79">
        <f>IF(X479+AM479=0,0,AM479+X479)</f>
        <v>105</v>
      </c>
      <c r="AP479" s="83">
        <f>IF(Z479+AJ479=0,0,Z479+AJ479)</f>
        <v>9800000</v>
      </c>
    </row>
    <row r="480" spans="2:43" ht="51" customHeight="1">
      <c r="B480" s="149" t="s">
        <v>735</v>
      </c>
      <c r="C480" s="12">
        <v>486</v>
      </c>
      <c r="D480" s="12" t="s">
        <v>734</v>
      </c>
      <c r="E480" s="12"/>
      <c r="F480" s="151" t="s">
        <v>3301</v>
      </c>
      <c r="G480" s="77" t="s">
        <v>1249</v>
      </c>
      <c r="H480" s="12" t="s">
        <v>3302</v>
      </c>
      <c r="I480" s="12" t="s">
        <v>2292</v>
      </c>
      <c r="J480" s="12" t="s">
        <v>1373</v>
      </c>
      <c r="K480" s="88">
        <v>80065668</v>
      </c>
      <c r="L480" s="12"/>
      <c r="M480" s="12"/>
      <c r="N480" s="12"/>
      <c r="O480" s="12"/>
      <c r="P480" s="12"/>
      <c r="Q480" s="12"/>
      <c r="R480" s="12"/>
      <c r="S480" s="12"/>
      <c r="T480" s="12" t="s">
        <v>2085</v>
      </c>
      <c r="U480" s="75">
        <v>45580</v>
      </c>
      <c r="V480" s="75">
        <v>45582</v>
      </c>
      <c r="W480" s="75">
        <v>45704</v>
      </c>
      <c r="X480" s="12">
        <v>90</v>
      </c>
      <c r="Y480" s="79">
        <f t="shared" ref="Y480:Y504" si="55">ROUND((X480/30),0)</f>
        <v>3</v>
      </c>
      <c r="Z480" s="89">
        <v>21120000</v>
      </c>
      <c r="AA480" s="81">
        <f>IF(Z480=0,0,((Z480/Y480)))</f>
        <v>7040000</v>
      </c>
      <c r="AB480" s="12">
        <v>1697</v>
      </c>
      <c r="AC480" s="19" t="str">
        <f>IFERROR((VLOOKUP($AB480,T_Datos!$B$3:$D$34,2,FALSE)),"Por favor diligenciar")</f>
        <v xml:space="preserve">Gestion publica transparente y que mide cuentas  la ciudadania en rafael uribe uribe </v>
      </c>
      <c r="AD480" s="19" t="str">
        <f>IFERROR((VLOOKUP($AB480,T_Datos!$B$3:$D$34,3,FALSE)),"Por favor diligenciar")</f>
        <v>O23011605570000001697</v>
      </c>
      <c r="AE480" s="12">
        <v>1</v>
      </c>
      <c r="AF480" s="86">
        <v>45671</v>
      </c>
      <c r="AG480" s="12">
        <v>548</v>
      </c>
      <c r="AH480" s="86">
        <v>45667</v>
      </c>
      <c r="AI480" s="13"/>
      <c r="AJ480" s="15">
        <v>7040000</v>
      </c>
      <c r="AK480" s="12">
        <v>1</v>
      </c>
      <c r="AL480" s="86">
        <v>45671</v>
      </c>
      <c r="AM480" s="12">
        <v>30</v>
      </c>
      <c r="AN480" s="79">
        <f t="shared" si="54"/>
        <v>4</v>
      </c>
      <c r="AO480" s="79">
        <f>IF(X480+AM480=0,0,AM480+X480)</f>
        <v>120</v>
      </c>
      <c r="AP480" s="83">
        <f>IF(Z480+AJ480=0,0,Z480+AJ480)</f>
        <v>28160000</v>
      </c>
      <c r="AQ480" s="167"/>
    </row>
    <row r="481" spans="2:43" ht="51" customHeight="1">
      <c r="B481" s="149" t="s">
        <v>737</v>
      </c>
      <c r="C481" s="12">
        <v>487</v>
      </c>
      <c r="D481" s="12" t="s">
        <v>736</v>
      </c>
      <c r="E481" s="12"/>
      <c r="F481" s="151" t="s">
        <v>3303</v>
      </c>
      <c r="G481" s="77" t="s">
        <v>1249</v>
      </c>
      <c r="H481" s="12" t="s">
        <v>3304</v>
      </c>
      <c r="I481" s="12" t="s">
        <v>1912</v>
      </c>
      <c r="J481" s="12" t="s">
        <v>1373</v>
      </c>
      <c r="K481" s="88">
        <v>87941057</v>
      </c>
      <c r="L481" s="12"/>
      <c r="M481" s="12"/>
      <c r="N481" s="12"/>
      <c r="O481" s="12"/>
      <c r="P481" s="12"/>
      <c r="Q481" s="12"/>
      <c r="R481" s="12"/>
      <c r="S481" s="12"/>
      <c r="T481" s="12" t="s">
        <v>3305</v>
      </c>
      <c r="U481" s="75">
        <v>45581</v>
      </c>
      <c r="V481" s="75">
        <v>45586</v>
      </c>
      <c r="W481" s="75">
        <v>45662</v>
      </c>
      <c r="X481" s="12">
        <v>75</v>
      </c>
      <c r="Y481" s="79">
        <f t="shared" si="55"/>
        <v>3</v>
      </c>
      <c r="Z481" s="89">
        <v>14850000</v>
      </c>
      <c r="AA481" s="81">
        <v>5940000</v>
      </c>
      <c r="AB481" s="12">
        <v>1698</v>
      </c>
      <c r="AC481" s="19" t="str">
        <f>IFERROR((VLOOKUP($AB481,T_Datos!$B$3:$D$34,2,FALSE)),"Por favor diligenciar")</f>
        <v>Inspección, vigilancia y control en Rafael Uribe Uribe
Rafael Uribe Uribe</v>
      </c>
      <c r="AD481" s="19" t="str">
        <f>IFERROR((VLOOKUP($AB481,T_Datos!$B$3:$D$34,3,FALSE)),"Por favor diligenciar")</f>
        <v>O23011605570000001698</v>
      </c>
      <c r="AE481" s="12"/>
      <c r="AF481" s="86"/>
      <c r="AG481" s="12"/>
      <c r="AH481" s="86"/>
      <c r="AI481" s="13"/>
      <c r="AJ481" s="15"/>
      <c r="AK481" s="12"/>
      <c r="AL481" s="86"/>
      <c r="AM481" s="12"/>
      <c r="AN481" s="79">
        <f t="shared" si="54"/>
        <v>3</v>
      </c>
      <c r="AO481" s="79">
        <f>IF(X481+AM481=0,0,AM481+X481)</f>
        <v>75</v>
      </c>
      <c r="AP481" s="83">
        <f>IF(Z481+AJ481=0,0,Z481+AJ481)</f>
        <v>14850000</v>
      </c>
      <c r="AQ481" s="167"/>
    </row>
    <row r="482" spans="2:43" ht="51" customHeight="1">
      <c r="B482" s="149" t="s">
        <v>739</v>
      </c>
      <c r="C482" s="12">
        <v>488</v>
      </c>
      <c r="D482" s="12" t="s">
        <v>738</v>
      </c>
      <c r="E482" s="12"/>
      <c r="F482" s="151" t="s">
        <v>3306</v>
      </c>
      <c r="G482" s="77" t="s">
        <v>1249</v>
      </c>
      <c r="H482" s="12" t="s">
        <v>3307</v>
      </c>
      <c r="I482" s="12" t="s">
        <v>2286</v>
      </c>
      <c r="J482" s="12" t="s">
        <v>1373</v>
      </c>
      <c r="K482" s="88">
        <v>1019060587</v>
      </c>
      <c r="L482" s="12"/>
      <c r="M482" s="12"/>
      <c r="N482" s="12"/>
      <c r="O482" s="12"/>
      <c r="P482" s="12"/>
      <c r="Q482" s="12"/>
      <c r="R482" s="12"/>
      <c r="S482" s="12"/>
      <c r="T482" s="12" t="s">
        <v>3308</v>
      </c>
      <c r="U482" s="75">
        <v>45580</v>
      </c>
      <c r="V482" s="75">
        <v>45581</v>
      </c>
      <c r="W482" s="75">
        <v>45672</v>
      </c>
      <c r="X482" s="12">
        <v>90</v>
      </c>
      <c r="Y482" s="79">
        <f t="shared" si="55"/>
        <v>3</v>
      </c>
      <c r="Z482" s="89">
        <v>21120000</v>
      </c>
      <c r="AA482" s="81">
        <f>IF(Z482=0,0,((Z482/Y482)))</f>
        <v>7040000</v>
      </c>
      <c r="AB482" s="12">
        <v>1697</v>
      </c>
      <c r="AC482" s="19" t="str">
        <f>IFERROR((VLOOKUP($AB482,T_Datos!$B$3:$D$34,2,FALSE)),"Por favor diligenciar")</f>
        <v xml:space="preserve">Gestion publica transparente y que mide cuentas  la ciudadania en rafael uribe uribe </v>
      </c>
      <c r="AD482" s="19" t="str">
        <f>IFERROR((VLOOKUP($AB482,T_Datos!$B$3:$D$34,3,FALSE)),"Por favor diligenciar")</f>
        <v>O23011605570000001697</v>
      </c>
      <c r="AE482" s="12"/>
      <c r="AF482" s="86"/>
      <c r="AG482" s="12"/>
      <c r="AH482" s="86"/>
      <c r="AI482" s="13"/>
      <c r="AJ482" s="15"/>
      <c r="AK482" s="12"/>
      <c r="AL482" s="86"/>
      <c r="AM482" s="12"/>
      <c r="AN482" s="79">
        <f t="shared" si="54"/>
        <v>3</v>
      </c>
      <c r="AO482" s="79">
        <f>IF(X482+AM482=0,0,AM482+X482)</f>
        <v>90</v>
      </c>
      <c r="AP482" s="83">
        <f>IF(Z482+AJ482=0,0,Z482+AJ482)</f>
        <v>21120000</v>
      </c>
      <c r="AQ482" s="167"/>
    </row>
    <row r="483" spans="2:43" ht="51" customHeight="1">
      <c r="B483" s="149" t="s">
        <v>741</v>
      </c>
      <c r="C483" s="12">
        <v>489</v>
      </c>
      <c r="D483" s="12" t="s">
        <v>740</v>
      </c>
      <c r="E483" s="12"/>
      <c r="F483" s="151" t="s">
        <v>3309</v>
      </c>
      <c r="G483" s="77" t="s">
        <v>1249</v>
      </c>
      <c r="H483" s="12" t="s">
        <v>3310</v>
      </c>
      <c r="I483" s="12" t="s">
        <v>2314</v>
      </c>
      <c r="J483" s="12" t="s">
        <v>1373</v>
      </c>
      <c r="K483" s="88">
        <v>1018463623</v>
      </c>
      <c r="L483" s="12"/>
      <c r="M483" s="12"/>
      <c r="N483" s="12"/>
      <c r="O483" s="12"/>
      <c r="P483" s="12"/>
      <c r="Q483" s="12"/>
      <c r="R483" s="12"/>
      <c r="S483" s="12"/>
      <c r="T483" s="12" t="s">
        <v>3293</v>
      </c>
      <c r="U483" s="75">
        <v>45580</v>
      </c>
      <c r="V483" s="75">
        <v>45582</v>
      </c>
      <c r="W483" s="75">
        <v>45673</v>
      </c>
      <c r="X483" s="12">
        <v>90</v>
      </c>
      <c r="Y483" s="79">
        <f t="shared" si="55"/>
        <v>3</v>
      </c>
      <c r="Z483" s="89">
        <v>21120000</v>
      </c>
      <c r="AA483" s="81">
        <f>IF(Z483=0,0,((Z483/Y483)))</f>
        <v>7040000</v>
      </c>
      <c r="AB483" s="12">
        <v>1697</v>
      </c>
      <c r="AC483" s="19" t="str">
        <f>IFERROR((VLOOKUP($AB483,T_Datos!$B$3:$D$34,2,FALSE)),"Por favor diligenciar")</f>
        <v xml:space="preserve">Gestion publica transparente y que mide cuentas  la ciudadania en rafael uribe uribe </v>
      </c>
      <c r="AD483" s="19" t="str">
        <f>IFERROR((VLOOKUP($AB483,T_Datos!$B$3:$D$34,3,FALSE)),"Por favor diligenciar")</f>
        <v>O23011605570000001697</v>
      </c>
      <c r="AE483" s="12"/>
      <c r="AF483" s="86"/>
      <c r="AG483" s="12"/>
      <c r="AH483" s="86"/>
      <c r="AI483" s="13"/>
      <c r="AJ483" s="15"/>
      <c r="AK483" s="12"/>
      <c r="AL483" s="86"/>
      <c r="AM483" s="12"/>
      <c r="AN483" s="79">
        <f t="shared" si="54"/>
        <v>3</v>
      </c>
      <c r="AO483" s="79">
        <f>IF(X483+AM483=0,0,AM483+X483)</f>
        <v>90</v>
      </c>
      <c r="AP483" s="83">
        <f>IF(Z483+AJ483=0,0,Z483+AJ483)</f>
        <v>21120000</v>
      </c>
      <c r="AQ483" s="167"/>
    </row>
    <row r="484" spans="2:43" ht="51" customHeight="1">
      <c r="B484" s="149" t="s">
        <v>743</v>
      </c>
      <c r="C484" s="12">
        <v>490</v>
      </c>
      <c r="D484" s="12" t="s">
        <v>742</v>
      </c>
      <c r="E484" s="12"/>
      <c r="F484" s="151" t="s">
        <v>3311</v>
      </c>
      <c r="G484" s="77" t="s">
        <v>1249</v>
      </c>
      <c r="H484" s="12" t="s">
        <v>3312</v>
      </c>
      <c r="I484" s="12" t="s">
        <v>2347</v>
      </c>
      <c r="J484" s="12" t="s">
        <v>1373</v>
      </c>
      <c r="K484" s="88">
        <v>80811353</v>
      </c>
      <c r="L484" s="12"/>
      <c r="M484" s="12"/>
      <c r="N484" s="12"/>
      <c r="O484" s="12"/>
      <c r="P484" s="12"/>
      <c r="Q484" s="12"/>
      <c r="R484" s="12"/>
      <c r="S484" s="12"/>
      <c r="T484" s="12" t="s">
        <v>2085</v>
      </c>
      <c r="U484" s="75">
        <v>45581</v>
      </c>
      <c r="V484" s="75">
        <v>45583</v>
      </c>
      <c r="W484" s="75">
        <v>45674</v>
      </c>
      <c r="X484" s="12">
        <v>90</v>
      </c>
      <c r="Y484" s="79">
        <f t="shared" si="55"/>
        <v>3</v>
      </c>
      <c r="Z484" s="89">
        <v>21120000</v>
      </c>
      <c r="AA484" s="81">
        <f>IF(Z484=0,0,((Z484/Y484)))</f>
        <v>7040000</v>
      </c>
      <c r="AB484" s="12">
        <v>1697</v>
      </c>
      <c r="AC484" s="19" t="str">
        <f>IFERROR((VLOOKUP($AB484,T_Datos!$B$3:$D$34,2,FALSE)),"Por favor diligenciar")</f>
        <v xml:space="preserve">Gestion publica transparente y que mide cuentas  la ciudadania en rafael uribe uribe </v>
      </c>
      <c r="AD484" s="19" t="str">
        <f>IFERROR((VLOOKUP($AB484,T_Datos!$B$3:$D$34,3,FALSE)),"Por favor diligenciar")</f>
        <v>O23011605570000001697</v>
      </c>
      <c r="AE484" s="12"/>
      <c r="AF484" s="86"/>
      <c r="AG484" s="12"/>
      <c r="AH484" s="86"/>
      <c r="AI484" s="13"/>
      <c r="AJ484" s="15"/>
      <c r="AK484" s="12"/>
      <c r="AL484" s="86"/>
      <c r="AM484" s="12"/>
      <c r="AN484" s="79">
        <f t="shared" si="54"/>
        <v>3</v>
      </c>
      <c r="AO484" s="79">
        <f>IF(X484+AM484=0,0,AM484+X484)</f>
        <v>90</v>
      </c>
      <c r="AP484" s="83">
        <f>IF(Z484+AJ484=0,0,Z484+AJ484)</f>
        <v>21120000</v>
      </c>
      <c r="AQ484" s="167"/>
    </row>
    <row r="485" spans="2:43" ht="51" customHeight="1">
      <c r="B485" s="149" t="s">
        <v>745</v>
      </c>
      <c r="C485" s="12">
        <v>491</v>
      </c>
      <c r="D485" s="12" t="s">
        <v>744</v>
      </c>
      <c r="E485" s="12"/>
      <c r="F485" s="151" t="s">
        <v>3313</v>
      </c>
      <c r="G485" s="77" t="s">
        <v>1249</v>
      </c>
      <c r="H485" s="12" t="s">
        <v>3314</v>
      </c>
      <c r="I485" s="12" t="s">
        <v>3315</v>
      </c>
      <c r="J485" s="12" t="s">
        <v>1373</v>
      </c>
      <c r="K485" s="88">
        <v>80800901</v>
      </c>
      <c r="L485" s="12"/>
      <c r="M485" s="12"/>
      <c r="N485" s="12"/>
      <c r="O485" s="12"/>
      <c r="P485" s="12"/>
      <c r="Q485" s="12"/>
      <c r="R485" s="12"/>
      <c r="S485" s="12"/>
      <c r="T485" s="12" t="s">
        <v>3316</v>
      </c>
      <c r="U485" s="75">
        <v>45581</v>
      </c>
      <c r="V485" s="75">
        <v>45587</v>
      </c>
      <c r="W485" s="75">
        <v>45678</v>
      </c>
      <c r="X485" s="12">
        <v>90</v>
      </c>
      <c r="Y485" s="79">
        <f t="shared" si="55"/>
        <v>3</v>
      </c>
      <c r="Z485" s="89">
        <v>21120000</v>
      </c>
      <c r="AA485" s="81">
        <f>IF(Z485=0,0,((Z485/Y485)))</f>
        <v>7040000</v>
      </c>
      <c r="AB485" s="12">
        <v>1697</v>
      </c>
      <c r="AC485" s="19" t="str">
        <f>IFERROR((VLOOKUP($AB485,T_Datos!$B$3:$D$34,2,FALSE)),"Por favor diligenciar")</f>
        <v xml:space="preserve">Gestion publica transparente y que mide cuentas  la ciudadania en rafael uribe uribe </v>
      </c>
      <c r="AD485" s="19" t="str">
        <f>IFERROR((VLOOKUP($AB485,T_Datos!$B$3:$D$34,3,FALSE)),"Por favor diligenciar")</f>
        <v>O23011605570000001697</v>
      </c>
      <c r="AE485" s="12"/>
      <c r="AF485" s="86"/>
      <c r="AG485" s="12"/>
      <c r="AH485" s="86"/>
      <c r="AI485" s="13"/>
      <c r="AJ485" s="15"/>
      <c r="AK485" s="12"/>
      <c r="AL485" s="86"/>
      <c r="AM485" s="12"/>
      <c r="AN485" s="79">
        <f t="shared" si="54"/>
        <v>3</v>
      </c>
      <c r="AO485" s="79">
        <f>IF(X485+AM485=0,0,AM485+X485)</f>
        <v>90</v>
      </c>
      <c r="AP485" s="83">
        <f>IF(Z485+AJ485=0,0,Z485+AJ485)</f>
        <v>21120000</v>
      </c>
    </row>
    <row r="486" spans="2:43" ht="51" customHeight="1">
      <c r="B486" s="149" t="s">
        <v>747</v>
      </c>
      <c r="C486" s="12">
        <v>492</v>
      </c>
      <c r="D486" s="12" t="s">
        <v>746</v>
      </c>
      <c r="E486" s="12"/>
      <c r="F486" s="151" t="s">
        <v>3317</v>
      </c>
      <c r="G486" s="77" t="s">
        <v>1249</v>
      </c>
      <c r="H486" s="12" t="s">
        <v>3318</v>
      </c>
      <c r="I486" s="12" t="s">
        <v>2447</v>
      </c>
      <c r="J486" s="12" t="s">
        <v>1373</v>
      </c>
      <c r="K486" s="88">
        <v>79569262</v>
      </c>
      <c r="L486" s="12"/>
      <c r="M486" s="12"/>
      <c r="N486" s="12"/>
      <c r="O486" s="12"/>
      <c r="P486" s="12"/>
      <c r="Q486" s="12"/>
      <c r="R486" s="12"/>
      <c r="S486" s="12"/>
      <c r="T486" s="12" t="s">
        <v>3033</v>
      </c>
      <c r="U486" s="75">
        <v>45583</v>
      </c>
      <c r="V486" s="37">
        <v>45587</v>
      </c>
      <c r="W486" s="37">
        <v>45663</v>
      </c>
      <c r="X486" s="12">
        <v>75</v>
      </c>
      <c r="Y486" s="79">
        <f t="shared" si="55"/>
        <v>3</v>
      </c>
      <c r="Z486" s="89">
        <v>17600000</v>
      </c>
      <c r="AA486" s="81">
        <v>7040000</v>
      </c>
      <c r="AB486" s="12">
        <v>1698</v>
      </c>
      <c r="AC486" s="19" t="str">
        <f>IFERROR((VLOOKUP($AB486,T_Datos!$B$3:$D$34,2,FALSE)),"Por favor diligenciar")</f>
        <v>Inspección, vigilancia y control en Rafael Uribe Uribe
Rafael Uribe Uribe</v>
      </c>
      <c r="AD486" s="19" t="str">
        <f>IFERROR((VLOOKUP($AB486,T_Datos!$B$3:$D$34,3,FALSE)),"Por favor diligenciar")</f>
        <v>O23011605570000001698</v>
      </c>
      <c r="AE486" s="12"/>
      <c r="AF486" s="86"/>
      <c r="AG486" s="12"/>
      <c r="AH486" s="86"/>
      <c r="AI486" s="13"/>
      <c r="AJ486" s="15"/>
      <c r="AK486" s="12"/>
      <c r="AL486" s="86"/>
      <c r="AM486" s="12"/>
      <c r="AN486" s="79">
        <f t="shared" si="54"/>
        <v>3</v>
      </c>
      <c r="AO486" s="79">
        <f>IF(X486+AM486=0,0,AM486+X486)</f>
        <v>75</v>
      </c>
      <c r="AP486" s="83">
        <f>IF(Z486+AJ486=0,0,Z486+AJ486)</f>
        <v>17600000</v>
      </c>
    </row>
    <row r="487" spans="2:43" ht="51" customHeight="1">
      <c r="B487" s="149" t="s">
        <v>749</v>
      </c>
      <c r="C487" s="12">
        <v>493</v>
      </c>
      <c r="D487" s="12" t="s">
        <v>748</v>
      </c>
      <c r="E487" s="12"/>
      <c r="F487" s="151" t="s">
        <v>3319</v>
      </c>
      <c r="G487" s="77" t="s">
        <v>1249</v>
      </c>
      <c r="H487" s="12" t="s">
        <v>3320</v>
      </c>
      <c r="I487" s="12" t="s">
        <v>3321</v>
      </c>
      <c r="J487" s="12" t="s">
        <v>1373</v>
      </c>
      <c r="K487" s="88">
        <v>53006728</v>
      </c>
      <c r="L487" s="12"/>
      <c r="M487" s="12"/>
      <c r="N487" s="12"/>
      <c r="O487" s="12"/>
      <c r="P487" s="12"/>
      <c r="Q487" s="12"/>
      <c r="R487" s="12"/>
      <c r="S487" s="12"/>
      <c r="T487" s="12" t="s">
        <v>3322</v>
      </c>
      <c r="U487" s="75">
        <v>45583</v>
      </c>
      <c r="V487" s="75">
        <v>45587</v>
      </c>
      <c r="W487" s="75">
        <v>45694</v>
      </c>
      <c r="X487" s="12">
        <v>105</v>
      </c>
      <c r="Y487" s="79">
        <f t="shared" si="55"/>
        <v>4</v>
      </c>
      <c r="Z487" s="89">
        <v>9800000</v>
      </c>
      <c r="AA487" s="81">
        <v>2800000</v>
      </c>
      <c r="AB487" s="12">
        <v>1697</v>
      </c>
      <c r="AC487" s="19" t="str">
        <f>IFERROR((VLOOKUP($AB487,T_Datos!$B$3:$D$34,2,FALSE)),"Por favor diligenciar")</f>
        <v xml:space="preserve">Gestion publica transparente y que mide cuentas  la ciudadania en rafael uribe uribe </v>
      </c>
      <c r="AD487" s="19" t="str">
        <f>IFERROR((VLOOKUP($AB487,T_Datos!$B$3:$D$34,3,FALSE)),"Por favor diligenciar")</f>
        <v>O23011605570000001697</v>
      </c>
      <c r="AE487" s="12"/>
      <c r="AF487" s="86"/>
      <c r="AG487" s="12"/>
      <c r="AH487" s="86"/>
      <c r="AI487" s="13"/>
      <c r="AJ487" s="15"/>
      <c r="AK487" s="12"/>
      <c r="AL487" s="86"/>
      <c r="AM487" s="12"/>
      <c r="AN487" s="79">
        <f t="shared" si="54"/>
        <v>4</v>
      </c>
      <c r="AO487" s="79">
        <f>IF(X487+AM487=0,0,AM487+X487)</f>
        <v>105</v>
      </c>
      <c r="AP487" s="83">
        <f>IF(Z487+AJ487=0,0,Z487+AJ487)</f>
        <v>9800000</v>
      </c>
    </row>
    <row r="488" spans="2:43" ht="51" customHeight="1">
      <c r="B488" s="149" t="s">
        <v>751</v>
      </c>
      <c r="C488" s="12">
        <v>494</v>
      </c>
      <c r="D488" s="12" t="s">
        <v>750</v>
      </c>
      <c r="E488" s="12"/>
      <c r="F488" s="151" t="s">
        <v>3323</v>
      </c>
      <c r="G488" s="77" t="s">
        <v>1249</v>
      </c>
      <c r="H488" s="12" t="s">
        <v>3324</v>
      </c>
      <c r="I488" s="12" t="s">
        <v>3325</v>
      </c>
      <c r="J488" s="12" t="s">
        <v>1373</v>
      </c>
      <c r="K488" s="88">
        <v>52909059</v>
      </c>
      <c r="L488" s="12"/>
      <c r="M488" s="12"/>
      <c r="N488" s="12"/>
      <c r="O488" s="12"/>
      <c r="P488" s="12"/>
      <c r="Q488" s="12"/>
      <c r="R488" s="12"/>
      <c r="S488" s="12"/>
      <c r="T488" s="12" t="s">
        <v>1461</v>
      </c>
      <c r="U488" s="75">
        <v>45583</v>
      </c>
      <c r="V488" s="75">
        <v>45588</v>
      </c>
      <c r="W488" s="75">
        <v>45710</v>
      </c>
      <c r="X488" s="12">
        <v>120</v>
      </c>
      <c r="Y488" s="79">
        <f t="shared" si="55"/>
        <v>4</v>
      </c>
      <c r="Z488" s="89">
        <v>23760000</v>
      </c>
      <c r="AA488" s="81">
        <f>IF(Z488=0,0,((Z488/Y488)))</f>
        <v>5940000</v>
      </c>
      <c r="AB488" s="12">
        <v>1636</v>
      </c>
      <c r="AC488" s="19" t="str">
        <f>IFERROR((VLOOKUP($AB488,T_Datos!$B$3:$D$34,2,FALSE)),"Por favor diligenciar")</f>
        <v>Mejoramiento de la calidad dde vida del adulto mayor en rafael uribe uribe</v>
      </c>
      <c r="AD488" s="19" t="str">
        <f>IFERROR((VLOOKUP($AB488,T_Datos!$B$3:$D$34,3,FALSE)),"Por favor diligenciar")</f>
        <v>O23011601010000001636</v>
      </c>
      <c r="AE488" s="12"/>
      <c r="AF488" s="86"/>
      <c r="AG488" s="12"/>
      <c r="AH488" s="86"/>
      <c r="AI488" s="13"/>
      <c r="AJ488" s="15"/>
      <c r="AK488" s="12"/>
      <c r="AL488" s="86"/>
      <c r="AM488" s="12"/>
      <c r="AN488" s="79">
        <f t="shared" si="54"/>
        <v>4</v>
      </c>
      <c r="AO488" s="79">
        <f>IF(X488+AM488=0,0,AM488+X488)</f>
        <v>120</v>
      </c>
      <c r="AP488" s="83">
        <f>IF(Z488+AJ488=0,0,Z488+AJ488)</f>
        <v>23760000</v>
      </c>
    </row>
    <row r="489" spans="2:43" ht="51" customHeight="1">
      <c r="B489" s="149" t="s">
        <v>753</v>
      </c>
      <c r="C489" s="12">
        <v>495</v>
      </c>
      <c r="D489" s="12" t="s">
        <v>752</v>
      </c>
      <c r="E489" s="12"/>
      <c r="F489" s="151" t="s">
        <v>3326</v>
      </c>
      <c r="G489" s="77" t="s">
        <v>1249</v>
      </c>
      <c r="H489" s="12" t="s">
        <v>3327</v>
      </c>
      <c r="I489" s="12" t="s">
        <v>3328</v>
      </c>
      <c r="J489" s="12" t="s">
        <v>1373</v>
      </c>
      <c r="K489" s="88">
        <v>42977351</v>
      </c>
      <c r="L489" s="12"/>
      <c r="M489" s="12"/>
      <c r="N489" s="12"/>
      <c r="O489" s="12"/>
      <c r="P489" s="12"/>
      <c r="Q489" s="12"/>
      <c r="R489" s="12"/>
      <c r="S489" s="12"/>
      <c r="T489" s="12" t="s">
        <v>1442</v>
      </c>
      <c r="U489" s="75">
        <v>45582</v>
      </c>
      <c r="V489" s="75">
        <v>45595</v>
      </c>
      <c r="W489" s="75">
        <v>45702</v>
      </c>
      <c r="X489" s="12">
        <v>105</v>
      </c>
      <c r="Y489" s="79">
        <f t="shared" si="55"/>
        <v>4</v>
      </c>
      <c r="Z489" s="89">
        <v>6930000</v>
      </c>
      <c r="AA489" s="81">
        <v>1980000</v>
      </c>
      <c r="AB489" s="12">
        <v>1665</v>
      </c>
      <c r="AC489" s="19" t="str">
        <f>IFERROR((VLOOKUP($AB489,T_Datos!$B$3:$D$34,2,FALSE)),"Por favor diligenciar")</f>
        <v>Reducción de riesgos por emergencias y desastres en Rafael Uribe Uribe</v>
      </c>
      <c r="AD489" s="19" t="str">
        <f>IFERROR((VLOOKUP($AB489,T_Datos!$B$3:$D$34,3,FALSE)),"Por favor diligenciar")</f>
        <v>O23011602300000001665</v>
      </c>
      <c r="AE489" s="12"/>
      <c r="AF489" s="86"/>
      <c r="AG489" s="12"/>
      <c r="AH489" s="86"/>
      <c r="AI489" s="13"/>
      <c r="AJ489" s="15"/>
      <c r="AK489" s="12"/>
      <c r="AL489" s="86"/>
      <c r="AM489" s="12"/>
      <c r="AN489" s="79">
        <f t="shared" ref="AN489:AN504" si="56">ROUND(AO489/30,0)</f>
        <v>4</v>
      </c>
      <c r="AO489" s="79">
        <f>IF(X489+AM489=0,0,AM489+X489)</f>
        <v>105</v>
      </c>
      <c r="AP489" s="83">
        <f>IF(Z489+AJ489=0,0,Z489+AJ489)</f>
        <v>6930000</v>
      </c>
    </row>
    <row r="490" spans="2:43" ht="51" customHeight="1">
      <c r="B490" s="149" t="s">
        <v>23</v>
      </c>
      <c r="C490" s="12">
        <v>496</v>
      </c>
      <c r="D490" s="12" t="s">
        <v>21</v>
      </c>
      <c r="E490" s="12"/>
      <c r="F490" s="151" t="s">
        <v>3329</v>
      </c>
      <c r="G490" s="77" t="s">
        <v>22</v>
      </c>
      <c r="H490" s="12" t="s">
        <v>3330</v>
      </c>
      <c r="I490" s="12" t="s">
        <v>3331</v>
      </c>
      <c r="J490" s="12" t="s">
        <v>1379</v>
      </c>
      <c r="K490" s="88">
        <v>860002184</v>
      </c>
      <c r="L490" s="12"/>
      <c r="M490" s="12"/>
      <c r="N490" s="12"/>
      <c r="O490" s="12"/>
      <c r="P490" s="12"/>
      <c r="Q490" s="12"/>
      <c r="R490" s="12"/>
      <c r="S490" s="12"/>
      <c r="T490" s="12" t="s">
        <v>3332</v>
      </c>
      <c r="U490" s="75">
        <v>45582</v>
      </c>
      <c r="V490" s="75">
        <v>45582</v>
      </c>
      <c r="W490" s="75">
        <v>45869</v>
      </c>
      <c r="X490" s="12">
        <v>288</v>
      </c>
      <c r="Y490" s="79">
        <f t="shared" si="55"/>
        <v>10</v>
      </c>
      <c r="Z490" s="89">
        <v>121695176</v>
      </c>
      <c r="AA490" s="81">
        <f>IF(Z490=0,0,((Z490/Y490)))</f>
        <v>12169517.6</v>
      </c>
      <c r="AB490" s="12" t="s">
        <v>2252</v>
      </c>
      <c r="AC490" s="19" t="s">
        <v>3333</v>
      </c>
      <c r="AD490" s="19" t="s">
        <v>3334</v>
      </c>
      <c r="AE490" s="12"/>
      <c r="AF490" s="86"/>
      <c r="AG490" s="12"/>
      <c r="AH490" s="86"/>
      <c r="AI490" s="13"/>
      <c r="AJ490" s="15"/>
      <c r="AK490" s="12"/>
      <c r="AL490" s="86"/>
      <c r="AM490" s="12"/>
      <c r="AN490" s="79">
        <f t="shared" si="56"/>
        <v>10</v>
      </c>
      <c r="AO490" s="79">
        <f>IF(X490+AM490=0,0,AM490+X490)</f>
        <v>288</v>
      </c>
      <c r="AP490" s="83">
        <f>IF(Z490+AJ490=0,0,Z490+AJ490)</f>
        <v>121695176</v>
      </c>
    </row>
    <row r="491" spans="2:43" ht="51" customHeight="1">
      <c r="B491" s="149" t="s">
        <v>755</v>
      </c>
      <c r="C491" s="12">
        <v>497</v>
      </c>
      <c r="D491" s="12" t="s">
        <v>754</v>
      </c>
      <c r="E491" s="12"/>
      <c r="F491" s="155" t="s">
        <v>3335</v>
      </c>
      <c r="G491" s="77" t="s">
        <v>1249</v>
      </c>
      <c r="H491" s="12" t="s">
        <v>3336</v>
      </c>
      <c r="I491" s="12" t="s">
        <v>3337</v>
      </c>
      <c r="J491" s="12" t="s">
        <v>1373</v>
      </c>
      <c r="K491" s="88">
        <v>52443329</v>
      </c>
      <c r="L491" s="12"/>
      <c r="M491" s="12"/>
      <c r="N491" s="12"/>
      <c r="O491" s="12"/>
      <c r="P491" s="12"/>
      <c r="Q491" s="12"/>
      <c r="R491" s="12"/>
      <c r="S491" s="12"/>
      <c r="T491" s="12" t="s">
        <v>1461</v>
      </c>
      <c r="U491" s="75">
        <v>45583</v>
      </c>
      <c r="V491" s="75">
        <v>45587</v>
      </c>
      <c r="W491" s="75">
        <v>45709</v>
      </c>
      <c r="X491" s="12">
        <v>120</v>
      </c>
      <c r="Y491" s="79">
        <f t="shared" si="55"/>
        <v>4</v>
      </c>
      <c r="Z491" s="89">
        <v>23760000</v>
      </c>
      <c r="AA491" s="81">
        <f>IF(Z491=0,0,((Z491/Y491)))</f>
        <v>5940000</v>
      </c>
      <c r="AB491" s="12">
        <v>1636</v>
      </c>
      <c r="AC491" s="19" t="str">
        <f>IFERROR((VLOOKUP($AB491,T_Datos!$B$3:$D$34,2,FALSE)),"Por favor diligenciar")</f>
        <v>Mejoramiento de la calidad dde vida del adulto mayor en rafael uribe uribe</v>
      </c>
      <c r="AD491" s="19" t="str">
        <f>IFERROR((VLOOKUP($AB491,T_Datos!$B$3:$D$34,3,FALSE)),"Por favor diligenciar")</f>
        <v>O23011601010000001636</v>
      </c>
      <c r="AE491" s="12"/>
      <c r="AF491" s="86"/>
      <c r="AG491" s="12"/>
      <c r="AH491" s="86"/>
      <c r="AI491" s="13"/>
      <c r="AJ491" s="15"/>
      <c r="AK491" s="12"/>
      <c r="AL491" s="86"/>
      <c r="AM491" s="12"/>
      <c r="AN491" s="79">
        <f t="shared" si="56"/>
        <v>4</v>
      </c>
      <c r="AO491" s="79">
        <f>IF(X491+AM491=0,0,AM491+X491)</f>
        <v>120</v>
      </c>
      <c r="AP491" s="83">
        <f>IF(Z491+AJ491=0,0,Z491+AJ491)</f>
        <v>23760000</v>
      </c>
    </row>
    <row r="492" spans="2:43" ht="51" customHeight="1">
      <c r="B492" s="149" t="s">
        <v>757</v>
      </c>
      <c r="C492" s="12">
        <v>498</v>
      </c>
      <c r="D492" s="12" t="s">
        <v>756</v>
      </c>
      <c r="E492" s="12"/>
      <c r="F492" s="151" t="s">
        <v>3338</v>
      </c>
      <c r="G492" s="77" t="s">
        <v>1249</v>
      </c>
      <c r="H492" s="12" t="s">
        <v>3339</v>
      </c>
      <c r="I492" s="12" t="s">
        <v>3340</v>
      </c>
      <c r="J492" s="12" t="s">
        <v>1373</v>
      </c>
      <c r="K492" s="88">
        <v>79428496</v>
      </c>
      <c r="L492" s="12"/>
      <c r="M492" s="12"/>
      <c r="N492" s="12"/>
      <c r="O492" s="12"/>
      <c r="P492" s="12"/>
      <c r="Q492" s="12"/>
      <c r="R492" s="12"/>
      <c r="S492" s="12"/>
      <c r="T492" s="12" t="s">
        <v>3341</v>
      </c>
      <c r="U492" s="75">
        <v>45583</v>
      </c>
      <c r="V492" s="75">
        <v>45588</v>
      </c>
      <c r="W492" s="75">
        <v>45694</v>
      </c>
      <c r="X492" s="12">
        <v>105</v>
      </c>
      <c r="Y492" s="79">
        <f t="shared" si="55"/>
        <v>4</v>
      </c>
      <c r="Z492" s="89">
        <v>20790000</v>
      </c>
      <c r="AA492" s="81">
        <v>5940000</v>
      </c>
      <c r="AB492" s="12">
        <v>1697</v>
      </c>
      <c r="AC492" s="19" t="str">
        <f>IFERROR((VLOOKUP($AB492,T_Datos!$B$3:$D$34,2,FALSE)),"Por favor diligenciar")</f>
        <v xml:space="preserve">Gestion publica transparente y que mide cuentas  la ciudadania en rafael uribe uribe </v>
      </c>
      <c r="AD492" s="19" t="str">
        <f>IFERROR((VLOOKUP($AB492,T_Datos!$B$3:$D$34,3,FALSE)),"Por favor diligenciar")</f>
        <v>O23011605570000001697</v>
      </c>
      <c r="AE492" s="12"/>
      <c r="AF492" s="86"/>
      <c r="AG492" s="12"/>
      <c r="AH492" s="86"/>
      <c r="AI492" s="13"/>
      <c r="AJ492" s="15"/>
      <c r="AK492" s="12"/>
      <c r="AL492" s="86"/>
      <c r="AM492" s="12"/>
      <c r="AN492" s="79">
        <f t="shared" si="56"/>
        <v>4</v>
      </c>
      <c r="AO492" s="79">
        <f>IF(X492+AM492=0,0,AM492+X492)</f>
        <v>105</v>
      </c>
      <c r="AP492" s="83">
        <f>IF(Z492+AJ492=0,0,Z492+AJ492)</f>
        <v>20790000</v>
      </c>
    </row>
    <row r="493" spans="2:43" ht="51" customHeight="1">
      <c r="B493" s="149" t="s">
        <v>759</v>
      </c>
      <c r="C493" s="12">
        <v>499</v>
      </c>
      <c r="D493" s="12" t="s">
        <v>758</v>
      </c>
      <c r="E493" s="12"/>
      <c r="F493" s="151" t="s">
        <v>3342</v>
      </c>
      <c r="G493" s="77" t="s">
        <v>1249</v>
      </c>
      <c r="H493" s="12" t="s">
        <v>3343</v>
      </c>
      <c r="I493" s="12" t="s">
        <v>1815</v>
      </c>
      <c r="J493" s="12" t="s">
        <v>1373</v>
      </c>
      <c r="K493" s="88">
        <v>79455376</v>
      </c>
      <c r="L493" s="12"/>
      <c r="M493" s="12"/>
      <c r="N493" s="12"/>
      <c r="O493" s="12"/>
      <c r="P493" s="12"/>
      <c r="Q493" s="12"/>
      <c r="R493" s="12"/>
      <c r="S493" s="12"/>
      <c r="T493" s="12" t="s">
        <v>1457</v>
      </c>
      <c r="U493" s="75">
        <v>45587</v>
      </c>
      <c r="V493" s="75">
        <v>45589</v>
      </c>
      <c r="W493" s="75">
        <v>45696</v>
      </c>
      <c r="X493" s="12">
        <v>75</v>
      </c>
      <c r="Y493" s="79">
        <f t="shared" si="55"/>
        <v>3</v>
      </c>
      <c r="Z493" s="89">
        <v>14850000</v>
      </c>
      <c r="AA493" s="81">
        <v>5940000</v>
      </c>
      <c r="AB493" s="12">
        <v>1698</v>
      </c>
      <c r="AC493" s="19" t="str">
        <f>IFERROR((VLOOKUP($AB493,T_Datos!$B$3:$D$34,2,FALSE)),"Por favor diligenciar")</f>
        <v>Inspección, vigilancia y control en Rafael Uribe Uribe
Rafael Uribe Uribe</v>
      </c>
      <c r="AD493" s="19" t="str">
        <f>IFERROR((VLOOKUP($AB493,T_Datos!$B$3:$D$34,3,FALSE)),"Por favor diligenciar")</f>
        <v>O23011605570000001698</v>
      </c>
      <c r="AE493" s="12">
        <v>1</v>
      </c>
      <c r="AF493" s="86">
        <v>45665</v>
      </c>
      <c r="AG493" s="12">
        <v>35</v>
      </c>
      <c r="AH493" s="86">
        <v>45664</v>
      </c>
      <c r="AI493" s="13"/>
      <c r="AJ493" s="15">
        <v>5940000</v>
      </c>
      <c r="AK493" s="12">
        <v>1</v>
      </c>
      <c r="AL493" s="86">
        <v>45665</v>
      </c>
      <c r="AM493" s="12">
        <v>30</v>
      </c>
      <c r="AN493" s="79">
        <f t="shared" si="56"/>
        <v>4</v>
      </c>
      <c r="AO493" s="79">
        <f>IF(X493+AM493=0,0,AM493+X493)</f>
        <v>105</v>
      </c>
      <c r="AP493" s="83">
        <f>IF(Z493+AJ493=0,0,Z493+AJ493)</f>
        <v>20790000</v>
      </c>
    </row>
    <row r="494" spans="2:43" ht="51" customHeight="1">
      <c r="B494" s="149" t="s">
        <v>761</v>
      </c>
      <c r="C494" s="12">
        <v>500</v>
      </c>
      <c r="D494" s="12" t="s">
        <v>760</v>
      </c>
      <c r="E494" s="12"/>
      <c r="F494" s="151" t="s">
        <v>3344</v>
      </c>
      <c r="G494" s="77" t="s">
        <v>1249</v>
      </c>
      <c r="H494" s="12" t="s">
        <v>3345</v>
      </c>
      <c r="I494" s="12" t="s">
        <v>3346</v>
      </c>
      <c r="J494" s="12" t="s">
        <v>1373</v>
      </c>
      <c r="K494" s="88">
        <v>80230167</v>
      </c>
      <c r="L494" s="12"/>
      <c r="M494" s="12"/>
      <c r="N494" s="12"/>
      <c r="O494" s="12"/>
      <c r="P494" s="12"/>
      <c r="Q494" s="12"/>
      <c r="R494" s="12"/>
      <c r="S494" s="12"/>
      <c r="T494" s="12" t="s">
        <v>2688</v>
      </c>
      <c r="U494" s="75">
        <v>45583</v>
      </c>
      <c r="V494" s="75">
        <v>45594</v>
      </c>
      <c r="W494" s="75">
        <v>45701</v>
      </c>
      <c r="X494" s="12">
        <v>105</v>
      </c>
      <c r="Y494" s="79">
        <f t="shared" si="55"/>
        <v>4</v>
      </c>
      <c r="Z494" s="89">
        <v>6930000</v>
      </c>
      <c r="AA494" s="81">
        <v>1980000</v>
      </c>
      <c r="AB494" s="12">
        <v>1685</v>
      </c>
      <c r="AC494" s="19" t="str">
        <f>IFERROR((VLOOKUP($AB494,T_Datos!$B$3:$D$34,2,FALSE)),"Por favor diligenciar")</f>
        <v xml:space="preserve">Movilidad multimodal incluyente y sostenible Rafael Uribe </v>
      </c>
      <c r="AD494" s="19" t="str">
        <f>IFERROR((VLOOKUP($AB494,T_Datos!$B$3:$D$34,3,FALSE)),"Por favor diligenciar")</f>
        <v>O23011604490000001685</v>
      </c>
      <c r="AE494" s="12"/>
      <c r="AF494" s="86"/>
      <c r="AG494" s="12"/>
      <c r="AH494" s="86"/>
      <c r="AI494" s="13"/>
      <c r="AJ494" s="15"/>
      <c r="AK494" s="12"/>
      <c r="AL494" s="86"/>
      <c r="AM494" s="12"/>
      <c r="AN494" s="79">
        <f t="shared" si="56"/>
        <v>4</v>
      </c>
      <c r="AO494" s="79">
        <f>IF(X494+AM494=0,0,AM494+X494)</f>
        <v>105</v>
      </c>
      <c r="AP494" s="83">
        <f>IF(Z494+AJ494=0,0,Z494+AJ494)</f>
        <v>6930000</v>
      </c>
    </row>
    <row r="495" spans="2:43" ht="51" customHeight="1">
      <c r="B495" s="149" t="s">
        <v>763</v>
      </c>
      <c r="C495" s="12">
        <v>501</v>
      </c>
      <c r="D495" s="12" t="s">
        <v>762</v>
      </c>
      <c r="E495" s="12"/>
      <c r="F495" s="151" t="s">
        <v>3347</v>
      </c>
      <c r="G495" s="77" t="s">
        <v>1249</v>
      </c>
      <c r="H495" s="12" t="s">
        <v>3348</v>
      </c>
      <c r="I495" s="12" t="s">
        <v>3349</v>
      </c>
      <c r="J495" s="12" t="s">
        <v>1373</v>
      </c>
      <c r="K495" s="88">
        <v>1031182844</v>
      </c>
      <c r="L495" s="12"/>
      <c r="M495" s="12"/>
      <c r="N495" s="12"/>
      <c r="O495" s="12"/>
      <c r="P495" s="12"/>
      <c r="Q495" s="12"/>
      <c r="R495" s="12"/>
      <c r="S495" s="12"/>
      <c r="T495" s="12" t="s">
        <v>3350</v>
      </c>
      <c r="U495" s="75">
        <v>45586</v>
      </c>
      <c r="V495" s="75">
        <v>45594</v>
      </c>
      <c r="W495" s="75">
        <v>45701</v>
      </c>
      <c r="X495" s="12">
        <v>75</v>
      </c>
      <c r="Y495" s="79">
        <f t="shared" si="55"/>
        <v>3</v>
      </c>
      <c r="Z495" s="89">
        <v>10500000</v>
      </c>
      <c r="AA495" s="81">
        <v>4200000</v>
      </c>
      <c r="AB495" s="12">
        <v>1697</v>
      </c>
      <c r="AC495" s="19" t="str">
        <f>IFERROR((VLOOKUP($AB495,T_Datos!$B$3:$D$34,2,FALSE)),"Por favor diligenciar")</f>
        <v xml:space="preserve">Gestion publica transparente y que mide cuentas  la ciudadania en rafael uribe uribe </v>
      </c>
      <c r="AD495" s="19" t="str">
        <f>IFERROR((VLOOKUP($AB495,T_Datos!$B$3:$D$34,3,FALSE)),"Por favor diligenciar")</f>
        <v>O23011605570000001697</v>
      </c>
      <c r="AE495" s="12">
        <v>1</v>
      </c>
      <c r="AF495" s="86">
        <v>45667</v>
      </c>
      <c r="AG495" s="12">
        <v>557</v>
      </c>
      <c r="AH495" s="86">
        <v>45667</v>
      </c>
      <c r="AI495" s="13"/>
      <c r="AJ495" s="15">
        <v>4200000</v>
      </c>
      <c r="AK495" s="12">
        <v>1</v>
      </c>
      <c r="AL495" s="86">
        <v>45667</v>
      </c>
      <c r="AM495" s="12">
        <v>30</v>
      </c>
      <c r="AN495" s="79">
        <f t="shared" si="56"/>
        <v>4</v>
      </c>
      <c r="AO495" s="79">
        <f>IF(X495+AM495=0,0,AM495+X495)</f>
        <v>105</v>
      </c>
      <c r="AP495" s="83">
        <f>IF(Z495+AJ495=0,0,Z495+AJ495)</f>
        <v>14700000</v>
      </c>
    </row>
    <row r="496" spans="2:43" ht="51" customHeight="1">
      <c r="B496" s="149" t="s">
        <v>765</v>
      </c>
      <c r="C496" s="12">
        <v>502</v>
      </c>
      <c r="D496" s="12" t="s">
        <v>764</v>
      </c>
      <c r="E496" s="12"/>
      <c r="F496" s="151" t="s">
        <v>3351</v>
      </c>
      <c r="G496" s="77" t="s">
        <v>1249</v>
      </c>
      <c r="H496" s="12" t="s">
        <v>3352</v>
      </c>
      <c r="I496" s="12" t="s">
        <v>3353</v>
      </c>
      <c r="J496" s="12" t="s">
        <v>1373</v>
      </c>
      <c r="K496" s="88">
        <v>57429343</v>
      </c>
      <c r="L496" s="12"/>
      <c r="M496" s="12"/>
      <c r="N496" s="12"/>
      <c r="O496" s="12"/>
      <c r="P496" s="12"/>
      <c r="Q496" s="12"/>
      <c r="R496" s="12"/>
      <c r="S496" s="12"/>
      <c r="T496" s="12" t="s">
        <v>1461</v>
      </c>
      <c r="U496" s="75">
        <v>45583</v>
      </c>
      <c r="V496" s="75">
        <v>45590</v>
      </c>
      <c r="W496" s="75">
        <v>45712</v>
      </c>
      <c r="X496" s="12">
        <v>120</v>
      </c>
      <c r="Y496" s="79">
        <f t="shared" si="55"/>
        <v>4</v>
      </c>
      <c r="Z496" s="89">
        <v>23760000</v>
      </c>
      <c r="AA496" s="81">
        <f>IF(Z496=0,0,((Z496/Y496)))</f>
        <v>5940000</v>
      </c>
      <c r="AB496" s="12">
        <v>1636</v>
      </c>
      <c r="AC496" s="19" t="str">
        <f>IFERROR((VLOOKUP($AB496,T_Datos!$B$3:$D$34,2,FALSE)),"Por favor diligenciar")</f>
        <v>Mejoramiento de la calidad dde vida del adulto mayor en rafael uribe uribe</v>
      </c>
      <c r="AD496" s="19" t="str">
        <f>IFERROR((VLOOKUP($AB496,T_Datos!$B$3:$D$34,3,FALSE)),"Por favor diligenciar")</f>
        <v>O23011601010000001636</v>
      </c>
      <c r="AE496" s="12"/>
      <c r="AF496" s="86"/>
      <c r="AG496" s="12"/>
      <c r="AH496" s="86"/>
      <c r="AI496" s="13"/>
      <c r="AJ496" s="15"/>
      <c r="AK496" s="12"/>
      <c r="AL496" s="86"/>
      <c r="AM496" s="12"/>
      <c r="AN496" s="79">
        <f t="shared" si="56"/>
        <v>4</v>
      </c>
      <c r="AO496" s="79">
        <f>IF(X496+AM496=0,0,AM496+X496)</f>
        <v>120</v>
      </c>
      <c r="AP496" s="83">
        <f>IF(Z496+AJ496=0,0,Z496+AJ496)</f>
        <v>23760000</v>
      </c>
    </row>
    <row r="497" spans="2:43" ht="51" customHeight="1">
      <c r="B497" s="149" t="s">
        <v>767</v>
      </c>
      <c r="C497" s="12">
        <v>503</v>
      </c>
      <c r="D497" s="12" t="s">
        <v>766</v>
      </c>
      <c r="E497" s="12"/>
      <c r="F497" s="151" t="s">
        <v>3354</v>
      </c>
      <c r="G497" s="77" t="s">
        <v>1249</v>
      </c>
      <c r="H497" s="12" t="s">
        <v>3355</v>
      </c>
      <c r="I497" s="12" t="s">
        <v>3356</v>
      </c>
      <c r="J497" s="12" t="s">
        <v>1373</v>
      </c>
      <c r="K497" s="88">
        <v>1020750907</v>
      </c>
      <c r="L497" s="12"/>
      <c r="M497" s="12"/>
      <c r="N497" s="12"/>
      <c r="O497" s="12"/>
      <c r="P497" s="12"/>
      <c r="Q497" s="12"/>
      <c r="R497" s="12"/>
      <c r="S497" s="12"/>
      <c r="T497" s="12" t="s">
        <v>1752</v>
      </c>
      <c r="U497" s="75">
        <v>45588</v>
      </c>
      <c r="V497" s="75">
        <v>45590</v>
      </c>
      <c r="W497" s="75">
        <v>45712</v>
      </c>
      <c r="X497" s="12">
        <v>120</v>
      </c>
      <c r="Y497" s="79">
        <f t="shared" si="55"/>
        <v>4</v>
      </c>
      <c r="Z497" s="89">
        <v>11200000</v>
      </c>
      <c r="AA497" s="81">
        <f>IF(Z497=0,0,((Z497/Y497)))</f>
        <v>2800000</v>
      </c>
      <c r="AB497" s="12">
        <v>1697</v>
      </c>
      <c r="AC497" s="19" t="str">
        <f>IFERROR((VLOOKUP($AB497,T_Datos!$B$3:$D$34,2,FALSE)),"Por favor diligenciar")</f>
        <v xml:space="preserve">Gestion publica transparente y que mide cuentas  la ciudadania en rafael uribe uribe </v>
      </c>
      <c r="AD497" s="19" t="str">
        <f>IFERROR((VLOOKUP($AB497,T_Datos!$B$3:$D$34,3,FALSE)),"Por favor diligenciar")</f>
        <v>O23011605570000001697</v>
      </c>
      <c r="AE497" s="12"/>
      <c r="AF497" s="86"/>
      <c r="AG497" s="12"/>
      <c r="AH497" s="86"/>
      <c r="AI497" s="13"/>
      <c r="AJ497" s="15"/>
      <c r="AK497" s="12"/>
      <c r="AL497" s="86"/>
      <c r="AM497" s="12"/>
      <c r="AN497" s="79">
        <f t="shared" si="56"/>
        <v>4</v>
      </c>
      <c r="AO497" s="79">
        <f>IF(X497+AM497=0,0,AM497+X497)</f>
        <v>120</v>
      </c>
      <c r="AP497" s="83">
        <f>IF(Z497+AJ497=0,0,Z497+AJ497)</f>
        <v>11200000</v>
      </c>
    </row>
    <row r="498" spans="2:43" ht="51" customHeight="1">
      <c r="B498" s="149" t="s">
        <v>769</v>
      </c>
      <c r="C498" s="12">
        <v>504</v>
      </c>
      <c r="D498" s="12" t="s">
        <v>768</v>
      </c>
      <c r="E498" s="12"/>
      <c r="F498" s="151" t="s">
        <v>3357</v>
      </c>
      <c r="G498" s="77" t="s">
        <v>1249</v>
      </c>
      <c r="H498" s="12" t="s">
        <v>3358</v>
      </c>
      <c r="I498" s="12" t="s">
        <v>3359</v>
      </c>
      <c r="J498" s="12" t="s">
        <v>1373</v>
      </c>
      <c r="K498" s="88">
        <v>80808223</v>
      </c>
      <c r="L498" s="12"/>
      <c r="M498" s="12"/>
      <c r="N498" s="12"/>
      <c r="O498" s="12"/>
      <c r="P498" s="12"/>
      <c r="Q498" s="12"/>
      <c r="R498" s="12"/>
      <c r="S498" s="12"/>
      <c r="T498" s="12" t="s">
        <v>1442</v>
      </c>
      <c r="U498" s="75">
        <v>45583</v>
      </c>
      <c r="V498" s="75">
        <v>45587</v>
      </c>
      <c r="W498" s="75">
        <v>45694</v>
      </c>
      <c r="X498" s="12">
        <v>105</v>
      </c>
      <c r="Y498" s="79">
        <f t="shared" si="55"/>
        <v>4</v>
      </c>
      <c r="Z498" s="89">
        <v>6930000</v>
      </c>
      <c r="AA498" s="81">
        <v>1980000</v>
      </c>
      <c r="AB498" s="12">
        <v>1665</v>
      </c>
      <c r="AC498" s="19" t="str">
        <f>IFERROR((VLOOKUP($AB498,T_Datos!$B$3:$D$34,2,FALSE)),"Por favor diligenciar")</f>
        <v>Reducción de riesgos por emergencias y desastres en Rafael Uribe Uribe</v>
      </c>
      <c r="AD498" s="19" t="str">
        <f>IFERROR((VLOOKUP($AB498,T_Datos!$B$3:$D$34,3,FALSE)),"Por favor diligenciar")</f>
        <v>O23011602300000001665</v>
      </c>
      <c r="AE498" s="12"/>
      <c r="AF498" s="86"/>
      <c r="AG498" s="12"/>
      <c r="AH498" s="86"/>
      <c r="AI498" s="13"/>
      <c r="AJ498" s="15"/>
      <c r="AK498" s="12"/>
      <c r="AL498" s="86"/>
      <c r="AM498" s="12"/>
      <c r="AN498" s="79">
        <f t="shared" si="56"/>
        <v>4</v>
      </c>
      <c r="AO498" s="79">
        <f>IF(X498+AM498=0,0,AM498+X498)</f>
        <v>105</v>
      </c>
      <c r="AP498" s="83">
        <f>IF(Z498+AJ498=0,0,Z498+AJ498)</f>
        <v>6930000</v>
      </c>
    </row>
    <row r="499" spans="2:43" ht="51" customHeight="1">
      <c r="B499" s="149" t="s">
        <v>771</v>
      </c>
      <c r="C499" s="12">
        <v>505</v>
      </c>
      <c r="D499" s="12" t="s">
        <v>770</v>
      </c>
      <c r="E499" s="12"/>
      <c r="F499" s="155" t="s">
        <v>3360</v>
      </c>
      <c r="G499" s="77" t="s">
        <v>1249</v>
      </c>
      <c r="H499" s="12" t="s">
        <v>3361</v>
      </c>
      <c r="I499" s="12" t="s">
        <v>3362</v>
      </c>
      <c r="J499" s="12" t="s">
        <v>1373</v>
      </c>
      <c r="K499" s="88">
        <v>1030523881</v>
      </c>
      <c r="L499" s="12"/>
      <c r="M499" s="12"/>
      <c r="N499" s="12"/>
      <c r="O499" s="12"/>
      <c r="P499" s="12" t="s">
        <v>3363</v>
      </c>
      <c r="Q499" s="12" t="s">
        <v>1373</v>
      </c>
      <c r="R499" s="88">
        <v>1140836695</v>
      </c>
      <c r="S499" s="86">
        <v>45632</v>
      </c>
      <c r="T499" s="12" t="s">
        <v>1852</v>
      </c>
      <c r="U499" s="75">
        <v>45583</v>
      </c>
      <c r="V499" s="75">
        <v>45588</v>
      </c>
      <c r="W499" s="75">
        <v>45679</v>
      </c>
      <c r="X499" s="12">
        <v>90</v>
      </c>
      <c r="Y499" s="79">
        <f t="shared" si="55"/>
        <v>3</v>
      </c>
      <c r="Z499" s="89">
        <v>17820000</v>
      </c>
      <c r="AA499" s="81">
        <f>IF(Z499=0,0,((Z499/Y499)))</f>
        <v>5940000</v>
      </c>
      <c r="AB499" s="12">
        <v>1697</v>
      </c>
      <c r="AC499" s="19" t="str">
        <f>IFERROR((VLOOKUP($AB499,T_Datos!$B$3:$D$34,2,FALSE)),"Por favor diligenciar")</f>
        <v xml:space="preserve">Gestion publica transparente y que mide cuentas  la ciudadania en rafael uribe uribe </v>
      </c>
      <c r="AD499" s="19" t="str">
        <f>IFERROR((VLOOKUP($AB499,T_Datos!$B$3:$D$34,3,FALSE)),"Por favor diligenciar")</f>
        <v>O23011605570000001697</v>
      </c>
      <c r="AE499" s="12"/>
      <c r="AF499" s="86"/>
      <c r="AG499" s="12"/>
      <c r="AH499" s="86"/>
      <c r="AI499" s="13"/>
      <c r="AJ499" s="15"/>
      <c r="AK499" s="12"/>
      <c r="AL499" s="86"/>
      <c r="AM499" s="12"/>
      <c r="AN499" s="79">
        <f t="shared" si="56"/>
        <v>3</v>
      </c>
      <c r="AO499" s="79">
        <f>IF(X499+AM499=0,0,AM499+X499)</f>
        <v>90</v>
      </c>
      <c r="AP499" s="83">
        <f>IF(Z499+AJ499=0,0,Z499+AJ499)</f>
        <v>17820000</v>
      </c>
      <c r="AQ499" s="167"/>
    </row>
    <row r="500" spans="2:43" ht="51" customHeight="1">
      <c r="B500" s="149" t="s">
        <v>773</v>
      </c>
      <c r="C500" s="12">
        <v>506</v>
      </c>
      <c r="D500" s="12" t="s">
        <v>772</v>
      </c>
      <c r="E500" s="12"/>
      <c r="F500" s="151" t="s">
        <v>3364</v>
      </c>
      <c r="G500" s="77" t="s">
        <v>1249</v>
      </c>
      <c r="H500" s="12" t="s">
        <v>3365</v>
      </c>
      <c r="I500" s="12" t="s">
        <v>3366</v>
      </c>
      <c r="J500" s="12" t="s">
        <v>1373</v>
      </c>
      <c r="K500" s="88">
        <v>1016013382</v>
      </c>
      <c r="L500" s="12"/>
      <c r="M500" s="12"/>
      <c r="N500" s="12"/>
      <c r="O500" s="12"/>
      <c r="P500" s="12"/>
      <c r="Q500" s="12"/>
      <c r="R500" s="12"/>
      <c r="S500" s="12"/>
      <c r="T500" s="12" t="s">
        <v>3293</v>
      </c>
      <c r="U500" s="75">
        <v>45590</v>
      </c>
      <c r="V500" s="75">
        <v>45594</v>
      </c>
      <c r="W500" s="75">
        <v>45701</v>
      </c>
      <c r="X500" s="12">
        <v>75</v>
      </c>
      <c r="Y500" s="79">
        <f t="shared" si="55"/>
        <v>3</v>
      </c>
      <c r="Z500" s="89">
        <v>17600000</v>
      </c>
      <c r="AA500" s="81">
        <v>7040000</v>
      </c>
      <c r="AB500" s="12">
        <v>1697</v>
      </c>
      <c r="AC500" s="19" t="str">
        <f>IFERROR((VLOOKUP($AB500,T_Datos!$B$3:$D$34,2,FALSE)),"Por favor diligenciar")</f>
        <v xml:space="preserve">Gestion publica transparente y que mide cuentas  la ciudadania en rafael uribe uribe </v>
      </c>
      <c r="AD500" s="19" t="str">
        <f>IFERROR((VLOOKUP($AB500,T_Datos!$B$3:$D$34,3,FALSE)),"Por favor diligenciar")</f>
        <v>O23011605570000001697</v>
      </c>
      <c r="AE500" s="12">
        <v>1</v>
      </c>
      <c r="AF500" s="86">
        <v>45667</v>
      </c>
      <c r="AG500" s="12">
        <v>562</v>
      </c>
      <c r="AH500" s="86">
        <v>45667</v>
      </c>
      <c r="AI500" s="13"/>
      <c r="AJ500" s="15">
        <v>7040000</v>
      </c>
      <c r="AK500" s="12">
        <v>1</v>
      </c>
      <c r="AL500" s="86">
        <v>45667</v>
      </c>
      <c r="AM500" s="12">
        <v>30</v>
      </c>
      <c r="AN500" s="79">
        <f t="shared" si="56"/>
        <v>4</v>
      </c>
      <c r="AO500" s="79">
        <f>IF(X500+AM500=0,0,AM500+X500)</f>
        <v>105</v>
      </c>
      <c r="AP500" s="83">
        <f>IF(Z500+AJ500=0,0,Z500+AJ500)</f>
        <v>24640000</v>
      </c>
    </row>
    <row r="501" spans="2:43" ht="51" customHeight="1">
      <c r="B501" s="149" t="s">
        <v>775</v>
      </c>
      <c r="C501" s="12">
        <v>507</v>
      </c>
      <c r="D501" s="12" t="s">
        <v>774</v>
      </c>
      <c r="E501" s="12"/>
      <c r="F501" s="151" t="s">
        <v>3367</v>
      </c>
      <c r="G501" s="77" t="s">
        <v>1249</v>
      </c>
      <c r="H501" s="12" t="s">
        <v>3368</v>
      </c>
      <c r="I501" s="12" t="s">
        <v>3369</v>
      </c>
      <c r="J501" s="12" t="s">
        <v>1373</v>
      </c>
      <c r="K501" s="88">
        <v>52118972</v>
      </c>
      <c r="L501" s="12"/>
      <c r="M501" s="12"/>
      <c r="N501" s="12"/>
      <c r="O501" s="12"/>
      <c r="P501" s="12"/>
      <c r="Q501" s="12"/>
      <c r="R501" s="12"/>
      <c r="S501" s="12"/>
      <c r="T501" s="13" t="s">
        <v>3370</v>
      </c>
      <c r="U501" s="75">
        <v>45583</v>
      </c>
      <c r="V501" s="75">
        <v>45587</v>
      </c>
      <c r="W501" s="75">
        <v>45625</v>
      </c>
      <c r="X501" s="12">
        <v>120</v>
      </c>
      <c r="Y501" s="79">
        <f t="shared" si="55"/>
        <v>4</v>
      </c>
      <c r="Z501" s="89">
        <v>23760000</v>
      </c>
      <c r="AA501" s="81">
        <f>IF(Z501=0,0,((Z501/Y501)))</f>
        <v>5940000</v>
      </c>
      <c r="AB501" s="12">
        <v>1698</v>
      </c>
      <c r="AC501" s="19" t="str">
        <f>IFERROR((VLOOKUP($AB501,T_Datos!$B$3:$D$34,2,FALSE)),"Por favor diligenciar")</f>
        <v>Inspección, vigilancia y control en Rafael Uribe Uribe
Rafael Uribe Uribe</v>
      </c>
      <c r="AD501" s="19" t="str">
        <f>IFERROR((VLOOKUP($AB501,T_Datos!$B$3:$D$34,3,FALSE)),"Por favor diligenciar")</f>
        <v>O23011605570000001698</v>
      </c>
      <c r="AE501" s="12"/>
      <c r="AF501" s="86"/>
      <c r="AG501" s="12"/>
      <c r="AH501" s="86"/>
      <c r="AI501" s="13"/>
      <c r="AJ501" s="15"/>
      <c r="AK501" s="12"/>
      <c r="AL501" s="86"/>
      <c r="AM501" s="12"/>
      <c r="AN501" s="79">
        <f t="shared" si="56"/>
        <v>4</v>
      </c>
      <c r="AO501" s="79">
        <f>IF(X501+AM501=0,0,AM501+X501)</f>
        <v>120</v>
      </c>
      <c r="AP501" s="83">
        <f>IF(Z501+AJ501=0,0,Z501+AJ501)</f>
        <v>23760000</v>
      </c>
    </row>
    <row r="502" spans="2:43" ht="51" customHeight="1">
      <c r="B502" s="149" t="s">
        <v>777</v>
      </c>
      <c r="C502" s="12">
        <v>508</v>
      </c>
      <c r="D502" s="12" t="s">
        <v>776</v>
      </c>
      <c r="E502" s="12"/>
      <c r="F502" s="151" t="s">
        <v>3371</v>
      </c>
      <c r="G502" s="77" t="s">
        <v>1249</v>
      </c>
      <c r="H502" s="12" t="s">
        <v>3372</v>
      </c>
      <c r="I502" s="12" t="s">
        <v>1460</v>
      </c>
      <c r="J502" s="12" t="s">
        <v>1373</v>
      </c>
      <c r="K502" s="88">
        <v>29705959</v>
      </c>
      <c r="L502" s="12"/>
      <c r="M502" s="12"/>
      <c r="N502" s="12"/>
      <c r="O502" s="12"/>
      <c r="P502" s="12"/>
      <c r="Q502" s="12"/>
      <c r="R502" s="12"/>
      <c r="S502" s="12"/>
      <c r="T502" s="13" t="s">
        <v>1461</v>
      </c>
      <c r="U502" s="75">
        <v>45583</v>
      </c>
      <c r="V502" s="75">
        <v>45589</v>
      </c>
      <c r="W502" s="75">
        <v>45711</v>
      </c>
      <c r="X502" s="12">
        <v>120</v>
      </c>
      <c r="Y502" s="79">
        <f t="shared" si="55"/>
        <v>4</v>
      </c>
      <c r="Z502" s="89">
        <v>23760000</v>
      </c>
      <c r="AA502" s="81">
        <f>IF(Z502=0,0,((Z502/Y502)))</f>
        <v>5940000</v>
      </c>
      <c r="AB502" s="12">
        <v>1636</v>
      </c>
      <c r="AC502" s="19" t="str">
        <f>IFERROR((VLOOKUP($AB502,T_Datos!$B$3:$D$34,2,FALSE)),"Por favor diligenciar")</f>
        <v>Mejoramiento de la calidad dde vida del adulto mayor en rafael uribe uribe</v>
      </c>
      <c r="AD502" s="19" t="str">
        <f>IFERROR((VLOOKUP($AB502,T_Datos!$B$3:$D$34,3,FALSE)),"Por favor diligenciar")</f>
        <v>O23011601010000001636</v>
      </c>
      <c r="AE502" s="12"/>
      <c r="AF502" s="86"/>
      <c r="AG502" s="12"/>
      <c r="AH502" s="86"/>
      <c r="AI502" s="13"/>
      <c r="AJ502" s="15"/>
      <c r="AK502" s="12"/>
      <c r="AL502" s="86"/>
      <c r="AM502" s="12"/>
      <c r="AN502" s="79">
        <f t="shared" si="56"/>
        <v>4</v>
      </c>
      <c r="AO502" s="79">
        <f>IF(X502+AM502=0,0,AM502+X502)</f>
        <v>120</v>
      </c>
      <c r="AP502" s="83">
        <f>IF(Z502+AJ502=0,0,Z502+AJ502)</f>
        <v>23760000</v>
      </c>
    </row>
    <row r="503" spans="2:43" ht="51" customHeight="1">
      <c r="B503" s="149" t="s">
        <v>779</v>
      </c>
      <c r="C503" s="12">
        <v>509</v>
      </c>
      <c r="D503" s="12" t="s">
        <v>778</v>
      </c>
      <c r="E503" s="12"/>
      <c r="F503" s="151" t="s">
        <v>3373</v>
      </c>
      <c r="G503" s="77" t="s">
        <v>1249</v>
      </c>
      <c r="H503" s="12" t="s">
        <v>3374</v>
      </c>
      <c r="I503" s="173" t="s">
        <v>3375</v>
      </c>
      <c r="J503" s="12" t="s">
        <v>1373</v>
      </c>
      <c r="K503" s="88">
        <v>1032402734</v>
      </c>
      <c r="L503" s="12"/>
      <c r="M503" s="12"/>
      <c r="N503" s="12"/>
      <c r="O503" s="12"/>
      <c r="P503" s="12"/>
      <c r="Q503" s="12"/>
      <c r="R503" s="12"/>
      <c r="S503" s="12"/>
      <c r="T503" s="13" t="s">
        <v>2474</v>
      </c>
      <c r="U503" s="75">
        <v>45586</v>
      </c>
      <c r="V503" s="75">
        <v>45588</v>
      </c>
      <c r="W503" s="75">
        <v>45695</v>
      </c>
      <c r="X503" s="12">
        <v>75</v>
      </c>
      <c r="Y503" s="79">
        <f t="shared" si="55"/>
        <v>3</v>
      </c>
      <c r="Z503" s="89">
        <v>22500000</v>
      </c>
      <c r="AA503" s="81">
        <v>9000000</v>
      </c>
      <c r="AB503" s="12">
        <v>1636</v>
      </c>
      <c r="AC503" s="19" t="str">
        <f>IFERROR((VLOOKUP($AB503,T_Datos!$B$3:$D$34,2,FALSE)),"Por favor diligenciar")</f>
        <v>Mejoramiento de la calidad dde vida del adulto mayor en rafael uribe uribe</v>
      </c>
      <c r="AD503" s="19" t="str">
        <f>IFERROR((VLOOKUP($AB503,T_Datos!$B$3:$D$34,3,FALSE)),"Por favor diligenciar")</f>
        <v>O23011601010000001636</v>
      </c>
      <c r="AE503" s="12">
        <v>1</v>
      </c>
      <c r="AF503" s="86">
        <v>45656</v>
      </c>
      <c r="AG503" s="12">
        <v>1556</v>
      </c>
      <c r="AH503" s="86">
        <v>45653</v>
      </c>
      <c r="AI503" s="13">
        <v>1609</v>
      </c>
      <c r="AJ503" s="15">
        <v>9000000</v>
      </c>
      <c r="AK503" s="12">
        <v>1</v>
      </c>
      <c r="AL503" s="86">
        <v>45656</v>
      </c>
      <c r="AM503" s="12">
        <v>30</v>
      </c>
      <c r="AN503" s="79">
        <f t="shared" si="56"/>
        <v>4</v>
      </c>
      <c r="AO503" s="79">
        <f>IF(X503+AM503=0,0,AM503+X503)</f>
        <v>105</v>
      </c>
      <c r="AP503" s="83">
        <f>IF(Z503+AJ503=0,0,Z503+AJ503)</f>
        <v>31500000</v>
      </c>
    </row>
    <row r="504" spans="2:43" ht="51" customHeight="1">
      <c r="B504" s="149" t="s">
        <v>781</v>
      </c>
      <c r="C504" s="12">
        <v>510</v>
      </c>
      <c r="D504" s="12" t="s">
        <v>780</v>
      </c>
      <c r="E504" s="12"/>
      <c r="F504" s="151" t="s">
        <v>3376</v>
      </c>
      <c r="G504" s="77" t="s">
        <v>1249</v>
      </c>
      <c r="H504" s="12" t="s">
        <v>3377</v>
      </c>
      <c r="I504" s="12" t="s">
        <v>3378</v>
      </c>
      <c r="J504" s="12" t="s">
        <v>1373</v>
      </c>
      <c r="K504" s="88">
        <v>52786358</v>
      </c>
      <c r="L504" s="12"/>
      <c r="M504" s="12"/>
      <c r="N504" s="12"/>
      <c r="O504" s="12"/>
      <c r="P504" s="12"/>
      <c r="Q504" s="12"/>
      <c r="R504" s="12"/>
      <c r="S504" s="12"/>
      <c r="T504" s="13" t="s">
        <v>1526</v>
      </c>
      <c r="U504" s="75">
        <v>45586</v>
      </c>
      <c r="V504" s="75">
        <v>45588</v>
      </c>
      <c r="W504" s="75">
        <v>45695</v>
      </c>
      <c r="X504" s="12">
        <v>75</v>
      </c>
      <c r="Y504" s="79">
        <f t="shared" si="55"/>
        <v>3</v>
      </c>
      <c r="Z504" s="89">
        <v>14850000</v>
      </c>
      <c r="AA504" s="81">
        <v>5940000</v>
      </c>
      <c r="AB504" s="12">
        <v>1697</v>
      </c>
      <c r="AC504" s="19" t="str">
        <f>IFERROR((VLOOKUP($AB504,T_Datos!$B$3:$D$34,2,FALSE)),"Por favor diligenciar")</f>
        <v xml:space="preserve">Gestion publica transparente y que mide cuentas  la ciudadania en rafael uribe uribe </v>
      </c>
      <c r="AD504" s="19" t="str">
        <f>IFERROR((VLOOKUP($AB504,T_Datos!$B$3:$D$34,3,FALSE)),"Por favor diligenciar")</f>
        <v>O23011605570000001697</v>
      </c>
      <c r="AE504" s="12">
        <v>1</v>
      </c>
      <c r="AF504" s="86">
        <v>45664</v>
      </c>
      <c r="AG504" s="12">
        <v>40</v>
      </c>
      <c r="AH504" s="86">
        <v>45664</v>
      </c>
      <c r="AI504" s="13"/>
      <c r="AJ504" s="15">
        <v>5940000</v>
      </c>
      <c r="AK504" s="12">
        <v>1</v>
      </c>
      <c r="AL504" s="86">
        <v>45664</v>
      </c>
      <c r="AM504" s="12">
        <v>30</v>
      </c>
      <c r="AN504" s="79">
        <f t="shared" si="56"/>
        <v>4</v>
      </c>
      <c r="AO504" s="79">
        <f>IF(X504+AM504=0,0,AM504+X504)</f>
        <v>105</v>
      </c>
      <c r="AP504" s="83">
        <f>IF(Z504+AJ504=0,0,Z504+AJ504)</f>
        <v>20790000</v>
      </c>
    </row>
    <row r="505" spans="2:43" ht="51" customHeight="1">
      <c r="B505" s="149" t="s">
        <v>783</v>
      </c>
      <c r="C505" s="12" t="s">
        <v>1377</v>
      </c>
      <c r="D505" s="12" t="s">
        <v>782</v>
      </c>
      <c r="E505" s="12" t="s">
        <v>782</v>
      </c>
      <c r="F505" s="12" t="s">
        <v>782</v>
      </c>
      <c r="G505" s="12" t="s">
        <v>782</v>
      </c>
      <c r="H505" s="12" t="s">
        <v>782</v>
      </c>
      <c r="I505" s="12" t="s">
        <v>782</v>
      </c>
      <c r="J505" s="12" t="s">
        <v>782</v>
      </c>
      <c r="K505" s="12" t="s">
        <v>782</v>
      </c>
      <c r="L505" s="12" t="s">
        <v>782</v>
      </c>
      <c r="M505" s="12" t="s">
        <v>782</v>
      </c>
      <c r="N505" s="12" t="s">
        <v>782</v>
      </c>
      <c r="O505" s="12" t="s">
        <v>782</v>
      </c>
      <c r="P505" s="12" t="s">
        <v>782</v>
      </c>
      <c r="Q505" s="12" t="s">
        <v>782</v>
      </c>
      <c r="R505" s="12" t="s">
        <v>782</v>
      </c>
      <c r="S505" s="12" t="s">
        <v>782</v>
      </c>
      <c r="T505" s="12" t="s">
        <v>782</v>
      </c>
      <c r="U505" s="12" t="s">
        <v>782</v>
      </c>
      <c r="V505" s="12" t="s">
        <v>782</v>
      </c>
      <c r="W505" s="12" t="s">
        <v>782</v>
      </c>
      <c r="X505" s="12" t="s">
        <v>782</v>
      </c>
      <c r="Y505" s="12" t="s">
        <v>782</v>
      </c>
      <c r="Z505" s="12" t="s">
        <v>782</v>
      </c>
      <c r="AA505" s="12" t="s">
        <v>782</v>
      </c>
      <c r="AB505" s="12" t="s">
        <v>782</v>
      </c>
      <c r="AC505" s="12" t="s">
        <v>782</v>
      </c>
      <c r="AD505" s="12" t="s">
        <v>782</v>
      </c>
      <c r="AE505" s="12" t="s">
        <v>782</v>
      </c>
      <c r="AF505" s="12" t="s">
        <v>782</v>
      </c>
      <c r="AG505" s="12" t="s">
        <v>782</v>
      </c>
      <c r="AH505" s="12" t="s">
        <v>782</v>
      </c>
      <c r="AI505" s="12" t="s">
        <v>782</v>
      </c>
      <c r="AJ505" s="12" t="s">
        <v>782</v>
      </c>
      <c r="AK505" s="12" t="s">
        <v>782</v>
      </c>
      <c r="AL505" s="12" t="s">
        <v>782</v>
      </c>
      <c r="AM505" s="12" t="s">
        <v>782</v>
      </c>
      <c r="AN505" s="12" t="s">
        <v>782</v>
      </c>
      <c r="AO505" s="12" t="s">
        <v>782</v>
      </c>
      <c r="AP505" s="12" t="s">
        <v>782</v>
      </c>
    </row>
    <row r="506" spans="2:43" ht="51" customHeight="1">
      <c r="B506" s="149" t="s">
        <v>785</v>
      </c>
      <c r="C506" s="12">
        <v>512</v>
      </c>
      <c r="D506" s="12" t="s">
        <v>784</v>
      </c>
      <c r="E506" s="12"/>
      <c r="F506" s="151" t="s">
        <v>3379</v>
      </c>
      <c r="G506" s="77" t="s">
        <v>1249</v>
      </c>
      <c r="H506" s="12" t="s">
        <v>3380</v>
      </c>
      <c r="I506" s="12" t="s">
        <v>1445</v>
      </c>
      <c r="J506" s="12" t="s">
        <v>1373</v>
      </c>
      <c r="K506" s="88">
        <v>87947977</v>
      </c>
      <c r="L506" s="12"/>
      <c r="M506" s="12"/>
      <c r="N506" s="12"/>
      <c r="O506" s="12"/>
      <c r="P506" s="12"/>
      <c r="Q506" s="12"/>
      <c r="R506" s="12"/>
      <c r="S506" s="12"/>
      <c r="T506" s="12" t="s">
        <v>1394</v>
      </c>
      <c r="U506" s="75">
        <v>45583</v>
      </c>
      <c r="V506" s="75">
        <v>45588</v>
      </c>
      <c r="W506" s="75">
        <v>45695</v>
      </c>
      <c r="X506" s="12">
        <v>105</v>
      </c>
      <c r="Y506" s="79">
        <f t="shared" ref="Y506:Y548" si="57">ROUND((X506/30),0)</f>
        <v>4</v>
      </c>
      <c r="Z506" s="89">
        <v>6930000</v>
      </c>
      <c r="AA506" s="81">
        <v>1980000</v>
      </c>
      <c r="AB506" s="12">
        <v>1665</v>
      </c>
      <c r="AC506" s="19" t="str">
        <f>IFERROR((VLOOKUP($AB506,T_Datos!$B$3:$D$34,2,FALSE)),"Por favor diligenciar")</f>
        <v>Reducción de riesgos por emergencias y desastres en Rafael Uribe Uribe</v>
      </c>
      <c r="AD506" s="19" t="str">
        <f>IFERROR((VLOOKUP($AB506,T_Datos!$B$3:$D$34,3,FALSE)),"Por favor diligenciar")</f>
        <v>O23011602300000001665</v>
      </c>
      <c r="AE506" s="12"/>
      <c r="AF506" s="86"/>
      <c r="AG506" s="12"/>
      <c r="AH506" s="86"/>
      <c r="AI506" s="13"/>
      <c r="AJ506" s="15"/>
      <c r="AK506" s="12"/>
      <c r="AL506" s="86"/>
      <c r="AM506" s="12"/>
      <c r="AN506" s="79">
        <f t="shared" ref="AN506:AN548" si="58">ROUND(AO506/30,0)</f>
        <v>4</v>
      </c>
      <c r="AO506" s="79">
        <f>IF(X506+AM506=0,0,AM506+X506)</f>
        <v>105</v>
      </c>
      <c r="AP506" s="83">
        <f>IF(Z506+AJ506=0,0,Z506+AJ506)</f>
        <v>6930000</v>
      </c>
    </row>
    <row r="507" spans="2:43" ht="51" customHeight="1">
      <c r="B507" s="149" t="s">
        <v>787</v>
      </c>
      <c r="C507" s="12">
        <v>513</v>
      </c>
      <c r="D507" s="12" t="s">
        <v>786</v>
      </c>
      <c r="E507" s="12"/>
      <c r="F507" s="151" t="s">
        <v>3381</v>
      </c>
      <c r="G507" s="77" t="s">
        <v>1249</v>
      </c>
      <c r="H507" s="12" t="s">
        <v>3382</v>
      </c>
      <c r="I507" s="12" t="s">
        <v>2497</v>
      </c>
      <c r="J507" s="12" t="s">
        <v>1373</v>
      </c>
      <c r="K507" s="88">
        <v>1106395947</v>
      </c>
      <c r="L507" s="12"/>
      <c r="M507" s="12"/>
      <c r="N507" s="12"/>
      <c r="O507" s="12"/>
      <c r="P507" s="12"/>
      <c r="Q507" s="12"/>
      <c r="R507" s="12"/>
      <c r="S507" s="12"/>
      <c r="T507" s="12" t="s">
        <v>1461</v>
      </c>
      <c r="U507" s="75">
        <v>45583</v>
      </c>
      <c r="V507" s="75">
        <v>45587</v>
      </c>
      <c r="W507" s="75">
        <v>45709</v>
      </c>
      <c r="X507" s="12">
        <v>120</v>
      </c>
      <c r="Y507" s="79">
        <f t="shared" si="57"/>
        <v>4</v>
      </c>
      <c r="Z507" s="89">
        <v>23760000</v>
      </c>
      <c r="AA507" s="81">
        <f>IF(Z507=0,0,((Z507/Y507)))</f>
        <v>5940000</v>
      </c>
      <c r="AB507" s="12">
        <v>1636</v>
      </c>
      <c r="AC507" s="19" t="str">
        <f>IFERROR((VLOOKUP($AB507,T_Datos!$B$3:$D$34,2,FALSE)),"Por favor diligenciar")</f>
        <v>Mejoramiento de la calidad dde vida del adulto mayor en rafael uribe uribe</v>
      </c>
      <c r="AD507" s="19" t="str">
        <f>IFERROR((VLOOKUP($AB507,T_Datos!$B$3:$D$34,3,FALSE)),"Por favor diligenciar")</f>
        <v>O23011601010000001636</v>
      </c>
      <c r="AE507" s="12"/>
      <c r="AF507" s="86"/>
      <c r="AG507" s="12"/>
      <c r="AH507" s="86"/>
      <c r="AI507" s="13"/>
      <c r="AJ507" s="15"/>
      <c r="AK507" s="12"/>
      <c r="AL507" s="86"/>
      <c r="AM507" s="12"/>
      <c r="AN507" s="79">
        <f t="shared" si="58"/>
        <v>4</v>
      </c>
      <c r="AO507" s="79">
        <f>IF(X507+AM507=0,0,AM507+X507)</f>
        <v>120</v>
      </c>
      <c r="AP507" s="83">
        <f>IF(Z507+AJ507=0,0,Z507+AJ507)</f>
        <v>23760000</v>
      </c>
    </row>
    <row r="508" spans="2:43" ht="51" customHeight="1">
      <c r="B508" s="149" t="s">
        <v>789</v>
      </c>
      <c r="C508" s="12">
        <v>514</v>
      </c>
      <c r="D508" s="12" t="s">
        <v>788</v>
      </c>
      <c r="E508" s="12"/>
      <c r="F508" s="151" t="s">
        <v>3383</v>
      </c>
      <c r="G508" s="77" t="s">
        <v>1249</v>
      </c>
      <c r="H508" s="12" t="s">
        <v>3384</v>
      </c>
      <c r="I508" s="12" t="s">
        <v>3385</v>
      </c>
      <c r="J508" s="12" t="s">
        <v>1373</v>
      </c>
      <c r="K508" s="88">
        <v>1077859493</v>
      </c>
      <c r="L508" s="12"/>
      <c r="M508" s="12"/>
      <c r="N508" s="12"/>
      <c r="O508" s="12"/>
      <c r="P508" s="12"/>
      <c r="Q508" s="12"/>
      <c r="R508" s="12"/>
      <c r="S508" s="12"/>
      <c r="T508" s="12" t="s">
        <v>3386</v>
      </c>
      <c r="U508" s="75">
        <v>45583</v>
      </c>
      <c r="V508" s="75">
        <v>45589</v>
      </c>
      <c r="W508" s="75">
        <v>45696</v>
      </c>
      <c r="X508" s="12">
        <v>105</v>
      </c>
      <c r="Y508" s="79">
        <f t="shared" si="57"/>
        <v>4</v>
      </c>
      <c r="Z508" s="89">
        <v>24640000</v>
      </c>
      <c r="AA508" s="81">
        <v>7040000</v>
      </c>
      <c r="AB508" s="12">
        <v>1697</v>
      </c>
      <c r="AC508" s="19" t="str">
        <f>IFERROR((VLOOKUP($AB508,T_Datos!$B$3:$D$34,2,FALSE)),"Por favor diligenciar")</f>
        <v xml:space="preserve">Gestion publica transparente y que mide cuentas  la ciudadania en rafael uribe uribe </v>
      </c>
      <c r="AD508" s="19" t="str">
        <f>IFERROR((VLOOKUP($AB508,T_Datos!$B$3:$D$34,3,FALSE)),"Por favor diligenciar")</f>
        <v>O23011605570000001697</v>
      </c>
      <c r="AE508" s="12"/>
      <c r="AF508" s="86"/>
      <c r="AG508" s="12"/>
      <c r="AH508" s="86"/>
      <c r="AI508" s="13"/>
      <c r="AJ508" s="15"/>
      <c r="AK508" s="12"/>
      <c r="AL508" s="86"/>
      <c r="AM508" s="12"/>
      <c r="AN508" s="79">
        <f t="shared" si="58"/>
        <v>4</v>
      </c>
      <c r="AO508" s="79">
        <f>IF(X508+AM508=0,0,AM508+X508)</f>
        <v>105</v>
      </c>
      <c r="AP508" s="83">
        <f>IF(Z508+AJ508=0,0,Z508+AJ508)</f>
        <v>24640000</v>
      </c>
    </row>
    <row r="509" spans="2:43" ht="51" customHeight="1">
      <c r="B509" s="149" t="s">
        <v>791</v>
      </c>
      <c r="C509" s="12">
        <v>515</v>
      </c>
      <c r="D509" s="12" t="s">
        <v>790</v>
      </c>
      <c r="E509" s="12"/>
      <c r="F509" s="151" t="s">
        <v>3387</v>
      </c>
      <c r="G509" s="77" t="s">
        <v>1249</v>
      </c>
      <c r="H509" s="12" t="s">
        <v>3388</v>
      </c>
      <c r="I509" s="12" t="s">
        <v>3389</v>
      </c>
      <c r="J509" s="12" t="s">
        <v>1373</v>
      </c>
      <c r="K509" s="88">
        <v>79976139</v>
      </c>
      <c r="L509" s="12"/>
      <c r="M509" s="12"/>
      <c r="N509" s="12"/>
      <c r="O509" s="12"/>
      <c r="P509" s="12"/>
      <c r="Q509" s="12"/>
      <c r="R509" s="12"/>
      <c r="S509" s="12"/>
      <c r="T509" s="12" t="s">
        <v>1897</v>
      </c>
      <c r="U509" s="75">
        <v>45583</v>
      </c>
      <c r="V509" s="75">
        <v>45587</v>
      </c>
      <c r="W509" s="75">
        <v>45694</v>
      </c>
      <c r="X509" s="12">
        <v>105</v>
      </c>
      <c r="Y509" s="79">
        <f t="shared" si="57"/>
        <v>4</v>
      </c>
      <c r="Z509" s="89">
        <v>9800000</v>
      </c>
      <c r="AA509" s="81">
        <v>2800000</v>
      </c>
      <c r="AB509" s="12">
        <v>1697</v>
      </c>
      <c r="AC509" s="19" t="str">
        <f>IFERROR((VLOOKUP($AB509,T_Datos!$B$3:$D$34,2,FALSE)),"Por favor diligenciar")</f>
        <v xml:space="preserve">Gestion publica transparente y que mide cuentas  la ciudadania en rafael uribe uribe </v>
      </c>
      <c r="AD509" s="19" t="str">
        <f>IFERROR((VLOOKUP($AB509,T_Datos!$B$3:$D$34,3,FALSE)),"Por favor diligenciar")</f>
        <v>O23011605570000001697</v>
      </c>
      <c r="AE509" s="12"/>
      <c r="AF509" s="86"/>
      <c r="AG509" s="12"/>
      <c r="AH509" s="86"/>
      <c r="AI509" s="13"/>
      <c r="AJ509" s="15"/>
      <c r="AK509" s="12"/>
      <c r="AL509" s="86"/>
      <c r="AM509" s="12"/>
      <c r="AN509" s="79">
        <f t="shared" si="58"/>
        <v>4</v>
      </c>
      <c r="AO509" s="79">
        <f>IF(X509+AM509=0,0,AM509+X509)</f>
        <v>105</v>
      </c>
      <c r="AP509" s="83">
        <f>IF(Z509+AJ509=0,0,Z509+AJ509)</f>
        <v>9800000</v>
      </c>
    </row>
    <row r="510" spans="2:43" ht="51" customHeight="1">
      <c r="B510" s="149" t="s">
        <v>793</v>
      </c>
      <c r="C510" s="12">
        <v>516</v>
      </c>
      <c r="D510" s="12" t="s">
        <v>792</v>
      </c>
      <c r="E510" s="12"/>
      <c r="F510" s="151" t="s">
        <v>3390</v>
      </c>
      <c r="G510" s="77" t="s">
        <v>1249</v>
      </c>
      <c r="H510" s="12" t="s">
        <v>3391</v>
      </c>
      <c r="I510" s="12" t="s">
        <v>3392</v>
      </c>
      <c r="J510" s="12" t="s">
        <v>1373</v>
      </c>
      <c r="K510" s="88">
        <v>19487926</v>
      </c>
      <c r="L510" s="12"/>
      <c r="M510" s="12"/>
      <c r="N510" s="12"/>
      <c r="O510" s="12"/>
      <c r="P510" s="12"/>
      <c r="Q510" s="12"/>
      <c r="R510" s="12"/>
      <c r="S510" s="12"/>
      <c r="T510" s="12" t="s">
        <v>1752</v>
      </c>
      <c r="U510" s="75">
        <v>45595</v>
      </c>
      <c r="V510" s="75">
        <v>45597</v>
      </c>
      <c r="W510" s="75">
        <v>45716</v>
      </c>
      <c r="X510" s="12">
        <v>120</v>
      </c>
      <c r="Y510" s="79">
        <f t="shared" si="57"/>
        <v>4</v>
      </c>
      <c r="Z510" s="89">
        <v>11200000</v>
      </c>
      <c r="AA510" s="81">
        <f>IF(Z510=0,0,((Z510/Y510)))</f>
        <v>2800000</v>
      </c>
      <c r="AB510" s="12">
        <v>1697</v>
      </c>
      <c r="AC510" s="19" t="str">
        <f>IFERROR((VLOOKUP($AB510,T_Datos!$B$3:$D$34,2,FALSE)),"Por favor diligenciar")</f>
        <v xml:space="preserve">Gestion publica transparente y que mide cuentas  la ciudadania en rafael uribe uribe </v>
      </c>
      <c r="AD510" s="19" t="str">
        <f>IFERROR((VLOOKUP($AB510,T_Datos!$B$3:$D$34,3,FALSE)),"Por favor diligenciar")</f>
        <v>O23011605570000001697</v>
      </c>
      <c r="AE510" s="12"/>
      <c r="AF510" s="86"/>
      <c r="AG510" s="12"/>
      <c r="AH510" s="86"/>
      <c r="AI510" s="13"/>
      <c r="AJ510" s="15"/>
      <c r="AK510" s="12"/>
      <c r="AL510" s="86"/>
      <c r="AM510" s="12"/>
      <c r="AN510" s="79">
        <f t="shared" si="58"/>
        <v>4</v>
      </c>
      <c r="AO510" s="79">
        <f>IF(X510+AM510=0,0,AM510+X510)</f>
        <v>120</v>
      </c>
      <c r="AP510" s="83">
        <f>IF(Z510+AJ510=0,0,Z510+AJ510)</f>
        <v>11200000</v>
      </c>
    </row>
    <row r="511" spans="2:43" ht="51" customHeight="1">
      <c r="B511" s="149" t="s">
        <v>795</v>
      </c>
      <c r="C511" s="12">
        <v>517</v>
      </c>
      <c r="D511" s="12" t="s">
        <v>794</v>
      </c>
      <c r="E511" s="12"/>
      <c r="F511" s="151" t="s">
        <v>3393</v>
      </c>
      <c r="G511" s="77" t="s">
        <v>1249</v>
      </c>
      <c r="H511" s="12" t="s">
        <v>3394</v>
      </c>
      <c r="I511" s="12" t="s">
        <v>1770</v>
      </c>
      <c r="J511" s="12" t="s">
        <v>1373</v>
      </c>
      <c r="K511" s="88">
        <v>51556234</v>
      </c>
      <c r="L511" s="12"/>
      <c r="M511" s="12"/>
      <c r="N511" s="12"/>
      <c r="O511" s="12"/>
      <c r="P511" s="12"/>
      <c r="Q511" s="12"/>
      <c r="R511" s="12"/>
      <c r="S511" s="12"/>
      <c r="T511" s="12" t="s">
        <v>1793</v>
      </c>
      <c r="U511" s="75">
        <v>45588</v>
      </c>
      <c r="V511" s="75">
        <v>45593</v>
      </c>
      <c r="W511" s="75">
        <v>45715</v>
      </c>
      <c r="X511" s="12">
        <v>120</v>
      </c>
      <c r="Y511" s="79">
        <f t="shared" si="57"/>
        <v>4</v>
      </c>
      <c r="Z511" s="89">
        <v>11200000</v>
      </c>
      <c r="AA511" s="81">
        <f>IF(Z511=0,0,((Z511/Y511)))</f>
        <v>2800000</v>
      </c>
      <c r="AB511" s="12">
        <v>1697</v>
      </c>
      <c r="AC511" s="19" t="str">
        <f>IFERROR((VLOOKUP($AB511,T_Datos!$B$3:$D$34,2,FALSE)),"Por favor diligenciar")</f>
        <v xml:space="preserve">Gestion publica transparente y que mide cuentas  la ciudadania en rafael uribe uribe </v>
      </c>
      <c r="AD511" s="19" t="str">
        <f>IFERROR((VLOOKUP($AB511,T_Datos!$B$3:$D$34,3,FALSE)),"Por favor diligenciar")</f>
        <v>O23011605570000001697</v>
      </c>
      <c r="AE511" s="12"/>
      <c r="AF511" s="86"/>
      <c r="AG511" s="12"/>
      <c r="AH511" s="86"/>
      <c r="AI511" s="13"/>
      <c r="AJ511" s="15"/>
      <c r="AK511" s="12"/>
      <c r="AL511" s="86"/>
      <c r="AM511" s="12"/>
      <c r="AN511" s="79">
        <f t="shared" si="58"/>
        <v>4</v>
      </c>
      <c r="AO511" s="79">
        <f>IF(X511+AM511=0,0,AM511+X511)</f>
        <v>120</v>
      </c>
      <c r="AP511" s="83">
        <f>IF(Z511+AJ511=0,0,Z511+AJ511)</f>
        <v>11200000</v>
      </c>
    </row>
    <row r="512" spans="2:43" ht="51" customHeight="1">
      <c r="B512" s="149" t="s">
        <v>797</v>
      </c>
      <c r="C512" s="12">
        <v>518</v>
      </c>
      <c r="D512" s="12" t="s">
        <v>796</v>
      </c>
      <c r="E512" s="12"/>
      <c r="F512" s="151" t="s">
        <v>3395</v>
      </c>
      <c r="G512" s="77" t="s">
        <v>1249</v>
      </c>
      <c r="H512" s="12" t="s">
        <v>3396</v>
      </c>
      <c r="I512" s="12" t="s">
        <v>3397</v>
      </c>
      <c r="J512" s="12" t="s">
        <v>1373</v>
      </c>
      <c r="K512" s="88">
        <v>1022993911</v>
      </c>
      <c r="L512" s="12"/>
      <c r="M512" s="12"/>
      <c r="N512" s="12"/>
      <c r="O512" s="12"/>
      <c r="P512" s="12"/>
      <c r="Q512" s="12"/>
      <c r="R512" s="12"/>
      <c r="S512" s="12"/>
      <c r="T512" s="12" t="s">
        <v>3386</v>
      </c>
      <c r="U512" s="75">
        <v>45583</v>
      </c>
      <c r="V512" s="75">
        <v>45588</v>
      </c>
      <c r="W512" s="75">
        <v>45695</v>
      </c>
      <c r="X512" s="12">
        <v>105</v>
      </c>
      <c r="Y512" s="79">
        <f t="shared" si="57"/>
        <v>4</v>
      </c>
      <c r="Z512" s="89">
        <v>24640000</v>
      </c>
      <c r="AA512" s="81">
        <v>7040000</v>
      </c>
      <c r="AB512" s="12">
        <v>1697</v>
      </c>
      <c r="AC512" s="19" t="str">
        <f>IFERROR((VLOOKUP($AB512,T_Datos!$B$3:$D$34,2,FALSE)),"Por favor diligenciar")</f>
        <v xml:space="preserve">Gestion publica transparente y que mide cuentas  la ciudadania en rafael uribe uribe </v>
      </c>
      <c r="AD512" s="19" t="str">
        <f>IFERROR((VLOOKUP($AB512,T_Datos!$B$3:$D$34,3,FALSE)),"Por favor diligenciar")</f>
        <v>O23011605570000001697</v>
      </c>
      <c r="AE512" s="12"/>
      <c r="AF512" s="86"/>
      <c r="AG512" s="12"/>
      <c r="AH512" s="86"/>
      <c r="AI512" s="13"/>
      <c r="AJ512" s="15"/>
      <c r="AK512" s="12"/>
      <c r="AL512" s="86"/>
      <c r="AM512" s="12"/>
      <c r="AN512" s="79">
        <f t="shared" si="58"/>
        <v>4</v>
      </c>
      <c r="AO512" s="79">
        <f>IF(X512+AM512=0,0,AM512+X512)</f>
        <v>105</v>
      </c>
      <c r="AP512" s="83">
        <f>IF(Z512+AJ512=0,0,Z512+AJ512)</f>
        <v>24640000</v>
      </c>
    </row>
    <row r="513" spans="1:42" ht="51" customHeight="1">
      <c r="B513" s="149" t="s">
        <v>799</v>
      </c>
      <c r="C513" s="12">
        <v>519</v>
      </c>
      <c r="D513" s="12" t="s">
        <v>798</v>
      </c>
      <c r="E513" s="12"/>
      <c r="F513" s="151" t="s">
        <v>3398</v>
      </c>
      <c r="G513" s="77" t="s">
        <v>1249</v>
      </c>
      <c r="H513" s="12" t="s">
        <v>3399</v>
      </c>
      <c r="I513" s="12" t="s">
        <v>2125</v>
      </c>
      <c r="J513" s="12" t="s">
        <v>1373</v>
      </c>
      <c r="K513" s="88">
        <v>1023899154</v>
      </c>
      <c r="L513" s="12"/>
      <c r="M513" s="12"/>
      <c r="N513" s="12"/>
      <c r="O513" s="12"/>
      <c r="P513" s="12"/>
      <c r="Q513" s="12"/>
      <c r="R513" s="12"/>
      <c r="S513" s="12"/>
      <c r="T513" s="12" t="s">
        <v>3350</v>
      </c>
      <c r="U513" s="75">
        <v>45586</v>
      </c>
      <c r="V513" s="75">
        <v>45588</v>
      </c>
      <c r="W513" s="75">
        <v>45695</v>
      </c>
      <c r="X513" s="12">
        <v>75</v>
      </c>
      <c r="Y513" s="79">
        <f t="shared" si="57"/>
        <v>3</v>
      </c>
      <c r="Z513" s="89">
        <v>10500000</v>
      </c>
      <c r="AA513" s="81">
        <v>4200000</v>
      </c>
      <c r="AB513" s="12">
        <v>1697</v>
      </c>
      <c r="AC513" s="19" t="str">
        <f>IFERROR((VLOOKUP($AB513,T_Datos!$B$3:$D$34,2,FALSE)),"Por favor diligenciar")</f>
        <v xml:space="preserve">Gestion publica transparente y que mide cuentas  la ciudadania en rafael uribe uribe </v>
      </c>
      <c r="AD513" s="19" t="str">
        <f>IFERROR((VLOOKUP($AB513,T_Datos!$B$3:$D$34,3,FALSE)),"Por favor diligenciar")</f>
        <v>O23011605570000001697</v>
      </c>
      <c r="AE513" s="12">
        <v>1</v>
      </c>
      <c r="AF513" s="86">
        <v>45664</v>
      </c>
      <c r="AG513" s="12">
        <v>1</v>
      </c>
      <c r="AH513" s="86">
        <v>45664</v>
      </c>
      <c r="AI513" s="13"/>
      <c r="AJ513" s="15">
        <v>4200000</v>
      </c>
      <c r="AK513" s="12">
        <v>1</v>
      </c>
      <c r="AL513" s="86">
        <v>45664</v>
      </c>
      <c r="AM513" s="12">
        <v>30</v>
      </c>
      <c r="AN513" s="79">
        <f t="shared" si="58"/>
        <v>4</v>
      </c>
      <c r="AO513" s="79">
        <f>IF(X513+AM513=0,0,AM513+X513)</f>
        <v>105</v>
      </c>
      <c r="AP513" s="83">
        <f>IF(Z513+AJ513=0,0,Z513+AJ513)</f>
        <v>14700000</v>
      </c>
    </row>
    <row r="514" spans="1:42" ht="51" customHeight="1">
      <c r="A514" s="218"/>
      <c r="B514" s="149" t="s">
        <v>801</v>
      </c>
      <c r="C514" s="12">
        <v>520</v>
      </c>
      <c r="D514" s="12" t="s">
        <v>800</v>
      </c>
      <c r="E514" s="12"/>
      <c r="F514" s="151" t="s">
        <v>3400</v>
      </c>
      <c r="G514" s="77" t="s">
        <v>1249</v>
      </c>
      <c r="H514" s="12" t="s">
        <v>3401</v>
      </c>
      <c r="I514" s="12" t="s">
        <v>2687</v>
      </c>
      <c r="J514" s="12" t="s">
        <v>1373</v>
      </c>
      <c r="K514" s="88">
        <v>1233492691</v>
      </c>
      <c r="L514" s="12"/>
      <c r="M514" s="12"/>
      <c r="N514" s="12"/>
      <c r="O514" s="12"/>
      <c r="P514" s="12"/>
      <c r="Q514" s="12"/>
      <c r="R514" s="12"/>
      <c r="S514" s="12"/>
      <c r="T514" s="12" t="s">
        <v>2688</v>
      </c>
      <c r="U514" s="75">
        <v>45583</v>
      </c>
      <c r="V514" s="75">
        <v>45589</v>
      </c>
      <c r="W514" s="75">
        <v>45695</v>
      </c>
      <c r="X514" s="13">
        <v>105</v>
      </c>
      <c r="Y514" s="79">
        <f t="shared" si="57"/>
        <v>4</v>
      </c>
      <c r="Z514" s="89">
        <v>6930000</v>
      </c>
      <c r="AA514" s="81">
        <v>1980000</v>
      </c>
      <c r="AB514" s="12">
        <v>1697</v>
      </c>
      <c r="AC514" s="19" t="str">
        <f>IFERROR((VLOOKUP($AB514,T_Datos!$B$3:$D$34,2,FALSE)),"Por favor diligenciar")</f>
        <v xml:space="preserve">Gestion publica transparente y que mide cuentas  la ciudadania en rafael uribe uribe </v>
      </c>
      <c r="AD514" s="19" t="str">
        <f>IFERROR((VLOOKUP($AB514,T_Datos!$B$3:$D$34,3,FALSE)),"Por favor diligenciar")</f>
        <v>O23011605570000001697</v>
      </c>
      <c r="AE514" s="12"/>
      <c r="AF514" s="86"/>
      <c r="AG514" s="12"/>
      <c r="AH514" s="86"/>
      <c r="AI514" s="13"/>
      <c r="AJ514" s="15"/>
      <c r="AK514" s="12"/>
      <c r="AL514" s="86"/>
      <c r="AM514" s="12"/>
      <c r="AN514" s="79">
        <f t="shared" si="58"/>
        <v>4</v>
      </c>
      <c r="AO514" s="79">
        <f>IF(X514+AM514=0,0,AM514+X514)</f>
        <v>105</v>
      </c>
      <c r="AP514" s="83">
        <f>IF(Z514+AJ514=0,0,Z514+AJ514)</f>
        <v>6930000</v>
      </c>
    </row>
    <row r="515" spans="1:42" ht="51" customHeight="1">
      <c r="A515" s="219"/>
      <c r="B515" s="149" t="s">
        <v>803</v>
      </c>
      <c r="C515" s="12">
        <v>521</v>
      </c>
      <c r="D515" s="12" t="s">
        <v>802</v>
      </c>
      <c r="E515" s="12"/>
      <c r="F515" s="151" t="s">
        <v>3402</v>
      </c>
      <c r="G515" s="77" t="s">
        <v>1249</v>
      </c>
      <c r="H515" s="12" t="s">
        <v>3403</v>
      </c>
      <c r="I515" s="12" t="s">
        <v>3404</v>
      </c>
      <c r="J515" s="12" t="s">
        <v>1373</v>
      </c>
      <c r="K515" s="88">
        <v>1033710335</v>
      </c>
      <c r="L515" s="12"/>
      <c r="M515" s="12"/>
      <c r="N515" s="12"/>
      <c r="O515" s="12"/>
      <c r="P515" s="12"/>
      <c r="Q515" s="12"/>
      <c r="R515" s="12"/>
      <c r="S515" s="12"/>
      <c r="T515" s="12" t="s">
        <v>1461</v>
      </c>
      <c r="U515" s="75">
        <v>45587</v>
      </c>
      <c r="V515" s="75">
        <v>45588</v>
      </c>
      <c r="W515" s="75">
        <v>45695</v>
      </c>
      <c r="X515" s="12">
        <v>75</v>
      </c>
      <c r="Y515" s="79">
        <f t="shared" si="57"/>
        <v>3</v>
      </c>
      <c r="Z515" s="89">
        <v>14850000</v>
      </c>
      <c r="AA515" s="81">
        <v>5940000</v>
      </c>
      <c r="AB515" s="12">
        <v>1636</v>
      </c>
      <c r="AC515" s="19" t="str">
        <f>IFERROR((VLOOKUP($AB515,T_Datos!$B$3:$D$34,2,FALSE)),"Por favor diligenciar")</f>
        <v>Mejoramiento de la calidad dde vida del adulto mayor en rafael uribe uribe</v>
      </c>
      <c r="AD515" s="19" t="str">
        <f>IFERROR((VLOOKUP($AB515,T_Datos!$B$3:$D$34,3,FALSE)),"Por favor diligenciar")</f>
        <v>O23011601010000001636</v>
      </c>
      <c r="AE515" s="12">
        <v>1</v>
      </c>
      <c r="AF515" s="86">
        <v>45664</v>
      </c>
      <c r="AG515" s="12">
        <v>29</v>
      </c>
      <c r="AH515" s="86">
        <v>45664</v>
      </c>
      <c r="AI515" s="13"/>
      <c r="AJ515" s="15">
        <v>5940000</v>
      </c>
      <c r="AK515" s="12">
        <v>1</v>
      </c>
      <c r="AL515" s="86">
        <v>45664</v>
      </c>
      <c r="AM515" s="12">
        <v>30</v>
      </c>
      <c r="AN515" s="79">
        <f t="shared" si="58"/>
        <v>4</v>
      </c>
      <c r="AO515" s="79">
        <f>IF(X515+AM515=0,0,AM515+X515)</f>
        <v>105</v>
      </c>
      <c r="AP515" s="83">
        <f>IF(Z515+AJ515=0,0,Z515+AJ515)</f>
        <v>20790000</v>
      </c>
    </row>
    <row r="516" spans="1:42" ht="51" customHeight="1">
      <c r="A516" s="218"/>
      <c r="B516" s="149" t="s">
        <v>805</v>
      </c>
      <c r="C516" s="12">
        <v>522</v>
      </c>
      <c r="D516" s="12" t="s">
        <v>804</v>
      </c>
      <c r="E516" s="12"/>
      <c r="F516" s="151" t="s">
        <v>3405</v>
      </c>
      <c r="G516" s="77" t="s">
        <v>1249</v>
      </c>
      <c r="H516" s="12" t="s">
        <v>3406</v>
      </c>
      <c r="I516" s="12" t="s">
        <v>3407</v>
      </c>
      <c r="J516" s="12" t="s">
        <v>1373</v>
      </c>
      <c r="K516" s="88">
        <v>1021397120</v>
      </c>
      <c r="L516" s="12"/>
      <c r="M516" s="12"/>
      <c r="N516" s="12"/>
      <c r="O516" s="12"/>
      <c r="P516" s="12"/>
      <c r="Q516" s="12"/>
      <c r="R516" s="12"/>
      <c r="S516" s="12"/>
      <c r="T516" s="12" t="s">
        <v>1626</v>
      </c>
      <c r="U516" s="75">
        <v>45590</v>
      </c>
      <c r="V516" s="75">
        <v>45594</v>
      </c>
      <c r="W516" s="75">
        <v>45685</v>
      </c>
      <c r="X516" s="12">
        <v>90</v>
      </c>
      <c r="Y516" s="79">
        <f t="shared" si="57"/>
        <v>3</v>
      </c>
      <c r="Z516" s="89">
        <v>9300000</v>
      </c>
      <c r="AA516" s="81">
        <f>IF(Z516=0,0,((Z516/Y516)))</f>
        <v>3100000</v>
      </c>
      <c r="AB516" s="12">
        <v>1697</v>
      </c>
      <c r="AC516" s="19" t="str">
        <f>IFERROR((VLOOKUP($AB516,T_Datos!$B$3:$D$34,2,FALSE)),"Por favor diligenciar")</f>
        <v xml:space="preserve">Gestion publica transparente y que mide cuentas  la ciudadania en rafael uribe uribe </v>
      </c>
      <c r="AD516" s="19" t="str">
        <f>IFERROR((VLOOKUP($AB516,T_Datos!$B$3:$D$34,3,FALSE)),"Por favor diligenciar")</f>
        <v>O23011605570000001697</v>
      </c>
      <c r="AE516" s="12"/>
      <c r="AF516" s="86"/>
      <c r="AG516" s="12"/>
      <c r="AH516" s="86"/>
      <c r="AI516" s="13"/>
      <c r="AJ516" s="15"/>
      <c r="AK516" s="12"/>
      <c r="AL516" s="86"/>
      <c r="AM516" s="12"/>
      <c r="AN516" s="79">
        <f t="shared" si="58"/>
        <v>3</v>
      </c>
      <c r="AO516" s="79">
        <f>IF(X516+AM516=0,0,AM516+X516)</f>
        <v>90</v>
      </c>
      <c r="AP516" s="83">
        <f>IF(Z516+AJ516=0,0,Z516+AJ516)</f>
        <v>9300000</v>
      </c>
    </row>
    <row r="517" spans="1:42" ht="51" customHeight="1">
      <c r="A517" s="219"/>
      <c r="B517" s="149" t="s">
        <v>807</v>
      </c>
      <c r="C517" s="12">
        <v>523</v>
      </c>
      <c r="D517" s="12" t="s">
        <v>806</v>
      </c>
      <c r="E517" s="12"/>
      <c r="F517" s="151" t="s">
        <v>3408</v>
      </c>
      <c r="G517" s="77" t="s">
        <v>1249</v>
      </c>
      <c r="H517" s="12" t="s">
        <v>3409</v>
      </c>
      <c r="I517" s="12" t="s">
        <v>3410</v>
      </c>
      <c r="J517" s="12" t="s">
        <v>1373</v>
      </c>
      <c r="K517" s="88">
        <v>1033714826</v>
      </c>
      <c r="L517" s="12"/>
      <c r="M517" s="12"/>
      <c r="N517" s="12"/>
      <c r="O517" s="12"/>
      <c r="P517" s="12"/>
      <c r="Q517" s="12"/>
      <c r="R517" s="12"/>
      <c r="S517" s="12"/>
      <c r="T517" s="12" t="s">
        <v>1526</v>
      </c>
      <c r="U517" s="75">
        <v>45587</v>
      </c>
      <c r="V517" s="75">
        <v>45589</v>
      </c>
      <c r="W517" s="75">
        <v>45696</v>
      </c>
      <c r="X517" s="12">
        <v>75</v>
      </c>
      <c r="Y517" s="79">
        <f t="shared" si="57"/>
        <v>3</v>
      </c>
      <c r="Z517" s="89">
        <v>14850000</v>
      </c>
      <c r="AA517" s="81">
        <v>5940000</v>
      </c>
      <c r="AB517" s="12">
        <v>1697</v>
      </c>
      <c r="AC517" s="19" t="str">
        <f>IFERROR((VLOOKUP($AB517,T_Datos!$B$3:$D$34,2,FALSE)),"Por favor diligenciar")</f>
        <v xml:space="preserve">Gestion publica transparente y que mide cuentas  la ciudadania en rafael uribe uribe </v>
      </c>
      <c r="AD517" s="19" t="str">
        <f>IFERROR((VLOOKUP($AB517,T_Datos!$B$3:$D$34,3,FALSE)),"Por favor diligenciar")</f>
        <v>O23011605570000001697</v>
      </c>
      <c r="AE517" s="12">
        <v>1</v>
      </c>
      <c r="AF517" s="86">
        <v>45665</v>
      </c>
      <c r="AG517" s="12">
        <v>39</v>
      </c>
      <c r="AH517" s="86">
        <v>45664</v>
      </c>
      <c r="AI517" s="13"/>
      <c r="AJ517" s="15">
        <v>5940000</v>
      </c>
      <c r="AK517" s="12">
        <v>1</v>
      </c>
      <c r="AL517" s="86">
        <v>45665</v>
      </c>
      <c r="AM517" s="12">
        <v>30</v>
      </c>
      <c r="AN517" s="79">
        <f t="shared" si="58"/>
        <v>4</v>
      </c>
      <c r="AO517" s="79">
        <f>IF(X517+AM517=0,0,AM517+X517)</f>
        <v>105</v>
      </c>
      <c r="AP517" s="83">
        <f>IF(Z517+AJ517=0,0,Z517+AJ517)</f>
        <v>20790000</v>
      </c>
    </row>
    <row r="518" spans="1:42" ht="51" customHeight="1">
      <c r="B518" s="149" t="s">
        <v>809</v>
      </c>
      <c r="C518" s="12">
        <v>524</v>
      </c>
      <c r="D518" s="12" t="s">
        <v>808</v>
      </c>
      <c r="E518" s="12"/>
      <c r="F518" s="151" t="s">
        <v>3411</v>
      </c>
      <c r="G518" s="77" t="s">
        <v>1249</v>
      </c>
      <c r="H518" s="12" t="s">
        <v>3412</v>
      </c>
      <c r="I518" s="12" t="s">
        <v>2280</v>
      </c>
      <c r="J518" s="12" t="s">
        <v>1373</v>
      </c>
      <c r="K518" s="88">
        <v>1026279529</v>
      </c>
      <c r="L518" s="12"/>
      <c r="M518" s="12"/>
      <c r="N518" s="12"/>
      <c r="O518" s="12"/>
      <c r="P518" s="12"/>
      <c r="Q518" s="12"/>
      <c r="R518" s="12"/>
      <c r="S518" s="12"/>
      <c r="T518" s="12" t="s">
        <v>3413</v>
      </c>
      <c r="U518" s="75">
        <v>45586</v>
      </c>
      <c r="V518" s="75">
        <v>45588</v>
      </c>
      <c r="W518" s="75">
        <v>45695</v>
      </c>
      <c r="X518" s="12">
        <v>75</v>
      </c>
      <c r="Y518" s="79">
        <f t="shared" si="57"/>
        <v>3</v>
      </c>
      <c r="Z518" s="89">
        <v>14850000</v>
      </c>
      <c r="AA518" s="81">
        <v>5940000</v>
      </c>
      <c r="AB518" s="12">
        <v>1698</v>
      </c>
      <c r="AC518" s="19" t="str">
        <f>IFERROR((VLOOKUP($AB518,T_Datos!$B$3:$D$34,2,FALSE)),"Por favor diligenciar")</f>
        <v>Inspección, vigilancia y control en Rafael Uribe Uribe
Rafael Uribe Uribe</v>
      </c>
      <c r="AD518" s="19" t="str">
        <f>IFERROR((VLOOKUP($AB518,T_Datos!$B$3:$D$34,3,FALSE)),"Por favor diligenciar")</f>
        <v>O23011605570000001698</v>
      </c>
      <c r="AE518" s="12">
        <v>1</v>
      </c>
      <c r="AF518" s="86">
        <v>45656</v>
      </c>
      <c r="AG518" s="12">
        <v>1554</v>
      </c>
      <c r="AH518" s="86">
        <v>45653</v>
      </c>
      <c r="AI518" s="13">
        <v>1615</v>
      </c>
      <c r="AJ518" s="15">
        <v>5940000</v>
      </c>
      <c r="AK518" s="12">
        <v>1</v>
      </c>
      <c r="AL518" s="86">
        <v>45656</v>
      </c>
      <c r="AM518" s="12">
        <v>30</v>
      </c>
      <c r="AN518" s="79">
        <f t="shared" si="58"/>
        <v>4</v>
      </c>
      <c r="AO518" s="79">
        <f>IF(X518+AM518=0,0,AM518+X518)</f>
        <v>105</v>
      </c>
      <c r="AP518" s="83">
        <f>IF(Z518+AJ518=0,0,Z518+AJ518)</f>
        <v>20790000</v>
      </c>
    </row>
    <row r="519" spans="1:42" ht="51" customHeight="1">
      <c r="B519" s="149" t="s">
        <v>811</v>
      </c>
      <c r="C519" s="12">
        <v>525</v>
      </c>
      <c r="D519" s="12" t="s">
        <v>810</v>
      </c>
      <c r="E519" s="12"/>
      <c r="F519" s="151" t="s">
        <v>3414</v>
      </c>
      <c r="G519" s="77" t="s">
        <v>1249</v>
      </c>
      <c r="H519" s="12" t="s">
        <v>3415</v>
      </c>
      <c r="I519" s="12" t="s">
        <v>2545</v>
      </c>
      <c r="J519" s="12" t="s">
        <v>1373</v>
      </c>
      <c r="K519" s="88">
        <v>1033773166</v>
      </c>
      <c r="L519" s="12"/>
      <c r="M519" s="12"/>
      <c r="N519" s="12"/>
      <c r="O519" s="12"/>
      <c r="P519" s="12"/>
      <c r="Q519" s="12"/>
      <c r="R519" s="12"/>
      <c r="S519" s="12"/>
      <c r="T519" s="12" t="s">
        <v>3416</v>
      </c>
      <c r="U519" s="75">
        <v>45587</v>
      </c>
      <c r="V519" s="75">
        <v>45589</v>
      </c>
      <c r="W519" s="75">
        <v>45696</v>
      </c>
      <c r="X519" s="12">
        <v>75</v>
      </c>
      <c r="Y519" s="79">
        <f t="shared" si="57"/>
        <v>3</v>
      </c>
      <c r="Z519" s="89">
        <v>16000000</v>
      </c>
      <c r="AA519" s="81">
        <v>6400000</v>
      </c>
      <c r="AB519" s="12">
        <v>1698</v>
      </c>
      <c r="AC519" s="19" t="str">
        <f>IFERROR((VLOOKUP($AB519,T_Datos!$B$3:$D$34,2,FALSE)),"Por favor diligenciar")</f>
        <v>Inspección, vigilancia y control en Rafael Uribe Uribe
Rafael Uribe Uribe</v>
      </c>
      <c r="AD519" s="19" t="str">
        <f>IFERROR((VLOOKUP($AB519,T_Datos!$B$3:$D$34,3,FALSE)),"Por favor diligenciar")</f>
        <v>O23011605570000001698</v>
      </c>
      <c r="AE519" s="12">
        <v>1</v>
      </c>
      <c r="AF519" s="86">
        <v>45665</v>
      </c>
      <c r="AG519" s="12">
        <v>37</v>
      </c>
      <c r="AH519" s="86">
        <v>45664</v>
      </c>
      <c r="AI519" s="13"/>
      <c r="AJ519" s="15">
        <v>6400000</v>
      </c>
      <c r="AK519" s="12">
        <v>1</v>
      </c>
      <c r="AL519" s="86">
        <v>45665</v>
      </c>
      <c r="AM519" s="12">
        <v>30</v>
      </c>
      <c r="AN519" s="79">
        <f t="shared" si="58"/>
        <v>4</v>
      </c>
      <c r="AO519" s="79">
        <f>IF(X519+AM519=0,0,AM519+X519)</f>
        <v>105</v>
      </c>
      <c r="AP519" s="83">
        <f>IF(Z519+AJ519=0,0,Z519+AJ519)</f>
        <v>22400000</v>
      </c>
    </row>
    <row r="520" spans="1:42" ht="51" customHeight="1">
      <c r="B520" s="149" t="s">
        <v>813</v>
      </c>
      <c r="C520" s="12">
        <v>526</v>
      </c>
      <c r="D520" s="12" t="s">
        <v>812</v>
      </c>
      <c r="E520" s="12"/>
      <c r="F520" s="151" t="s">
        <v>3417</v>
      </c>
      <c r="G520" s="77" t="s">
        <v>1249</v>
      </c>
      <c r="H520" s="12" t="s">
        <v>3418</v>
      </c>
      <c r="I520" s="12" t="s">
        <v>2503</v>
      </c>
      <c r="J520" s="12" t="s">
        <v>1373</v>
      </c>
      <c r="K520" s="88">
        <v>1022942908</v>
      </c>
      <c r="L520" s="12"/>
      <c r="M520" s="12"/>
      <c r="N520" s="12"/>
      <c r="O520" s="12"/>
      <c r="P520" s="12"/>
      <c r="Q520" s="12"/>
      <c r="R520" s="12"/>
      <c r="S520" s="12"/>
      <c r="T520" s="12" t="s">
        <v>1461</v>
      </c>
      <c r="U520" s="75">
        <v>45588</v>
      </c>
      <c r="V520" s="75">
        <v>45593</v>
      </c>
      <c r="W520" s="75">
        <v>45700</v>
      </c>
      <c r="X520" s="12">
        <v>75</v>
      </c>
      <c r="Y520" s="79">
        <f t="shared" si="57"/>
        <v>3</v>
      </c>
      <c r="Z520" s="89">
        <v>14850000</v>
      </c>
      <c r="AA520" s="81">
        <v>5940000</v>
      </c>
      <c r="AB520" s="12">
        <v>1636</v>
      </c>
      <c r="AC520" s="19" t="str">
        <f>IFERROR((VLOOKUP($AB520,T_Datos!$B$3:$D$34,2,FALSE)),"Por favor diligenciar")</f>
        <v>Mejoramiento de la calidad dde vida del adulto mayor en rafael uribe uribe</v>
      </c>
      <c r="AD520" s="19" t="str">
        <f>IFERROR((VLOOKUP($AB520,T_Datos!$B$3:$D$34,3,FALSE)),"Por favor diligenciar")</f>
        <v>O23011601010000001636</v>
      </c>
      <c r="AE520" s="12">
        <v>1</v>
      </c>
      <c r="AF520" s="86">
        <v>45667</v>
      </c>
      <c r="AG520" s="12">
        <v>565</v>
      </c>
      <c r="AH520" s="86">
        <v>45667</v>
      </c>
      <c r="AI520" s="13"/>
      <c r="AJ520" s="15">
        <v>5940000</v>
      </c>
      <c r="AK520" s="12">
        <v>1</v>
      </c>
      <c r="AL520" s="86">
        <v>45667</v>
      </c>
      <c r="AM520" s="12">
        <v>30</v>
      </c>
      <c r="AN520" s="79">
        <f t="shared" si="58"/>
        <v>4</v>
      </c>
      <c r="AO520" s="79">
        <f>IF(X520+AM520=0,0,AM520+X520)</f>
        <v>105</v>
      </c>
      <c r="AP520" s="83">
        <f>IF(Z520+AJ520=0,0,Z520+AJ520)</f>
        <v>20790000</v>
      </c>
    </row>
    <row r="521" spans="1:42" ht="51" customHeight="1">
      <c r="B521" s="149" t="s">
        <v>815</v>
      </c>
      <c r="C521" s="12">
        <v>527</v>
      </c>
      <c r="D521" s="12" t="s">
        <v>814</v>
      </c>
      <c r="E521" s="12"/>
      <c r="F521" s="151" t="s">
        <v>3419</v>
      </c>
      <c r="G521" s="77" t="s">
        <v>1249</v>
      </c>
      <c r="H521" s="12" t="s">
        <v>3420</v>
      </c>
      <c r="I521" s="12" t="s">
        <v>3421</v>
      </c>
      <c r="J521" s="12" t="s">
        <v>1373</v>
      </c>
      <c r="K521" s="88">
        <v>51949741</v>
      </c>
      <c r="L521" s="12"/>
      <c r="M521" s="12"/>
      <c r="N521" s="12"/>
      <c r="O521" s="12"/>
      <c r="P521" s="12"/>
      <c r="Q521" s="12"/>
      <c r="R521" s="12"/>
      <c r="S521" s="12"/>
      <c r="T521" s="12" t="s">
        <v>2010</v>
      </c>
      <c r="U521" s="75">
        <v>45589</v>
      </c>
      <c r="V521" s="75">
        <v>45597</v>
      </c>
      <c r="W521" s="75">
        <v>45672</v>
      </c>
      <c r="X521" s="12">
        <v>75</v>
      </c>
      <c r="Y521" s="79">
        <f t="shared" si="57"/>
        <v>3</v>
      </c>
      <c r="Z521" s="89">
        <v>17600000</v>
      </c>
      <c r="AA521" s="81">
        <v>7040000</v>
      </c>
      <c r="AB521" s="12">
        <v>1697</v>
      </c>
      <c r="AC521" s="19" t="str">
        <f>IFERROR((VLOOKUP($AB521,T_Datos!$B$3:$D$34,2,FALSE)),"Por favor diligenciar")</f>
        <v xml:space="preserve">Gestion publica transparente y que mide cuentas  la ciudadania en rafael uribe uribe </v>
      </c>
      <c r="AD521" s="19" t="str">
        <f>IFERROR((VLOOKUP($AB521,T_Datos!$B$3:$D$34,3,FALSE)),"Por favor diligenciar")</f>
        <v>O23011605570000001697</v>
      </c>
      <c r="AE521" s="12"/>
      <c r="AF521" s="86"/>
      <c r="AG521" s="12"/>
      <c r="AH521" s="86"/>
      <c r="AI521" s="13"/>
      <c r="AJ521" s="15"/>
      <c r="AK521" s="12"/>
      <c r="AL521" s="86"/>
      <c r="AM521" s="12"/>
      <c r="AN521" s="79">
        <f t="shared" si="58"/>
        <v>3</v>
      </c>
      <c r="AO521" s="79">
        <f>IF(X521+AM521=0,0,AM521+X521)</f>
        <v>75</v>
      </c>
      <c r="AP521" s="83">
        <f>IF(Z521+AJ521=0,0,Z521+AJ521)</f>
        <v>17600000</v>
      </c>
    </row>
    <row r="522" spans="1:42" ht="51" customHeight="1">
      <c r="B522" s="149" t="s">
        <v>817</v>
      </c>
      <c r="C522" s="12">
        <v>528</v>
      </c>
      <c r="D522" s="12" t="s">
        <v>816</v>
      </c>
      <c r="E522" s="12"/>
      <c r="F522" s="151" t="s">
        <v>3422</v>
      </c>
      <c r="G522" s="77" t="s">
        <v>1249</v>
      </c>
      <c r="H522" s="12" t="s">
        <v>3423</v>
      </c>
      <c r="I522" s="12" t="s">
        <v>2664</v>
      </c>
      <c r="J522" s="12" t="s">
        <v>1373</v>
      </c>
      <c r="K522" s="88">
        <v>1023896385</v>
      </c>
      <c r="L522" s="12"/>
      <c r="M522" s="12"/>
      <c r="N522" s="12"/>
      <c r="O522" s="12"/>
      <c r="P522" s="12"/>
      <c r="Q522" s="12"/>
      <c r="R522" s="12"/>
      <c r="S522" s="12"/>
      <c r="T522" s="12" t="s">
        <v>2665</v>
      </c>
      <c r="U522" s="75">
        <v>45588</v>
      </c>
      <c r="V522" s="75">
        <v>45590</v>
      </c>
      <c r="W522" s="75">
        <v>45666</v>
      </c>
      <c r="X522" s="12">
        <v>75</v>
      </c>
      <c r="Y522" s="79">
        <f t="shared" si="57"/>
        <v>3</v>
      </c>
      <c r="Z522" s="89">
        <v>10500000</v>
      </c>
      <c r="AA522" s="81">
        <v>4200000</v>
      </c>
      <c r="AB522" s="12">
        <v>1697</v>
      </c>
      <c r="AC522" s="19" t="str">
        <f>IFERROR((VLOOKUP($AB522,T_Datos!$B$3:$D$34,2,FALSE)),"Por favor diligenciar")</f>
        <v xml:space="preserve">Gestion publica transparente y que mide cuentas  la ciudadania en rafael uribe uribe </v>
      </c>
      <c r="AD522" s="19" t="str">
        <f>IFERROR((VLOOKUP($AB522,T_Datos!$B$3:$D$34,3,FALSE)),"Por favor diligenciar")</f>
        <v>O23011605570000001697</v>
      </c>
      <c r="AE522" s="12"/>
      <c r="AF522" s="86"/>
      <c r="AG522" s="12"/>
      <c r="AH522" s="86"/>
      <c r="AI522" s="13"/>
      <c r="AJ522" s="15"/>
      <c r="AK522" s="12"/>
      <c r="AL522" s="86"/>
      <c r="AM522" s="12"/>
      <c r="AN522" s="79">
        <f t="shared" si="58"/>
        <v>3</v>
      </c>
      <c r="AO522" s="79">
        <f>IF(X522+AM522=0,0,AM522+X522)</f>
        <v>75</v>
      </c>
      <c r="AP522" s="83">
        <f>IF(Z522+AJ522=0,0,Z522+AJ522)</f>
        <v>10500000</v>
      </c>
    </row>
    <row r="523" spans="1:42" ht="51" customHeight="1">
      <c r="B523" s="149" t="s">
        <v>819</v>
      </c>
      <c r="C523" s="12">
        <v>529</v>
      </c>
      <c r="D523" s="12" t="s">
        <v>818</v>
      </c>
      <c r="E523" s="12"/>
      <c r="F523" s="151" t="s">
        <v>3373</v>
      </c>
      <c r="G523" s="77" t="s">
        <v>1249</v>
      </c>
      <c r="H523" s="12" t="s">
        <v>3424</v>
      </c>
      <c r="I523" s="12" t="s">
        <v>3425</v>
      </c>
      <c r="J523" s="12" t="s">
        <v>1373</v>
      </c>
      <c r="K523" s="88">
        <v>1016055959</v>
      </c>
      <c r="L523" s="12"/>
      <c r="M523" s="12"/>
      <c r="N523" s="12"/>
      <c r="O523" s="12"/>
      <c r="P523" s="12"/>
      <c r="Q523" s="12"/>
      <c r="R523" s="12"/>
      <c r="S523" s="12"/>
      <c r="T523" s="12" t="s">
        <v>1526</v>
      </c>
      <c r="U523" s="75">
        <v>45587</v>
      </c>
      <c r="V523" s="75">
        <v>45589</v>
      </c>
      <c r="W523" s="75">
        <v>45696</v>
      </c>
      <c r="X523" s="12">
        <v>75</v>
      </c>
      <c r="Y523" s="79">
        <f t="shared" si="57"/>
        <v>3</v>
      </c>
      <c r="Z523" s="89">
        <v>14850000</v>
      </c>
      <c r="AA523" s="81">
        <v>5940000</v>
      </c>
      <c r="AB523" s="12">
        <v>1697</v>
      </c>
      <c r="AC523" s="19" t="str">
        <f>IFERROR((VLOOKUP($AB523,T_Datos!$B$3:$D$34,2,FALSE)),"Por favor diligenciar")</f>
        <v xml:space="preserve">Gestion publica transparente y que mide cuentas  la ciudadania en rafael uribe uribe </v>
      </c>
      <c r="AD523" s="19" t="str">
        <f>IFERROR((VLOOKUP($AB523,T_Datos!$B$3:$D$34,3,FALSE)),"Por favor diligenciar")</f>
        <v>O23011605570000001697</v>
      </c>
      <c r="AE523" s="12">
        <v>1</v>
      </c>
      <c r="AF523" s="86">
        <v>45665</v>
      </c>
      <c r="AG523" s="12">
        <v>41</v>
      </c>
      <c r="AH523" s="86">
        <v>45664</v>
      </c>
      <c r="AI523" s="13"/>
      <c r="AJ523" s="15">
        <v>5940000</v>
      </c>
      <c r="AK523" s="12">
        <v>1</v>
      </c>
      <c r="AL523" s="86">
        <v>45665</v>
      </c>
      <c r="AM523" s="12">
        <v>30</v>
      </c>
      <c r="AN523" s="79">
        <f t="shared" si="58"/>
        <v>4</v>
      </c>
      <c r="AO523" s="79">
        <f>IF(X523+AM523=0,0,AM523+X523)</f>
        <v>105</v>
      </c>
      <c r="AP523" s="83">
        <f>IF(Z523+AJ523=0,0,Z523+AJ523)</f>
        <v>20790000</v>
      </c>
    </row>
    <row r="524" spans="1:42" ht="51" customHeight="1">
      <c r="B524" s="149" t="s">
        <v>821</v>
      </c>
      <c r="C524" s="12">
        <v>530</v>
      </c>
      <c r="D524" s="12" t="s">
        <v>820</v>
      </c>
      <c r="E524" s="12"/>
      <c r="F524" s="151" t="s">
        <v>3426</v>
      </c>
      <c r="G524" s="77" t="s">
        <v>1249</v>
      </c>
      <c r="H524" s="12" t="s">
        <v>3427</v>
      </c>
      <c r="I524" s="12" t="s">
        <v>3428</v>
      </c>
      <c r="J524" s="12" t="s">
        <v>1373</v>
      </c>
      <c r="K524" s="88">
        <v>1023019998</v>
      </c>
      <c r="L524" s="12"/>
      <c r="M524" s="12"/>
      <c r="N524" s="12"/>
      <c r="O524" s="12"/>
      <c r="P524" s="12"/>
      <c r="Q524" s="12"/>
      <c r="R524" s="12"/>
      <c r="S524" s="12"/>
      <c r="T524" s="12" t="s">
        <v>1860</v>
      </c>
      <c r="U524" s="75">
        <v>45588</v>
      </c>
      <c r="V524" s="75">
        <v>45590</v>
      </c>
      <c r="W524" s="75">
        <v>45697</v>
      </c>
      <c r="X524" s="12">
        <v>75</v>
      </c>
      <c r="Y524" s="79">
        <f t="shared" si="57"/>
        <v>3</v>
      </c>
      <c r="Z524" s="89">
        <v>6250000</v>
      </c>
      <c r="AA524" s="81">
        <v>2500000</v>
      </c>
      <c r="AB524" s="12">
        <v>1680</v>
      </c>
      <c r="AC524" s="19" t="str">
        <f>IFERROR((VLOOKUP($AB524,T_Datos!$B$3:$D$34,2,FALSE)),"Por favor diligenciar")</f>
        <v xml:space="preserve">Ciudadanos mas seguros y con confianza en la justicia de rafael uribe uribe </v>
      </c>
      <c r="AD524" s="19" t="str">
        <f>IFERROR((VLOOKUP($AB524,T_Datos!$B$3:$D$34,3,FALSE)),"Por favor diligenciar")</f>
        <v>O23011603430000001680</v>
      </c>
      <c r="AE524" s="12">
        <v>1</v>
      </c>
      <c r="AF524" s="86">
        <v>45665</v>
      </c>
      <c r="AG524" s="12">
        <v>135</v>
      </c>
      <c r="AH524" s="86">
        <v>45665</v>
      </c>
      <c r="AI524" s="13"/>
      <c r="AJ524" s="15">
        <v>2500000</v>
      </c>
      <c r="AK524" s="12">
        <v>1</v>
      </c>
      <c r="AL524" s="86">
        <v>45665</v>
      </c>
      <c r="AM524" s="12">
        <v>30</v>
      </c>
      <c r="AN524" s="79">
        <f t="shared" si="58"/>
        <v>4</v>
      </c>
      <c r="AO524" s="79">
        <f>IF(X524+AM524=0,0,AM524+X524)</f>
        <v>105</v>
      </c>
      <c r="AP524" s="83">
        <f>IF(Z524+AJ524=0,0,Z524+AJ524)</f>
        <v>8750000</v>
      </c>
    </row>
    <row r="525" spans="1:42" ht="51" customHeight="1">
      <c r="B525" s="149" t="s">
        <v>823</v>
      </c>
      <c r="C525" s="12">
        <v>531</v>
      </c>
      <c r="D525" s="12" t="s">
        <v>822</v>
      </c>
      <c r="E525" s="12"/>
      <c r="F525" s="151" t="s">
        <v>3429</v>
      </c>
      <c r="G525" s="77" t="s">
        <v>1249</v>
      </c>
      <c r="H525" s="12" t="s">
        <v>3430</v>
      </c>
      <c r="I525" s="12" t="s">
        <v>3431</v>
      </c>
      <c r="J525" s="12" t="s">
        <v>1373</v>
      </c>
      <c r="K525" s="88">
        <v>1026568535</v>
      </c>
      <c r="L525" s="12"/>
      <c r="M525" s="12"/>
      <c r="N525" s="12"/>
      <c r="O525" s="12"/>
      <c r="P525" s="12"/>
      <c r="Q525" s="12"/>
      <c r="R525" s="12"/>
      <c r="S525" s="12"/>
      <c r="T525" s="12" t="s">
        <v>3432</v>
      </c>
      <c r="U525" s="75">
        <v>45593</v>
      </c>
      <c r="V525" s="75">
        <v>45595</v>
      </c>
      <c r="W525" s="75">
        <v>45702</v>
      </c>
      <c r="X525" s="12">
        <v>75</v>
      </c>
      <c r="Y525" s="79">
        <f t="shared" si="57"/>
        <v>3</v>
      </c>
      <c r="Z525" s="89">
        <v>19525000</v>
      </c>
      <c r="AA525" s="81">
        <v>7810000</v>
      </c>
      <c r="AB525" s="12">
        <v>1697</v>
      </c>
      <c r="AC525" s="19" t="str">
        <f>IFERROR((VLOOKUP($AB525,T_Datos!$B$3:$D$34,2,FALSE)),"Por favor diligenciar")</f>
        <v xml:space="preserve">Gestion publica transparente y que mide cuentas  la ciudadania en rafael uribe uribe </v>
      </c>
      <c r="AD525" s="19" t="str">
        <f>IFERROR((VLOOKUP($AB525,T_Datos!$B$3:$D$34,3,FALSE)),"Por favor diligenciar")</f>
        <v>O23011605570000001697</v>
      </c>
      <c r="AE525" s="12">
        <v>1</v>
      </c>
      <c r="AF525" s="86">
        <v>45671</v>
      </c>
      <c r="AG525" s="12">
        <v>747</v>
      </c>
      <c r="AH525" s="86">
        <v>45671</v>
      </c>
      <c r="AI525" s="13"/>
      <c r="AJ525" s="15">
        <v>7810000</v>
      </c>
      <c r="AK525" s="12">
        <v>1</v>
      </c>
      <c r="AL525" s="86">
        <v>45671</v>
      </c>
      <c r="AM525" s="12">
        <v>30</v>
      </c>
      <c r="AN525" s="79">
        <f t="shared" si="58"/>
        <v>4</v>
      </c>
      <c r="AO525" s="79">
        <f>IF(X525+AM525=0,0,AM525+X525)</f>
        <v>105</v>
      </c>
      <c r="AP525" s="83">
        <f>IF(Z525+AJ525=0,0,Z525+AJ525)</f>
        <v>27335000</v>
      </c>
    </row>
    <row r="526" spans="1:42" ht="51" customHeight="1">
      <c r="B526" s="149" t="s">
        <v>825</v>
      </c>
      <c r="C526" s="12">
        <v>532</v>
      </c>
      <c r="D526" s="12" t="s">
        <v>824</v>
      </c>
      <c r="E526" s="12"/>
      <c r="F526" s="151" t="s">
        <v>3433</v>
      </c>
      <c r="G526" s="77" t="s">
        <v>1249</v>
      </c>
      <c r="H526" s="12" t="s">
        <v>3434</v>
      </c>
      <c r="I526" s="12" t="s">
        <v>3435</v>
      </c>
      <c r="J526" s="12" t="s">
        <v>1373</v>
      </c>
      <c r="K526" s="88">
        <v>1013620667</v>
      </c>
      <c r="L526" s="12"/>
      <c r="M526" s="12"/>
      <c r="N526" s="12"/>
      <c r="O526" s="12"/>
      <c r="P526" s="12"/>
      <c r="Q526" s="12"/>
      <c r="R526" s="12"/>
      <c r="S526" s="12"/>
      <c r="T526" s="12" t="s">
        <v>1526</v>
      </c>
      <c r="U526" s="75">
        <v>45588</v>
      </c>
      <c r="V526" s="75">
        <v>45590</v>
      </c>
      <c r="W526" s="75">
        <v>45697</v>
      </c>
      <c r="X526" s="12">
        <v>75</v>
      </c>
      <c r="Y526" s="79">
        <f t="shared" si="57"/>
        <v>3</v>
      </c>
      <c r="Z526" s="89">
        <v>14850000</v>
      </c>
      <c r="AA526" s="81">
        <v>5940000</v>
      </c>
      <c r="AB526" s="12">
        <v>1697</v>
      </c>
      <c r="AC526" s="19" t="str">
        <f>IFERROR((VLOOKUP($AB526,T_Datos!$B$3:$D$34,2,FALSE)),"Por favor diligenciar")</f>
        <v xml:space="preserve">Gestion publica transparente y que mide cuentas  la ciudadania en rafael uribe uribe </v>
      </c>
      <c r="AD526" s="19" t="str">
        <f>IFERROR((VLOOKUP($AB526,T_Datos!$B$3:$D$34,3,FALSE)),"Por favor diligenciar")</f>
        <v>O23011605570000001697</v>
      </c>
      <c r="AE526" s="12">
        <v>1</v>
      </c>
      <c r="AF526" s="86">
        <v>45665</v>
      </c>
      <c r="AG526" s="12">
        <v>134</v>
      </c>
      <c r="AH526" s="86">
        <v>45665</v>
      </c>
      <c r="AI526" s="13"/>
      <c r="AJ526" s="15">
        <v>5940000</v>
      </c>
      <c r="AK526" s="12">
        <v>1</v>
      </c>
      <c r="AL526" s="86">
        <v>45665</v>
      </c>
      <c r="AM526" s="12">
        <v>30</v>
      </c>
      <c r="AN526" s="79">
        <f t="shared" si="58"/>
        <v>4</v>
      </c>
      <c r="AO526" s="79">
        <f>IF(X526+AM526=0,0,AM526+X526)</f>
        <v>105</v>
      </c>
      <c r="AP526" s="83">
        <f>IF(Z526+AJ526=0,0,Z526+AJ526)</f>
        <v>20790000</v>
      </c>
    </row>
    <row r="527" spans="1:42" ht="51" customHeight="1">
      <c r="B527" s="149" t="s">
        <v>827</v>
      </c>
      <c r="C527" s="12">
        <v>533</v>
      </c>
      <c r="D527" s="12" t="s">
        <v>826</v>
      </c>
      <c r="E527" s="12"/>
      <c r="F527" s="151" t="s">
        <v>3436</v>
      </c>
      <c r="G527" s="77" t="s">
        <v>1249</v>
      </c>
      <c r="H527" s="12" t="s">
        <v>3437</v>
      </c>
      <c r="I527" s="12" t="s">
        <v>2257</v>
      </c>
      <c r="J527" s="12" t="s">
        <v>1373</v>
      </c>
      <c r="K527" s="88">
        <v>1032403462</v>
      </c>
      <c r="L527" s="12"/>
      <c r="M527" s="12"/>
      <c r="N527" s="12"/>
      <c r="O527" s="12"/>
      <c r="P527" s="12"/>
      <c r="Q527" s="12"/>
      <c r="R527" s="12"/>
      <c r="S527" s="12"/>
      <c r="T527" s="12" t="s">
        <v>3438</v>
      </c>
      <c r="U527" s="75">
        <v>45588</v>
      </c>
      <c r="V527" s="75">
        <v>45590</v>
      </c>
      <c r="W527" s="217">
        <v>45666</v>
      </c>
      <c r="X527" s="12">
        <v>75</v>
      </c>
      <c r="Y527" s="79">
        <f t="shared" si="57"/>
        <v>3</v>
      </c>
      <c r="Z527" s="89">
        <v>19525000</v>
      </c>
      <c r="AA527" s="81">
        <v>7810000</v>
      </c>
      <c r="AB527" s="12">
        <v>1697</v>
      </c>
      <c r="AC527" s="19" t="str">
        <f>IFERROR((VLOOKUP($AB527,T_Datos!$B$3:$D$34,2,FALSE)),"Por favor diligenciar")</f>
        <v xml:space="preserve">Gestion publica transparente y que mide cuentas  la ciudadania en rafael uribe uribe </v>
      </c>
      <c r="AD527" s="19" t="str">
        <f>IFERROR((VLOOKUP($AB527,T_Datos!$B$3:$D$34,3,FALSE)),"Por favor diligenciar")</f>
        <v>O23011605570000001697</v>
      </c>
      <c r="AE527" s="12"/>
      <c r="AF527" s="86"/>
      <c r="AG527" s="12"/>
      <c r="AH527" s="86"/>
      <c r="AI527" s="13"/>
      <c r="AJ527" s="15"/>
      <c r="AK527" s="12"/>
      <c r="AL527" s="86"/>
      <c r="AM527" s="12"/>
      <c r="AN527" s="79">
        <f t="shared" si="58"/>
        <v>3</v>
      </c>
      <c r="AO527" s="79">
        <f>IF(X527+AM527=0,0,AM527+X527)</f>
        <v>75</v>
      </c>
      <c r="AP527" s="83">
        <f>IF(Z527+AJ527=0,0,Z527+AJ527)</f>
        <v>19525000</v>
      </c>
    </row>
    <row r="528" spans="1:42" ht="51" customHeight="1">
      <c r="B528" s="149" t="s">
        <v>829</v>
      </c>
      <c r="C528" s="12">
        <v>534</v>
      </c>
      <c r="D528" s="12" t="s">
        <v>828</v>
      </c>
      <c r="E528" s="12"/>
      <c r="F528" s="151" t="s">
        <v>3439</v>
      </c>
      <c r="G528" s="77" t="s">
        <v>1249</v>
      </c>
      <c r="H528" s="12" t="s">
        <v>3440</v>
      </c>
      <c r="I528" s="12" t="s">
        <v>1855</v>
      </c>
      <c r="J528" s="12" t="s">
        <v>1373</v>
      </c>
      <c r="K528" s="88">
        <v>1023018225</v>
      </c>
      <c r="L528" s="12"/>
      <c r="M528" s="12"/>
      <c r="N528" s="12"/>
      <c r="O528" s="12"/>
      <c r="P528" s="12"/>
      <c r="Q528" s="12"/>
      <c r="R528" s="12"/>
      <c r="S528" s="12"/>
      <c r="T528" s="12" t="s">
        <v>1856</v>
      </c>
      <c r="U528" s="75">
        <v>45589</v>
      </c>
      <c r="V528" s="75">
        <v>45593</v>
      </c>
      <c r="W528" s="75">
        <v>45684</v>
      </c>
      <c r="X528" s="12">
        <v>90</v>
      </c>
      <c r="Y528" s="79">
        <f t="shared" si="57"/>
        <v>3</v>
      </c>
      <c r="Z528" s="89">
        <v>17820000</v>
      </c>
      <c r="AA528" s="81">
        <f>IF(Z528=0,0,((Z528/Y528)))</f>
        <v>5940000</v>
      </c>
      <c r="AB528" s="12">
        <v>1697</v>
      </c>
      <c r="AC528" s="19" t="str">
        <f>IFERROR((VLOOKUP($AB528,T_Datos!$B$3:$D$34,2,FALSE)),"Por favor diligenciar")</f>
        <v xml:space="preserve">Gestion publica transparente y que mide cuentas  la ciudadania en rafael uribe uribe </v>
      </c>
      <c r="AD528" s="19" t="str">
        <f>IFERROR((VLOOKUP($AB528,T_Datos!$B$3:$D$34,3,FALSE)),"Por favor diligenciar")</f>
        <v>O23011605570000001697</v>
      </c>
      <c r="AE528" s="12"/>
      <c r="AF528" s="86"/>
      <c r="AG528" s="12"/>
      <c r="AH528" s="86"/>
      <c r="AI528" s="13"/>
      <c r="AJ528" s="15"/>
      <c r="AK528" s="12"/>
      <c r="AL528" s="86"/>
      <c r="AM528" s="12"/>
      <c r="AN528" s="79">
        <f t="shared" si="58"/>
        <v>3</v>
      </c>
      <c r="AO528" s="79">
        <f>IF(X528+AM528=0,0,AM528+X528)</f>
        <v>90</v>
      </c>
      <c r="AP528" s="83">
        <f>IF(Z528+AJ528=0,0,Z528+AJ528)</f>
        <v>17820000</v>
      </c>
    </row>
    <row r="529" spans="2:42" ht="51" customHeight="1">
      <c r="B529" s="149" t="s">
        <v>831</v>
      </c>
      <c r="C529" s="12">
        <v>535</v>
      </c>
      <c r="D529" s="12" t="s">
        <v>830</v>
      </c>
      <c r="E529" s="12"/>
      <c r="F529" s="152" t="s">
        <v>3441</v>
      </c>
      <c r="G529" s="77" t="s">
        <v>1249</v>
      </c>
      <c r="H529" s="12" t="s">
        <v>3442</v>
      </c>
      <c r="I529" s="12" t="s">
        <v>2050</v>
      </c>
      <c r="J529" s="12" t="s">
        <v>1373</v>
      </c>
      <c r="K529" s="88">
        <v>1053608258</v>
      </c>
      <c r="L529" s="12"/>
      <c r="M529" s="12"/>
      <c r="N529" s="12"/>
      <c r="O529" s="12"/>
      <c r="P529" s="12"/>
      <c r="Q529" s="12"/>
      <c r="R529" s="12"/>
      <c r="S529" s="12"/>
      <c r="T529" s="12" t="s">
        <v>1526</v>
      </c>
      <c r="U529" s="75">
        <v>45594</v>
      </c>
      <c r="V529" s="75">
        <v>45597</v>
      </c>
      <c r="W529" s="75">
        <v>45672</v>
      </c>
      <c r="X529" s="12">
        <v>75</v>
      </c>
      <c r="Y529" s="79">
        <f t="shared" si="57"/>
        <v>3</v>
      </c>
      <c r="Z529" s="89">
        <v>14850000</v>
      </c>
      <c r="AA529" s="81">
        <v>5940000</v>
      </c>
      <c r="AB529" s="12">
        <v>1697</v>
      </c>
      <c r="AC529" s="19" t="str">
        <f>IFERROR((VLOOKUP($AB529,T_Datos!$B$3:$D$34,2,FALSE)),"Por favor diligenciar")</f>
        <v xml:space="preserve">Gestion publica transparente y que mide cuentas  la ciudadania en rafael uribe uribe </v>
      </c>
      <c r="AD529" s="19" t="str">
        <f>IFERROR((VLOOKUP($AB529,T_Datos!$B$3:$D$34,3,FALSE)),"Por favor diligenciar")</f>
        <v>O23011605570000001697</v>
      </c>
      <c r="AE529" s="12"/>
      <c r="AF529" s="86"/>
      <c r="AG529" s="12"/>
      <c r="AH529" s="86"/>
      <c r="AI529" s="13"/>
      <c r="AJ529" s="15"/>
      <c r="AK529" s="12"/>
      <c r="AL529" s="86"/>
      <c r="AM529" s="12"/>
      <c r="AN529" s="79">
        <f t="shared" si="58"/>
        <v>3</v>
      </c>
      <c r="AO529" s="79">
        <f>IF(X529+AM529=0,0,AM529+X529)</f>
        <v>75</v>
      </c>
      <c r="AP529" s="83">
        <f>IF(Z529+AJ529=0,0,Z529+AJ529)</f>
        <v>14850000</v>
      </c>
    </row>
    <row r="530" spans="2:42" ht="51" customHeight="1">
      <c r="B530" s="149" t="s">
        <v>833</v>
      </c>
      <c r="C530" s="12">
        <v>536</v>
      </c>
      <c r="D530" s="12" t="s">
        <v>832</v>
      </c>
      <c r="E530" s="12"/>
      <c r="F530" s="155" t="s">
        <v>3443</v>
      </c>
      <c r="G530" s="77" t="s">
        <v>1249</v>
      </c>
      <c r="H530" s="7" t="s">
        <v>3444</v>
      </c>
      <c r="I530" s="12" t="s">
        <v>2398</v>
      </c>
      <c r="J530" s="12" t="s">
        <v>1373</v>
      </c>
      <c r="K530" s="88">
        <v>1019050045</v>
      </c>
      <c r="L530" s="12"/>
      <c r="M530" s="12"/>
      <c r="N530" s="12"/>
      <c r="O530" s="12"/>
      <c r="P530" s="12"/>
      <c r="Q530" s="12"/>
      <c r="R530" s="12"/>
      <c r="S530" s="12"/>
      <c r="T530" s="12" t="s">
        <v>1740</v>
      </c>
      <c r="U530" s="75">
        <v>45593</v>
      </c>
      <c r="V530" s="75">
        <v>45597</v>
      </c>
      <c r="W530" s="75">
        <v>45688</v>
      </c>
      <c r="X530" s="12">
        <v>90</v>
      </c>
      <c r="Y530" s="79">
        <f t="shared" si="57"/>
        <v>3</v>
      </c>
      <c r="Z530" s="89">
        <v>17820000</v>
      </c>
      <c r="AA530" s="81">
        <f>IF(Z530=0,0,((Z530/Y530)))</f>
        <v>5940000</v>
      </c>
      <c r="AB530" s="12">
        <v>1697</v>
      </c>
      <c r="AC530" s="19" t="str">
        <f>IFERROR((VLOOKUP($AB530,T_Datos!$B$3:$D$34,2,FALSE)),"Por favor diligenciar")</f>
        <v xml:space="preserve">Gestion publica transparente y que mide cuentas  la ciudadania en rafael uribe uribe </v>
      </c>
      <c r="AD530" s="19" t="str">
        <f>IFERROR((VLOOKUP($AB530,T_Datos!$B$3:$D$34,3,FALSE)),"Por favor diligenciar")</f>
        <v>O23011605570000001697</v>
      </c>
      <c r="AE530" s="12"/>
      <c r="AF530" s="86"/>
      <c r="AG530" s="12"/>
      <c r="AH530" s="86"/>
      <c r="AI530" s="13"/>
      <c r="AJ530" s="15"/>
      <c r="AK530" s="12"/>
      <c r="AL530" s="86"/>
      <c r="AM530" s="12"/>
      <c r="AN530" s="79">
        <f t="shared" si="58"/>
        <v>3</v>
      </c>
      <c r="AO530" s="79">
        <f>IF(X530+AM530=0,0,AM530+X530)</f>
        <v>90</v>
      </c>
      <c r="AP530" s="83">
        <f>IF(Z530+AJ530=0,0,Z530+AJ530)</f>
        <v>17820000</v>
      </c>
    </row>
    <row r="531" spans="2:42" ht="51" customHeight="1">
      <c r="B531" s="149" t="s">
        <v>835</v>
      </c>
      <c r="C531" s="12">
        <v>537</v>
      </c>
      <c r="D531" s="12" t="s">
        <v>834</v>
      </c>
      <c r="E531" s="12"/>
      <c r="F531" s="151" t="s">
        <v>3445</v>
      </c>
      <c r="G531" s="77" t="s">
        <v>1249</v>
      </c>
      <c r="H531" s="12" t="s">
        <v>3446</v>
      </c>
      <c r="I531" s="12" t="s">
        <v>3447</v>
      </c>
      <c r="J531" s="12" t="s">
        <v>1373</v>
      </c>
      <c r="K531" s="88">
        <v>1007454058</v>
      </c>
      <c r="L531" s="12"/>
      <c r="M531" s="12"/>
      <c r="N531" s="12"/>
      <c r="O531" s="12"/>
      <c r="P531" s="12" t="s">
        <v>2551</v>
      </c>
      <c r="Q531" s="12"/>
      <c r="R531" s="88">
        <v>52959280</v>
      </c>
      <c r="S531" s="86">
        <v>45630</v>
      </c>
      <c r="T531" s="12" t="s">
        <v>2563</v>
      </c>
      <c r="U531" s="75">
        <v>45593</v>
      </c>
      <c r="V531" s="75">
        <v>45602</v>
      </c>
      <c r="W531" s="75">
        <v>45693</v>
      </c>
      <c r="X531" s="12">
        <v>90</v>
      </c>
      <c r="Y531" s="79">
        <f t="shared" si="57"/>
        <v>3</v>
      </c>
      <c r="Z531" s="89">
        <v>8400000</v>
      </c>
      <c r="AA531" s="81">
        <f>IF(Z531=0,0,((Z531/Y531)))</f>
        <v>2800000</v>
      </c>
      <c r="AB531" s="12">
        <v>1697</v>
      </c>
      <c r="AC531" s="19" t="str">
        <f>IFERROR((VLOOKUP($AB531,T_Datos!$B$3:$D$34,2,FALSE)),"Por favor diligenciar")</f>
        <v xml:space="preserve">Gestion publica transparente y que mide cuentas  la ciudadania en rafael uribe uribe </v>
      </c>
      <c r="AD531" s="19" t="str">
        <f>IFERROR((VLOOKUP($AB531,T_Datos!$B$3:$D$34,3,FALSE)),"Por favor diligenciar")</f>
        <v>O23011605570000001697</v>
      </c>
      <c r="AE531" s="12"/>
      <c r="AF531" s="86"/>
      <c r="AG531" s="12"/>
      <c r="AH531" s="86"/>
      <c r="AI531" s="13"/>
      <c r="AJ531" s="15"/>
      <c r="AK531" s="12"/>
      <c r="AL531" s="86"/>
      <c r="AM531" s="12"/>
      <c r="AN531" s="79">
        <f t="shared" si="58"/>
        <v>3</v>
      </c>
      <c r="AO531" s="79">
        <f>IF(X531+AM531=0,0,AM531+X531)</f>
        <v>90</v>
      </c>
      <c r="AP531" s="83">
        <f>IF(Z531+AJ531=0,0,Z531+AJ531)</f>
        <v>8400000</v>
      </c>
    </row>
    <row r="532" spans="2:42" ht="51" customHeight="1">
      <c r="B532" s="149" t="s">
        <v>837</v>
      </c>
      <c r="C532" s="12">
        <v>538</v>
      </c>
      <c r="D532" s="12" t="s">
        <v>836</v>
      </c>
      <c r="E532" s="12"/>
      <c r="F532" s="151" t="s">
        <v>3448</v>
      </c>
      <c r="G532" s="77" t="s">
        <v>1249</v>
      </c>
      <c r="H532" s="12" t="s">
        <v>3449</v>
      </c>
      <c r="I532" s="12" t="s">
        <v>3450</v>
      </c>
      <c r="J532" s="12" t="s">
        <v>1373</v>
      </c>
      <c r="K532" s="88">
        <v>79703408</v>
      </c>
      <c r="L532" s="12"/>
      <c r="M532" s="12"/>
      <c r="N532" s="12"/>
      <c r="O532" s="12"/>
      <c r="P532" s="12"/>
      <c r="Q532" s="12"/>
      <c r="R532" s="12"/>
      <c r="S532" s="12"/>
      <c r="T532" s="12" t="s">
        <v>1860</v>
      </c>
      <c r="U532" s="75">
        <v>45602</v>
      </c>
      <c r="V532" s="75">
        <v>45614</v>
      </c>
      <c r="W532" s="75">
        <v>45690</v>
      </c>
      <c r="X532" s="12">
        <v>75</v>
      </c>
      <c r="Y532" s="79">
        <f t="shared" si="57"/>
        <v>3</v>
      </c>
      <c r="Z532" s="89">
        <v>6250000</v>
      </c>
      <c r="AA532" s="81">
        <v>2500000</v>
      </c>
      <c r="AB532" s="12">
        <v>1680</v>
      </c>
      <c r="AC532" s="19" t="str">
        <f>IFERROR((VLOOKUP($AB532,T_Datos!$B$3:$D$34,2,FALSE)),"Por favor diligenciar")</f>
        <v xml:space="preserve">Ciudadanos mas seguros y con confianza en la justicia de rafael uribe uribe </v>
      </c>
      <c r="AD532" s="19" t="str">
        <f>IFERROR((VLOOKUP($AB532,T_Datos!$B$3:$D$34,3,FALSE)),"Por favor diligenciar")</f>
        <v>O23011603430000001680</v>
      </c>
      <c r="AE532" s="12"/>
      <c r="AF532" s="86"/>
      <c r="AG532" s="12"/>
      <c r="AH532" s="86"/>
      <c r="AI532" s="13"/>
      <c r="AJ532" s="15"/>
      <c r="AK532" s="12"/>
      <c r="AL532" s="86"/>
      <c r="AM532" s="12"/>
      <c r="AN532" s="79">
        <f t="shared" si="58"/>
        <v>3</v>
      </c>
      <c r="AO532" s="79">
        <f>IF(X532+AM532=0,0,AM532+X532)</f>
        <v>75</v>
      </c>
      <c r="AP532" s="83">
        <f>IF(Z532+AJ532=0,0,Z532+AJ532)</f>
        <v>6250000</v>
      </c>
    </row>
    <row r="533" spans="2:42" ht="51" customHeight="1">
      <c r="B533" s="149" t="s">
        <v>839</v>
      </c>
      <c r="C533" s="12">
        <v>539</v>
      </c>
      <c r="D533" s="12" t="s">
        <v>838</v>
      </c>
      <c r="E533" s="12"/>
      <c r="F533" s="151" t="s">
        <v>3451</v>
      </c>
      <c r="G533" s="77" t="s">
        <v>1249</v>
      </c>
      <c r="H533" s="203" t="s">
        <v>3452</v>
      </c>
      <c r="I533" s="12" t="s">
        <v>2656</v>
      </c>
      <c r="J533" s="12" t="s">
        <v>1373</v>
      </c>
      <c r="K533" s="88">
        <v>1032405577</v>
      </c>
      <c r="L533" s="12"/>
      <c r="M533" s="12"/>
      <c r="N533" s="12"/>
      <c r="O533" s="12"/>
      <c r="P533" s="12"/>
      <c r="Q533" s="12"/>
      <c r="R533" s="12"/>
      <c r="S533" s="12"/>
      <c r="T533" s="12" t="s">
        <v>1526</v>
      </c>
      <c r="U533" s="75">
        <v>45589</v>
      </c>
      <c r="V533" s="75">
        <v>45595</v>
      </c>
      <c r="W533" s="75">
        <v>45702</v>
      </c>
      <c r="X533" s="12">
        <v>75</v>
      </c>
      <c r="Y533" s="79">
        <f t="shared" si="57"/>
        <v>3</v>
      </c>
      <c r="Z533" s="89">
        <v>14850000</v>
      </c>
      <c r="AA533" s="81">
        <v>5940000</v>
      </c>
      <c r="AB533" s="12">
        <v>1697</v>
      </c>
      <c r="AC533" s="19" t="str">
        <f>IFERROR((VLOOKUP($AB533,T_Datos!$B$3:$D$34,2,FALSE)),"Por favor diligenciar")</f>
        <v xml:space="preserve">Gestion publica transparente y que mide cuentas  la ciudadania en rafael uribe uribe </v>
      </c>
      <c r="AD533" s="19" t="str">
        <f>IFERROR((VLOOKUP($AB533,T_Datos!$B$3:$D$34,3,FALSE)),"Por favor diligenciar")</f>
        <v>O23011605570000001697</v>
      </c>
      <c r="AE533" s="12">
        <v>1</v>
      </c>
      <c r="AF533" s="86">
        <v>45671</v>
      </c>
      <c r="AG533" s="12">
        <v>754</v>
      </c>
      <c r="AH533" s="86">
        <v>45671</v>
      </c>
      <c r="AI533" s="13"/>
      <c r="AJ533" s="15">
        <v>5940000</v>
      </c>
      <c r="AK533" s="12">
        <v>1</v>
      </c>
      <c r="AL533" s="86">
        <v>45671</v>
      </c>
      <c r="AM533" s="12">
        <v>30</v>
      </c>
      <c r="AN533" s="79">
        <f t="shared" si="58"/>
        <v>4</v>
      </c>
      <c r="AO533" s="79">
        <f>IF(X533+AM533=0,0,AM533+X533)</f>
        <v>105</v>
      </c>
      <c r="AP533" s="83">
        <f>IF(Z533+AJ533=0,0,Z533+AJ533)</f>
        <v>20790000</v>
      </c>
    </row>
    <row r="534" spans="2:42" ht="51" customHeight="1">
      <c r="B534" s="149" t="s">
        <v>841</v>
      </c>
      <c r="C534" s="12">
        <v>540</v>
      </c>
      <c r="D534" s="12" t="s">
        <v>840</v>
      </c>
      <c r="E534" s="12"/>
      <c r="F534" s="151" t="s">
        <v>3453</v>
      </c>
      <c r="G534" s="77" t="s">
        <v>1249</v>
      </c>
      <c r="H534" s="12" t="s">
        <v>3454</v>
      </c>
      <c r="I534" s="12" t="s">
        <v>3455</v>
      </c>
      <c r="J534" s="12" t="s">
        <v>1373</v>
      </c>
      <c r="K534" s="88">
        <v>1112468077</v>
      </c>
      <c r="L534" s="12"/>
      <c r="M534" s="12"/>
      <c r="N534" s="12"/>
      <c r="O534" s="12"/>
      <c r="P534" s="12"/>
      <c r="Q534" s="12"/>
      <c r="R534" s="12"/>
      <c r="S534" s="12"/>
      <c r="T534" s="12" t="s">
        <v>2498</v>
      </c>
      <c r="U534" s="75">
        <v>45590</v>
      </c>
      <c r="V534" s="75">
        <v>45597</v>
      </c>
      <c r="W534" s="75">
        <v>45672</v>
      </c>
      <c r="X534" s="12">
        <v>75</v>
      </c>
      <c r="Y534" s="79">
        <f t="shared" si="57"/>
        <v>3</v>
      </c>
      <c r="Z534" s="89">
        <v>14850000</v>
      </c>
      <c r="AA534" s="81">
        <v>5940000</v>
      </c>
      <c r="AB534" s="12">
        <v>1636</v>
      </c>
      <c r="AC534" s="19" t="str">
        <f>IFERROR((VLOOKUP($AB534,T_Datos!$B$3:$D$34,2,FALSE)),"Por favor diligenciar")</f>
        <v>Mejoramiento de la calidad dde vida del adulto mayor en rafael uribe uribe</v>
      </c>
      <c r="AD534" s="19" t="str">
        <f>IFERROR((VLOOKUP($AB534,T_Datos!$B$3:$D$34,3,FALSE)),"Por favor diligenciar")</f>
        <v>O23011601010000001636</v>
      </c>
      <c r="AE534" s="12"/>
      <c r="AF534" s="86"/>
      <c r="AG534" s="12"/>
      <c r="AH534" s="86"/>
      <c r="AI534" s="13"/>
      <c r="AJ534" s="15"/>
      <c r="AK534" s="12"/>
      <c r="AL534" s="86"/>
      <c r="AM534" s="12"/>
      <c r="AN534" s="79">
        <f t="shared" si="58"/>
        <v>3</v>
      </c>
      <c r="AO534" s="79">
        <f>IF(X534+AM534=0,0,AM534+X534)</f>
        <v>75</v>
      </c>
      <c r="AP534" s="83">
        <f>IF(Z534+AJ534=0,0,Z534+AJ534)</f>
        <v>14850000</v>
      </c>
    </row>
    <row r="535" spans="2:42" ht="51" customHeight="1">
      <c r="B535" s="149" t="s">
        <v>843</v>
      </c>
      <c r="C535" s="12">
        <v>541</v>
      </c>
      <c r="D535" s="12" t="s">
        <v>842</v>
      </c>
      <c r="E535" s="12"/>
      <c r="F535" s="151" t="s">
        <v>3456</v>
      </c>
      <c r="G535" s="77" t="s">
        <v>1249</v>
      </c>
      <c r="H535" s="12" t="s">
        <v>3457</v>
      </c>
      <c r="I535" s="12" t="s">
        <v>3458</v>
      </c>
      <c r="J535" s="12" t="s">
        <v>1373</v>
      </c>
      <c r="K535" s="88">
        <v>9147584</v>
      </c>
      <c r="L535" s="12"/>
      <c r="M535" s="12"/>
      <c r="N535" s="12"/>
      <c r="O535" s="12"/>
      <c r="P535" s="12"/>
      <c r="Q535" s="12"/>
      <c r="R535" s="12"/>
      <c r="S535" s="12"/>
      <c r="T535" s="12" t="s">
        <v>3459</v>
      </c>
      <c r="U535" s="75">
        <v>45588</v>
      </c>
      <c r="V535" s="75">
        <v>45593</v>
      </c>
      <c r="W535" s="75">
        <v>45684</v>
      </c>
      <c r="X535" s="12">
        <v>90</v>
      </c>
      <c r="Y535" s="79">
        <f t="shared" si="57"/>
        <v>3</v>
      </c>
      <c r="Z535" s="89">
        <v>22500000</v>
      </c>
      <c r="AA535" s="81">
        <f>IF(Z535=0,0,((Z535/Y535)))</f>
        <v>7500000</v>
      </c>
      <c r="AB535" s="12">
        <v>1697</v>
      </c>
      <c r="AC535" s="19" t="str">
        <f>IFERROR((VLOOKUP($AB535,T_Datos!$B$3:$D$34,2,FALSE)),"Por favor diligenciar")</f>
        <v xml:space="preserve">Gestion publica transparente y que mide cuentas  la ciudadania en rafael uribe uribe </v>
      </c>
      <c r="AD535" s="19" t="str">
        <f>IFERROR((VLOOKUP($AB535,T_Datos!$B$3:$D$34,3,FALSE)),"Por favor diligenciar")</f>
        <v>O23011605570000001697</v>
      </c>
      <c r="AE535" s="12"/>
      <c r="AF535" s="86"/>
      <c r="AG535" s="12"/>
      <c r="AH535" s="86"/>
      <c r="AI535" s="13"/>
      <c r="AJ535" s="15"/>
      <c r="AK535" s="12"/>
      <c r="AL535" s="86"/>
      <c r="AM535" s="12"/>
      <c r="AN535" s="79">
        <f t="shared" si="58"/>
        <v>3</v>
      </c>
      <c r="AO535" s="79">
        <f>IF(X535+AM535=0,0,AM535+X535)</f>
        <v>90</v>
      </c>
      <c r="AP535" s="83">
        <f>IF(Z535+AJ535=0,0,Z535+AJ535)</f>
        <v>22500000</v>
      </c>
    </row>
    <row r="536" spans="2:42" ht="51" customHeight="1">
      <c r="B536" s="149" t="s">
        <v>845</v>
      </c>
      <c r="C536" s="12">
        <v>542</v>
      </c>
      <c r="D536" s="12" t="s">
        <v>844</v>
      </c>
      <c r="E536" s="12"/>
      <c r="F536" s="155" t="s">
        <v>3460</v>
      </c>
      <c r="G536" s="77" t="s">
        <v>1249</v>
      </c>
      <c r="H536" s="12" t="s">
        <v>3461</v>
      </c>
      <c r="I536" s="12" t="s">
        <v>2583</v>
      </c>
      <c r="J536" s="12" t="s">
        <v>1373</v>
      </c>
      <c r="K536" s="88">
        <v>52223673</v>
      </c>
      <c r="L536" s="12"/>
      <c r="M536" s="12"/>
      <c r="N536" s="12"/>
      <c r="O536" s="12"/>
      <c r="P536" s="12"/>
      <c r="Q536" s="12"/>
      <c r="R536" s="12"/>
      <c r="S536" s="12"/>
      <c r="T536" s="12" t="s">
        <v>2584</v>
      </c>
      <c r="U536" s="75">
        <v>45594</v>
      </c>
      <c r="V536" s="75">
        <v>45597</v>
      </c>
      <c r="W536" s="75">
        <v>45671</v>
      </c>
      <c r="X536" s="12">
        <v>75</v>
      </c>
      <c r="Y536" s="79">
        <f t="shared" si="57"/>
        <v>3</v>
      </c>
      <c r="Z536" s="89">
        <v>10500000</v>
      </c>
      <c r="AA536" s="81">
        <v>4200000</v>
      </c>
      <c r="AB536" s="12">
        <v>1697</v>
      </c>
      <c r="AC536" s="19" t="str">
        <f>IFERROR((VLOOKUP($AB536,T_Datos!$B$3:$D$34,2,FALSE)),"Por favor diligenciar")</f>
        <v xml:space="preserve">Gestion publica transparente y que mide cuentas  la ciudadania en rafael uribe uribe </v>
      </c>
      <c r="AD536" s="19" t="str">
        <f>IFERROR((VLOOKUP($AB536,T_Datos!$B$3:$D$34,3,FALSE)),"Por favor diligenciar")</f>
        <v>O23011605570000001697</v>
      </c>
      <c r="AE536" s="12"/>
      <c r="AF536" s="86"/>
      <c r="AG536" s="12"/>
      <c r="AH536" s="86"/>
      <c r="AI536" s="13"/>
      <c r="AJ536" s="15"/>
      <c r="AK536" s="12"/>
      <c r="AL536" s="86"/>
      <c r="AM536" s="12"/>
      <c r="AN536" s="79">
        <f t="shared" si="58"/>
        <v>3</v>
      </c>
      <c r="AO536" s="79">
        <f>IF(X536+AM536=0,0,AM536+X536)</f>
        <v>75</v>
      </c>
      <c r="AP536" s="83">
        <f>IF(Z536+AJ536=0,0,Z536+AJ536)</f>
        <v>10500000</v>
      </c>
    </row>
    <row r="537" spans="2:42" ht="51" customHeight="1">
      <c r="B537" s="149" t="s">
        <v>847</v>
      </c>
      <c r="C537" s="12">
        <v>543</v>
      </c>
      <c r="D537" s="12" t="s">
        <v>846</v>
      </c>
      <c r="E537" s="12"/>
      <c r="F537" s="151" t="s">
        <v>3462</v>
      </c>
      <c r="G537" s="77" t="s">
        <v>1249</v>
      </c>
      <c r="H537" s="12" t="s">
        <v>3463</v>
      </c>
      <c r="I537" s="12" t="s">
        <v>2676</v>
      </c>
      <c r="J537" s="12" t="s">
        <v>1373</v>
      </c>
      <c r="K537" s="88">
        <v>1033721213</v>
      </c>
      <c r="L537" s="12"/>
      <c r="M537" s="12"/>
      <c r="N537" s="12"/>
      <c r="O537" s="12"/>
      <c r="P537" s="12"/>
      <c r="Q537" s="12"/>
      <c r="R537" s="12"/>
      <c r="S537" s="12"/>
      <c r="T537" s="12" t="s">
        <v>3464</v>
      </c>
      <c r="U537" s="75">
        <v>45594</v>
      </c>
      <c r="V537" s="75">
        <v>45597</v>
      </c>
      <c r="W537" s="75">
        <v>45672</v>
      </c>
      <c r="X537" s="12">
        <v>75</v>
      </c>
      <c r="Y537" s="79">
        <f t="shared" si="57"/>
        <v>3</v>
      </c>
      <c r="Z537" s="89">
        <v>14850000</v>
      </c>
      <c r="AA537" s="81">
        <v>5940000</v>
      </c>
      <c r="AB537" s="12">
        <v>1697</v>
      </c>
      <c r="AC537" s="19" t="str">
        <f>IFERROR((VLOOKUP($AB537,T_Datos!$B$3:$D$34,2,FALSE)),"Por favor diligenciar")</f>
        <v xml:space="preserve">Gestion publica transparente y que mide cuentas  la ciudadania en rafael uribe uribe </v>
      </c>
      <c r="AD537" s="19" t="str">
        <f>IFERROR((VLOOKUP($AB537,T_Datos!$B$3:$D$34,3,FALSE)),"Por favor diligenciar")</f>
        <v>O23011605570000001697</v>
      </c>
      <c r="AE537" s="12"/>
      <c r="AF537" s="86"/>
      <c r="AG537" s="12"/>
      <c r="AH537" s="86"/>
      <c r="AI537" s="13"/>
      <c r="AJ537" s="15"/>
      <c r="AK537" s="12"/>
      <c r="AL537" s="86"/>
      <c r="AM537" s="12"/>
      <c r="AN537" s="79">
        <f t="shared" si="58"/>
        <v>3</v>
      </c>
      <c r="AO537" s="79">
        <f>IF(X537+AM537=0,0,AM537+X537)</f>
        <v>75</v>
      </c>
      <c r="AP537" s="83">
        <f>IF(Z537+AJ537=0,0,Z537+AJ537)</f>
        <v>14850000</v>
      </c>
    </row>
    <row r="538" spans="2:42" ht="51" customHeight="1">
      <c r="B538" s="149" t="s">
        <v>849</v>
      </c>
      <c r="C538" s="12">
        <v>544</v>
      </c>
      <c r="D538" s="12" t="s">
        <v>848</v>
      </c>
      <c r="E538" s="12"/>
      <c r="F538" s="151" t="s">
        <v>3465</v>
      </c>
      <c r="G538" s="77" t="s">
        <v>1249</v>
      </c>
      <c r="H538" s="12" t="s">
        <v>3466</v>
      </c>
      <c r="I538" s="12" t="s">
        <v>3467</v>
      </c>
      <c r="J538" s="12" t="s">
        <v>1373</v>
      </c>
      <c r="K538" s="88">
        <v>1013605310</v>
      </c>
      <c r="L538" s="12"/>
      <c r="M538" s="12"/>
      <c r="N538" s="12"/>
      <c r="O538" s="12"/>
      <c r="P538" s="12"/>
      <c r="Q538" s="12"/>
      <c r="R538" s="12"/>
      <c r="S538" s="12"/>
      <c r="T538" s="12" t="s">
        <v>1457</v>
      </c>
      <c r="U538" s="75">
        <v>45595</v>
      </c>
      <c r="V538" s="75">
        <v>45597</v>
      </c>
      <c r="W538" s="75">
        <v>45672</v>
      </c>
      <c r="X538" s="12">
        <v>75</v>
      </c>
      <c r="Y538" s="79">
        <f t="shared" si="57"/>
        <v>3</v>
      </c>
      <c r="Z538" s="89">
        <v>14850000</v>
      </c>
      <c r="AA538" s="81">
        <v>5940000</v>
      </c>
      <c r="AB538" s="12">
        <v>1697</v>
      </c>
      <c r="AC538" s="19" t="str">
        <f>IFERROR((VLOOKUP($AB538,T_Datos!$B$3:$D$34,2,FALSE)),"Por favor diligenciar")</f>
        <v xml:space="preserve">Gestion publica transparente y que mide cuentas  la ciudadania en rafael uribe uribe </v>
      </c>
      <c r="AD538" s="19" t="str">
        <f>IFERROR((VLOOKUP($AB538,T_Datos!$B$3:$D$34,3,FALSE)),"Por favor diligenciar")</f>
        <v>O23011605570000001697</v>
      </c>
      <c r="AE538" s="12"/>
      <c r="AF538" s="86"/>
      <c r="AG538" s="12"/>
      <c r="AH538" s="86"/>
      <c r="AI538" s="13"/>
      <c r="AJ538" s="15"/>
      <c r="AK538" s="12"/>
      <c r="AL538" s="86"/>
      <c r="AM538" s="12"/>
      <c r="AN538" s="79">
        <f t="shared" si="58"/>
        <v>3</v>
      </c>
      <c r="AO538" s="79">
        <f>IF(X538+AM538=0,0,AM538+X538)</f>
        <v>75</v>
      </c>
      <c r="AP538" s="83">
        <f>IF(Z538+AJ538=0,0,Z538+AJ538)</f>
        <v>14850000</v>
      </c>
    </row>
    <row r="539" spans="2:42" ht="51" customHeight="1">
      <c r="B539" s="149" t="s">
        <v>851</v>
      </c>
      <c r="C539" s="12">
        <v>545</v>
      </c>
      <c r="D539" s="12" t="s">
        <v>850</v>
      </c>
      <c r="E539" s="12"/>
      <c r="F539" s="151" t="s">
        <v>3468</v>
      </c>
      <c r="G539" s="77" t="s">
        <v>1249</v>
      </c>
      <c r="H539" s="12" t="s">
        <v>3469</v>
      </c>
      <c r="I539" s="12" t="s">
        <v>3470</v>
      </c>
      <c r="J539" s="12" t="s">
        <v>1373</v>
      </c>
      <c r="K539" s="88">
        <v>80822570</v>
      </c>
      <c r="L539" s="12"/>
      <c r="M539" s="12"/>
      <c r="N539" s="12"/>
      <c r="O539" s="12"/>
      <c r="P539" s="12"/>
      <c r="Q539" s="12"/>
      <c r="R539" s="12"/>
      <c r="S539" s="12"/>
      <c r="T539" s="12" t="s">
        <v>2085</v>
      </c>
      <c r="U539" s="75">
        <v>45593</v>
      </c>
      <c r="V539" s="75">
        <v>45597</v>
      </c>
      <c r="W539" s="75">
        <v>45688</v>
      </c>
      <c r="X539" s="12">
        <v>90</v>
      </c>
      <c r="Y539" s="79">
        <f t="shared" si="57"/>
        <v>3</v>
      </c>
      <c r="Z539" s="89">
        <v>21120000</v>
      </c>
      <c r="AA539" s="81">
        <f>IF(Z539=0,0,((Z539/Y539)))</f>
        <v>7040000</v>
      </c>
      <c r="AB539" s="12">
        <v>1697</v>
      </c>
      <c r="AC539" s="19" t="str">
        <f>IFERROR((VLOOKUP($AB539,T_Datos!$B$3:$D$34,2,FALSE)),"Por favor diligenciar")</f>
        <v xml:space="preserve">Gestion publica transparente y que mide cuentas  la ciudadania en rafael uribe uribe </v>
      </c>
      <c r="AD539" s="19" t="str">
        <f>IFERROR((VLOOKUP($AB539,T_Datos!$B$3:$D$34,3,FALSE)),"Por favor diligenciar")</f>
        <v>O23011605570000001697</v>
      </c>
      <c r="AE539" s="12"/>
      <c r="AF539" s="86"/>
      <c r="AG539" s="12"/>
      <c r="AH539" s="86"/>
      <c r="AI539" s="13"/>
      <c r="AJ539" s="15"/>
      <c r="AK539" s="12"/>
      <c r="AL539" s="86"/>
      <c r="AM539" s="12"/>
      <c r="AN539" s="79">
        <f t="shared" si="58"/>
        <v>3</v>
      </c>
      <c r="AO539" s="79">
        <f>IF(X539+AM539=0,0,AM539+X539)</f>
        <v>90</v>
      </c>
      <c r="AP539" s="83">
        <f>IF(Z539+AJ539=0,0,Z539+AJ539)</f>
        <v>21120000</v>
      </c>
    </row>
    <row r="540" spans="2:42" ht="51" customHeight="1">
      <c r="B540" s="149" t="s">
        <v>853</v>
      </c>
      <c r="C540" s="12">
        <v>546</v>
      </c>
      <c r="D540" s="12" t="s">
        <v>852</v>
      </c>
      <c r="E540" s="12"/>
      <c r="F540" s="151" t="s">
        <v>3471</v>
      </c>
      <c r="G540" s="77" t="s">
        <v>1249</v>
      </c>
      <c r="H540" s="12" t="s">
        <v>3472</v>
      </c>
      <c r="I540" s="12" t="s">
        <v>3473</v>
      </c>
      <c r="J540" s="12" t="s">
        <v>1373</v>
      </c>
      <c r="K540" s="88">
        <v>80232525</v>
      </c>
      <c r="L540" s="12"/>
      <c r="M540" s="12"/>
      <c r="N540" s="12"/>
      <c r="O540" s="12"/>
      <c r="P540" s="12"/>
      <c r="Q540" s="12"/>
      <c r="R540" s="12"/>
      <c r="S540" s="12"/>
      <c r="T540" s="12" t="s">
        <v>3474</v>
      </c>
      <c r="U540" s="75">
        <v>45593</v>
      </c>
      <c r="V540" s="75">
        <v>45601</v>
      </c>
      <c r="W540" s="75">
        <v>45692</v>
      </c>
      <c r="X540" s="12">
        <v>90</v>
      </c>
      <c r="Y540" s="79">
        <f t="shared" si="57"/>
        <v>3</v>
      </c>
      <c r="Z540" s="89">
        <v>17820000</v>
      </c>
      <c r="AA540" s="81">
        <f>IF(Z540=0,0,((Z540/Y540)))</f>
        <v>5940000</v>
      </c>
      <c r="AB540" s="12">
        <v>1697</v>
      </c>
      <c r="AC540" s="19" t="str">
        <f>IFERROR((VLOOKUP($AB540,T_Datos!$B$3:$D$34,2,FALSE)),"Por favor diligenciar")</f>
        <v xml:space="preserve">Gestion publica transparente y que mide cuentas  la ciudadania en rafael uribe uribe </v>
      </c>
      <c r="AD540" s="19" t="str">
        <f>IFERROR((VLOOKUP($AB540,T_Datos!$B$3:$D$34,3,FALSE)),"Por favor diligenciar")</f>
        <v>O23011605570000001697</v>
      </c>
      <c r="AE540" s="12"/>
      <c r="AF540" s="86"/>
      <c r="AG540" s="12"/>
      <c r="AH540" s="86"/>
      <c r="AI540" s="13"/>
      <c r="AJ540" s="15"/>
      <c r="AK540" s="12"/>
      <c r="AL540" s="86"/>
      <c r="AM540" s="12"/>
      <c r="AN540" s="79">
        <f t="shared" si="58"/>
        <v>3</v>
      </c>
      <c r="AO540" s="79">
        <f>IF(X540+AM540=0,0,AM540+X540)</f>
        <v>90</v>
      </c>
      <c r="AP540" s="83">
        <f>IF(Z540+AJ540=0,0,Z540+AJ540)</f>
        <v>17820000</v>
      </c>
    </row>
    <row r="541" spans="2:42" ht="51" customHeight="1">
      <c r="B541" s="149" t="s">
        <v>855</v>
      </c>
      <c r="C541" s="12">
        <v>547</v>
      </c>
      <c r="D541" s="12" t="s">
        <v>854</v>
      </c>
      <c r="E541" s="12"/>
      <c r="F541" s="151" t="s">
        <v>3475</v>
      </c>
      <c r="G541" s="77" t="s">
        <v>1249</v>
      </c>
      <c r="H541" s="12" t="s">
        <v>3476</v>
      </c>
      <c r="I541" s="12" t="s">
        <v>3477</v>
      </c>
      <c r="J541" s="12" t="s">
        <v>1373</v>
      </c>
      <c r="K541" s="88">
        <v>80125584</v>
      </c>
      <c r="L541" s="12"/>
      <c r="M541" s="12"/>
      <c r="N541" s="12"/>
      <c r="O541" s="12"/>
      <c r="P541" s="12"/>
      <c r="Q541" s="12"/>
      <c r="R541" s="12"/>
      <c r="S541" s="12"/>
      <c r="T541" s="12" t="s">
        <v>2393</v>
      </c>
      <c r="U541" s="75">
        <v>45595</v>
      </c>
      <c r="V541" s="75">
        <v>45602</v>
      </c>
      <c r="W541" s="75">
        <v>45693</v>
      </c>
      <c r="X541" s="12">
        <v>90</v>
      </c>
      <c r="Y541" s="79">
        <f t="shared" si="57"/>
        <v>3</v>
      </c>
      <c r="Z541" s="89">
        <v>17820000</v>
      </c>
      <c r="AA541" s="81">
        <f>IF(Z541=0,0,((Z541/Y541)))</f>
        <v>5940000</v>
      </c>
      <c r="AB541" s="12">
        <v>1636</v>
      </c>
      <c r="AC541" s="19" t="str">
        <f>IFERROR((VLOOKUP($AB541,T_Datos!$B$3:$D$34,2,FALSE)),"Por favor diligenciar")</f>
        <v>Mejoramiento de la calidad dde vida del adulto mayor en rafael uribe uribe</v>
      </c>
      <c r="AD541" s="19" t="str">
        <f>IFERROR((VLOOKUP($AB541,T_Datos!$B$3:$D$34,3,FALSE)),"Por favor diligenciar")</f>
        <v>O23011601010000001636</v>
      </c>
      <c r="AE541" s="12"/>
      <c r="AF541" s="86"/>
      <c r="AG541" s="12"/>
      <c r="AH541" s="86"/>
      <c r="AI541" s="13"/>
      <c r="AJ541" s="15"/>
      <c r="AK541" s="12"/>
      <c r="AL541" s="86"/>
      <c r="AM541" s="12"/>
      <c r="AN541" s="79">
        <f t="shared" si="58"/>
        <v>3</v>
      </c>
      <c r="AO541" s="79">
        <f>IF(X541+AM541=0,0,AM541+X541)</f>
        <v>90</v>
      </c>
      <c r="AP541" s="83">
        <f>IF(Z541+AJ541=0,0,Z541+AJ541)</f>
        <v>17820000</v>
      </c>
    </row>
    <row r="542" spans="2:42" ht="51" customHeight="1">
      <c r="B542" s="149" t="s">
        <v>857</v>
      </c>
      <c r="C542" s="12">
        <v>548</v>
      </c>
      <c r="D542" s="12" t="s">
        <v>856</v>
      </c>
      <c r="E542" s="12"/>
      <c r="F542" s="151" t="s">
        <v>3478</v>
      </c>
      <c r="G542" s="77" t="s">
        <v>1249</v>
      </c>
      <c r="H542" s="12" t="s">
        <v>3479</v>
      </c>
      <c r="I542" s="12" t="s">
        <v>3480</v>
      </c>
      <c r="J542" s="12" t="s">
        <v>1373</v>
      </c>
      <c r="K542" s="88">
        <v>79897937</v>
      </c>
      <c r="L542" s="12"/>
      <c r="M542" s="12"/>
      <c r="N542" s="12"/>
      <c r="O542" s="12"/>
      <c r="P542" s="12"/>
      <c r="Q542" s="12"/>
      <c r="R542" s="12"/>
      <c r="S542" s="12"/>
      <c r="T542" s="12" t="s">
        <v>1860</v>
      </c>
      <c r="U542" s="75">
        <v>45594</v>
      </c>
      <c r="V542" s="75">
        <v>45597</v>
      </c>
      <c r="W542" s="75">
        <v>45672</v>
      </c>
      <c r="X542" s="12">
        <v>75</v>
      </c>
      <c r="Y542" s="79">
        <f t="shared" si="57"/>
        <v>3</v>
      </c>
      <c r="Z542" s="89">
        <v>6250000</v>
      </c>
      <c r="AA542" s="81">
        <v>2500000</v>
      </c>
      <c r="AB542" s="12">
        <v>1680</v>
      </c>
      <c r="AC542" s="19" t="str">
        <f>IFERROR((VLOOKUP($AB542,T_Datos!$B$3:$D$34,2,FALSE)),"Por favor diligenciar")</f>
        <v xml:space="preserve">Ciudadanos mas seguros y con confianza en la justicia de rafael uribe uribe </v>
      </c>
      <c r="AD542" s="19" t="str">
        <f>IFERROR((VLOOKUP($AB542,T_Datos!$B$3:$D$34,3,FALSE)),"Por favor diligenciar")</f>
        <v>O23011603430000001680</v>
      </c>
      <c r="AE542" s="12"/>
      <c r="AF542" s="86"/>
      <c r="AG542" s="12"/>
      <c r="AH542" s="86"/>
      <c r="AI542" s="13"/>
      <c r="AJ542" s="15"/>
      <c r="AK542" s="12"/>
      <c r="AL542" s="86"/>
      <c r="AM542" s="12"/>
      <c r="AN542" s="79">
        <f t="shared" si="58"/>
        <v>3</v>
      </c>
      <c r="AO542" s="79">
        <f>IF(X542+AM542=0,0,AM542+X542)</f>
        <v>75</v>
      </c>
      <c r="AP542" s="83">
        <f>IF(Z542+AJ542=0,0,Z542+AJ542)</f>
        <v>6250000</v>
      </c>
    </row>
    <row r="543" spans="2:42" ht="51" customHeight="1">
      <c r="B543" s="149" t="s">
        <v>859</v>
      </c>
      <c r="C543" s="12">
        <v>549</v>
      </c>
      <c r="D543" s="12" t="s">
        <v>858</v>
      </c>
      <c r="E543" s="12"/>
      <c r="F543" s="151" t="s">
        <v>3481</v>
      </c>
      <c r="G543" s="77" t="s">
        <v>1249</v>
      </c>
      <c r="H543" s="12" t="s">
        <v>3482</v>
      </c>
      <c r="I543" s="12" t="s">
        <v>1958</v>
      </c>
      <c r="J543" s="12" t="s">
        <v>1373</v>
      </c>
      <c r="K543" s="88">
        <v>79637330</v>
      </c>
      <c r="L543" s="12"/>
      <c r="M543" s="12"/>
      <c r="N543" s="12"/>
      <c r="O543" s="12"/>
      <c r="P543" s="12"/>
      <c r="Q543" s="12"/>
      <c r="R543" s="12"/>
      <c r="S543" s="12"/>
      <c r="T543" s="12" t="s">
        <v>1860</v>
      </c>
      <c r="U543" s="75">
        <v>45594</v>
      </c>
      <c r="V543" s="75">
        <v>45597</v>
      </c>
      <c r="W543" s="75">
        <v>45672</v>
      </c>
      <c r="X543" s="12">
        <v>75</v>
      </c>
      <c r="Y543" s="79">
        <f t="shared" si="57"/>
        <v>3</v>
      </c>
      <c r="Z543" s="89">
        <v>6250000</v>
      </c>
      <c r="AA543" s="81">
        <v>2500000</v>
      </c>
      <c r="AB543" s="12">
        <v>1680</v>
      </c>
      <c r="AC543" s="19" t="str">
        <f>IFERROR((VLOOKUP($AB543,T_Datos!$B$3:$D$34,2,FALSE)),"Por favor diligenciar")</f>
        <v xml:space="preserve">Ciudadanos mas seguros y con confianza en la justicia de rafael uribe uribe </v>
      </c>
      <c r="AD543" s="19" t="str">
        <f>IFERROR((VLOOKUP($AB543,T_Datos!$B$3:$D$34,3,FALSE)),"Por favor diligenciar")</f>
        <v>O23011603430000001680</v>
      </c>
      <c r="AE543" s="12"/>
      <c r="AF543" s="86"/>
      <c r="AG543" s="12"/>
      <c r="AH543" s="86"/>
      <c r="AI543" s="13"/>
      <c r="AJ543" s="15"/>
      <c r="AK543" s="12"/>
      <c r="AL543" s="86"/>
      <c r="AM543" s="12"/>
      <c r="AN543" s="79">
        <f t="shared" si="58"/>
        <v>3</v>
      </c>
      <c r="AO543" s="79">
        <f>IF(X543+AM543=0,0,AM543+X543)</f>
        <v>75</v>
      </c>
      <c r="AP543" s="83">
        <f>IF(Z543+AJ543=0,0,Z543+AJ543)</f>
        <v>6250000</v>
      </c>
    </row>
    <row r="544" spans="2:42" ht="51" customHeight="1">
      <c r="B544" s="149" t="s">
        <v>861</v>
      </c>
      <c r="C544" s="12">
        <v>550</v>
      </c>
      <c r="D544" s="12" t="s">
        <v>860</v>
      </c>
      <c r="E544" s="12"/>
      <c r="F544" s="151" t="s">
        <v>3483</v>
      </c>
      <c r="G544" s="77" t="s">
        <v>1249</v>
      </c>
      <c r="H544" s="12" t="s">
        <v>3484</v>
      </c>
      <c r="I544" s="12" t="s">
        <v>2578</v>
      </c>
      <c r="J544" s="12" t="s">
        <v>1373</v>
      </c>
      <c r="K544" s="88">
        <v>79519604</v>
      </c>
      <c r="L544" s="12"/>
      <c r="M544" s="12"/>
      <c r="N544" s="12"/>
      <c r="O544" s="12"/>
      <c r="P544" s="12"/>
      <c r="Q544" s="12"/>
      <c r="R544" s="12"/>
      <c r="S544" s="12"/>
      <c r="T544" s="12" t="s">
        <v>1793</v>
      </c>
      <c r="U544" s="75">
        <v>45594</v>
      </c>
      <c r="V544" s="75">
        <v>45602</v>
      </c>
      <c r="W544" s="75">
        <v>45677</v>
      </c>
      <c r="X544" s="12">
        <v>75</v>
      </c>
      <c r="Y544" s="79">
        <f t="shared" si="57"/>
        <v>3</v>
      </c>
      <c r="Z544" s="89">
        <v>7000000</v>
      </c>
      <c r="AA544" s="81">
        <v>2800000</v>
      </c>
      <c r="AB544" s="12">
        <v>1697</v>
      </c>
      <c r="AC544" s="19" t="str">
        <f>IFERROR((VLOOKUP($AB544,T_Datos!$B$3:$D$34,2,FALSE)),"Por favor diligenciar")</f>
        <v xml:space="preserve">Gestion publica transparente y que mide cuentas  la ciudadania en rafael uribe uribe </v>
      </c>
      <c r="AD544" s="19" t="str">
        <f>IFERROR((VLOOKUP($AB544,T_Datos!$B$3:$D$34,3,FALSE)),"Por favor diligenciar")</f>
        <v>O23011605570000001697</v>
      </c>
      <c r="AE544" s="12"/>
      <c r="AF544" s="86"/>
      <c r="AG544" s="12"/>
      <c r="AH544" s="86"/>
      <c r="AI544" s="13"/>
      <c r="AJ544" s="15"/>
      <c r="AK544" s="12"/>
      <c r="AL544" s="86"/>
      <c r="AM544" s="12"/>
      <c r="AN544" s="79">
        <f t="shared" si="58"/>
        <v>3</v>
      </c>
      <c r="AO544" s="79">
        <f>IF(X544+AM544=0,0,AM544+X544)</f>
        <v>75</v>
      </c>
      <c r="AP544" s="83">
        <f>IF(Z544+AJ544=0,0,Z544+AJ544)</f>
        <v>7000000</v>
      </c>
    </row>
    <row r="545" spans="2:42" ht="51" customHeight="1">
      <c r="B545" s="149" t="s">
        <v>863</v>
      </c>
      <c r="C545" s="12">
        <v>551</v>
      </c>
      <c r="D545" s="12" t="s">
        <v>862</v>
      </c>
      <c r="E545" s="12"/>
      <c r="F545" s="151" t="s">
        <v>3485</v>
      </c>
      <c r="G545" s="77" t="s">
        <v>1249</v>
      </c>
      <c r="H545" s="12" t="s">
        <v>3486</v>
      </c>
      <c r="I545" s="12" t="s">
        <v>2420</v>
      </c>
      <c r="J545" s="12" t="s">
        <v>1373</v>
      </c>
      <c r="K545" s="88">
        <v>1022367662</v>
      </c>
      <c r="L545" s="12"/>
      <c r="M545" s="12"/>
      <c r="N545" s="12"/>
      <c r="O545" s="12"/>
      <c r="P545" s="12"/>
      <c r="Q545" s="12"/>
      <c r="R545" s="12"/>
      <c r="S545" s="12"/>
      <c r="T545" s="12" t="s">
        <v>1677</v>
      </c>
      <c r="U545" s="75">
        <v>45593</v>
      </c>
      <c r="V545" s="75">
        <v>45594</v>
      </c>
      <c r="W545" s="75">
        <v>45701</v>
      </c>
      <c r="X545" s="12">
        <v>75</v>
      </c>
      <c r="Y545" s="79">
        <f t="shared" si="57"/>
        <v>3</v>
      </c>
      <c r="Z545" s="89">
        <v>7000000</v>
      </c>
      <c r="AA545" s="81">
        <v>2800000</v>
      </c>
      <c r="AB545" s="12">
        <v>1697</v>
      </c>
      <c r="AC545" s="19" t="str">
        <f>IFERROR((VLOOKUP($AB545,T_Datos!$B$3:$D$34,2,FALSE)),"Por favor diligenciar")</f>
        <v xml:space="preserve">Gestion publica transparente y que mide cuentas  la ciudadania en rafael uribe uribe </v>
      </c>
      <c r="AD545" s="19" t="str">
        <f>IFERROR((VLOOKUP($AB545,T_Datos!$B$3:$D$34,3,FALSE)),"Por favor diligenciar")</f>
        <v>O23011605570000001697</v>
      </c>
      <c r="AE545" s="12">
        <v>1</v>
      </c>
      <c r="AF545" s="86">
        <v>45667</v>
      </c>
      <c r="AG545" s="12">
        <v>182</v>
      </c>
      <c r="AH545" s="86">
        <v>45666</v>
      </c>
      <c r="AI545" s="13"/>
      <c r="AJ545" s="15">
        <v>2800000</v>
      </c>
      <c r="AK545" s="12">
        <v>1</v>
      </c>
      <c r="AL545" s="86">
        <v>45301</v>
      </c>
      <c r="AM545" s="12">
        <v>30</v>
      </c>
      <c r="AN545" s="79">
        <f t="shared" si="58"/>
        <v>4</v>
      </c>
      <c r="AO545" s="79">
        <f>IF(X545+AM545=0,0,AM545+X545)</f>
        <v>105</v>
      </c>
      <c r="AP545" s="83">
        <f>IF(Z545+AJ545=0,0,Z545+AJ545)</f>
        <v>9800000</v>
      </c>
    </row>
    <row r="546" spans="2:42" ht="51" customHeight="1">
      <c r="B546" s="149" t="s">
        <v>865</v>
      </c>
      <c r="C546" s="12">
        <v>552</v>
      </c>
      <c r="D546" s="12" t="s">
        <v>864</v>
      </c>
      <c r="E546" s="12"/>
      <c r="F546" s="151" t="s">
        <v>3487</v>
      </c>
      <c r="G546" s="77" t="s">
        <v>1249</v>
      </c>
      <c r="H546" s="12" t="s">
        <v>3488</v>
      </c>
      <c r="I546" s="12" t="s">
        <v>3489</v>
      </c>
      <c r="J546" s="12" t="s">
        <v>1373</v>
      </c>
      <c r="K546" s="88">
        <v>1032391431</v>
      </c>
      <c r="L546" s="12"/>
      <c r="M546" s="12"/>
      <c r="N546" s="12"/>
      <c r="O546" s="12"/>
      <c r="P546" s="12"/>
      <c r="Q546" s="12"/>
      <c r="R546" s="12"/>
      <c r="S546" s="12"/>
      <c r="T546" s="12" t="s">
        <v>1695</v>
      </c>
      <c r="U546" s="75">
        <v>45617</v>
      </c>
      <c r="V546" s="75">
        <v>45629</v>
      </c>
      <c r="W546" s="75">
        <v>45690</v>
      </c>
      <c r="X546" s="12">
        <v>60</v>
      </c>
      <c r="Y546" s="79">
        <f t="shared" si="57"/>
        <v>2</v>
      </c>
      <c r="Z546" s="89">
        <v>11880000</v>
      </c>
      <c r="AA546" s="81">
        <f>IF(Z546=0,0,((Z546/Y546)))</f>
        <v>5940000</v>
      </c>
      <c r="AB546" s="12">
        <v>1698</v>
      </c>
      <c r="AC546" s="19" t="str">
        <f>IFERROR((VLOOKUP($AB546,T_Datos!$B$3:$D$34,2,FALSE)),"Por favor diligenciar")</f>
        <v>Inspección, vigilancia y control en Rafael Uribe Uribe
Rafael Uribe Uribe</v>
      </c>
      <c r="AD546" s="19" t="str">
        <f>IFERROR((VLOOKUP($AB546,T_Datos!$B$3:$D$34,3,FALSE)),"Por favor diligenciar")</f>
        <v>O23011605570000001698</v>
      </c>
      <c r="AE546" s="12"/>
      <c r="AF546" s="86"/>
      <c r="AG546" s="12"/>
      <c r="AH546" s="86"/>
      <c r="AI546" s="13"/>
      <c r="AJ546" s="15"/>
      <c r="AK546" s="12"/>
      <c r="AL546" s="86"/>
      <c r="AM546" s="12"/>
      <c r="AN546" s="79">
        <f t="shared" si="58"/>
        <v>2</v>
      </c>
      <c r="AO546" s="79">
        <f>IF(X546+AM546=0,0,AM546+X546)</f>
        <v>60</v>
      </c>
      <c r="AP546" s="83">
        <f>IF(Z546+AJ546=0,0,Z546+AJ546)</f>
        <v>11880000</v>
      </c>
    </row>
    <row r="547" spans="2:42" ht="51" customHeight="1">
      <c r="B547" s="149" t="s">
        <v>867</v>
      </c>
      <c r="C547" s="12">
        <v>553</v>
      </c>
      <c r="D547" s="12" t="s">
        <v>866</v>
      </c>
      <c r="E547" s="12"/>
      <c r="F547" s="151" t="s">
        <v>3490</v>
      </c>
      <c r="G547" s="77" t="s">
        <v>1249</v>
      </c>
      <c r="H547" s="12" t="s">
        <v>3491</v>
      </c>
      <c r="I547" s="12" t="s">
        <v>3492</v>
      </c>
      <c r="J547" s="12" t="s">
        <v>1373</v>
      </c>
      <c r="K547" s="88">
        <v>1023021677</v>
      </c>
      <c r="L547" s="12"/>
      <c r="M547" s="12"/>
      <c r="N547" s="12"/>
      <c r="O547" s="12"/>
      <c r="P547" s="12"/>
      <c r="Q547" s="12"/>
      <c r="R547" s="12"/>
      <c r="S547" s="12"/>
      <c r="T547" s="12" t="s">
        <v>1860</v>
      </c>
      <c r="U547" s="75">
        <v>45601</v>
      </c>
      <c r="V547" s="75">
        <v>45603</v>
      </c>
      <c r="W547" s="75">
        <v>45678</v>
      </c>
      <c r="X547" s="12">
        <v>75</v>
      </c>
      <c r="Y547" s="79">
        <f t="shared" si="57"/>
        <v>3</v>
      </c>
      <c r="Z547" s="89">
        <v>6250000</v>
      </c>
      <c r="AA547" s="81">
        <v>2500000</v>
      </c>
      <c r="AB547" s="12">
        <v>1680</v>
      </c>
      <c r="AC547" s="19" t="str">
        <f>IFERROR((VLOOKUP($AB547,T_Datos!$B$3:$D$34,2,FALSE)),"Por favor diligenciar")</f>
        <v xml:space="preserve">Ciudadanos mas seguros y con confianza en la justicia de rafael uribe uribe </v>
      </c>
      <c r="AD547" s="19" t="str">
        <f>IFERROR((VLOOKUP($AB547,T_Datos!$B$3:$D$34,3,FALSE)),"Por favor diligenciar")</f>
        <v>O23011603430000001680</v>
      </c>
      <c r="AE547" s="12"/>
      <c r="AF547" s="86"/>
      <c r="AG547" s="12"/>
      <c r="AH547" s="86"/>
      <c r="AI547" s="13"/>
      <c r="AJ547" s="15"/>
      <c r="AK547" s="12"/>
      <c r="AL547" s="86"/>
      <c r="AM547" s="12"/>
      <c r="AN547" s="79">
        <f t="shared" si="58"/>
        <v>3</v>
      </c>
      <c r="AO547" s="79">
        <f>IF(X547+AM547=0,0,AM547+X547)</f>
        <v>75</v>
      </c>
      <c r="AP547" s="83">
        <f>IF(Z547+AJ547=0,0,Z547+AJ547)</f>
        <v>6250000</v>
      </c>
    </row>
    <row r="548" spans="2:42" ht="51" customHeight="1">
      <c r="B548" s="149" t="s">
        <v>869</v>
      </c>
      <c r="C548" s="12">
        <v>554</v>
      </c>
      <c r="D548" s="12" t="s">
        <v>868</v>
      </c>
      <c r="E548" s="12"/>
      <c r="F548" s="151" t="s">
        <v>3493</v>
      </c>
      <c r="G548" s="77" t="s">
        <v>1249</v>
      </c>
      <c r="H548" s="12" t="s">
        <v>3494</v>
      </c>
      <c r="I548" s="12" t="s">
        <v>2358</v>
      </c>
      <c r="J548" s="12" t="s">
        <v>1373</v>
      </c>
      <c r="K548" s="88">
        <v>1105781137</v>
      </c>
      <c r="L548" s="12"/>
      <c r="M548" s="12"/>
      <c r="N548" s="12"/>
      <c r="O548" s="12"/>
      <c r="P548" s="12"/>
      <c r="Q548" s="12"/>
      <c r="R548" s="12"/>
      <c r="S548" s="12"/>
      <c r="T548" s="12" t="s">
        <v>3495</v>
      </c>
      <c r="U548" s="75">
        <v>45595</v>
      </c>
      <c r="V548" s="75">
        <v>45597</v>
      </c>
      <c r="W548" s="75">
        <v>45703</v>
      </c>
      <c r="X548" s="12">
        <v>75</v>
      </c>
      <c r="Y548" s="79">
        <f t="shared" si="57"/>
        <v>3</v>
      </c>
      <c r="Z548" s="89">
        <v>19525000</v>
      </c>
      <c r="AA548" s="81">
        <v>7810000</v>
      </c>
      <c r="AB548" s="12">
        <v>1698</v>
      </c>
      <c r="AC548" s="19" t="str">
        <f>IFERROR((VLOOKUP($AB548,T_Datos!$B$3:$D$34,2,FALSE)),"Por favor diligenciar")</f>
        <v>Inspección, vigilancia y control en Rafael Uribe Uribe
Rafael Uribe Uribe</v>
      </c>
      <c r="AD548" s="19" t="str">
        <f>IFERROR((VLOOKUP($AB548,T_Datos!$B$3:$D$34,3,FALSE)),"Por favor diligenciar")</f>
        <v>O23011605570000001698</v>
      </c>
      <c r="AE548" s="12">
        <v>1</v>
      </c>
      <c r="AF548" s="86">
        <v>45657</v>
      </c>
      <c r="AG548" s="12">
        <v>1557</v>
      </c>
      <c r="AH548" s="86">
        <v>45656</v>
      </c>
      <c r="AI548" s="13">
        <v>1619</v>
      </c>
      <c r="AJ548" s="15">
        <v>7810000</v>
      </c>
      <c r="AK548" s="12">
        <v>1</v>
      </c>
      <c r="AL548" s="86">
        <v>45657</v>
      </c>
      <c r="AM548" s="12">
        <v>30</v>
      </c>
      <c r="AN548" s="79">
        <f t="shared" si="58"/>
        <v>4</v>
      </c>
      <c r="AO548" s="79">
        <f>IF(X548+AM548=0,0,AM548+X548)</f>
        <v>105</v>
      </c>
      <c r="AP548" s="83">
        <f>IF(Z548+AJ548=0,0,Z548+AJ548)</f>
        <v>27335000</v>
      </c>
    </row>
    <row r="549" spans="2:42" ht="51" customHeight="1">
      <c r="B549" s="149" t="s">
        <v>870</v>
      </c>
      <c r="C549" s="12" t="s">
        <v>1377</v>
      </c>
      <c r="D549" s="12" t="s">
        <v>782</v>
      </c>
      <c r="E549" s="12" t="s">
        <v>782</v>
      </c>
      <c r="F549" s="12" t="s">
        <v>782</v>
      </c>
      <c r="G549" s="12" t="s">
        <v>782</v>
      </c>
      <c r="H549" s="12" t="s">
        <v>782</v>
      </c>
      <c r="I549" s="12" t="s">
        <v>782</v>
      </c>
      <c r="J549" s="12" t="s">
        <v>782</v>
      </c>
      <c r="K549" s="12" t="s">
        <v>782</v>
      </c>
      <c r="L549" s="12" t="s">
        <v>782</v>
      </c>
      <c r="M549" s="12" t="s">
        <v>782</v>
      </c>
      <c r="N549" s="12" t="s">
        <v>782</v>
      </c>
      <c r="O549" s="12" t="s">
        <v>782</v>
      </c>
      <c r="P549" s="12" t="s">
        <v>782</v>
      </c>
      <c r="Q549" s="12" t="s">
        <v>782</v>
      </c>
      <c r="R549" s="12" t="s">
        <v>782</v>
      </c>
      <c r="S549" s="12" t="s">
        <v>782</v>
      </c>
      <c r="T549" s="12" t="s">
        <v>782</v>
      </c>
      <c r="U549" s="12" t="s">
        <v>782</v>
      </c>
      <c r="V549" s="12" t="s">
        <v>782</v>
      </c>
      <c r="W549" s="12" t="s">
        <v>782</v>
      </c>
      <c r="X549" s="12" t="s">
        <v>782</v>
      </c>
      <c r="Y549" s="12" t="s">
        <v>782</v>
      </c>
      <c r="Z549" s="12" t="s">
        <v>782</v>
      </c>
      <c r="AA549" s="12" t="s">
        <v>782</v>
      </c>
      <c r="AB549" s="12" t="s">
        <v>782</v>
      </c>
      <c r="AC549" s="12" t="s">
        <v>782</v>
      </c>
      <c r="AD549" s="12" t="s">
        <v>782</v>
      </c>
      <c r="AE549" s="12" t="s">
        <v>782</v>
      </c>
      <c r="AF549" s="12" t="s">
        <v>782</v>
      </c>
      <c r="AG549" s="12" t="s">
        <v>782</v>
      </c>
      <c r="AH549" s="12" t="s">
        <v>782</v>
      </c>
      <c r="AI549" s="12" t="s">
        <v>782</v>
      </c>
      <c r="AJ549" s="12" t="s">
        <v>782</v>
      </c>
      <c r="AK549" s="12" t="s">
        <v>782</v>
      </c>
      <c r="AL549" s="12" t="s">
        <v>782</v>
      </c>
      <c r="AM549" s="12" t="s">
        <v>782</v>
      </c>
      <c r="AN549" s="12" t="s">
        <v>782</v>
      </c>
      <c r="AO549" s="12" t="s">
        <v>782</v>
      </c>
      <c r="AP549" s="12" t="s">
        <v>782</v>
      </c>
    </row>
    <row r="550" spans="2:42" ht="51" customHeight="1">
      <c r="B550" s="149" t="s">
        <v>872</v>
      </c>
      <c r="C550" s="12">
        <v>556</v>
      </c>
      <c r="D550" s="12" t="s">
        <v>871</v>
      </c>
      <c r="E550" s="12"/>
      <c r="F550" s="151" t="s">
        <v>3496</v>
      </c>
      <c r="G550" s="77" t="s">
        <v>1249</v>
      </c>
      <c r="H550" s="12" t="s">
        <v>3497</v>
      </c>
      <c r="I550" s="12" t="s">
        <v>3498</v>
      </c>
      <c r="J550" s="12" t="s">
        <v>1373</v>
      </c>
      <c r="K550" s="88">
        <v>1014227004</v>
      </c>
      <c r="L550" s="12"/>
      <c r="M550" s="12"/>
      <c r="N550" s="12"/>
      <c r="O550" s="12"/>
      <c r="P550" s="12"/>
      <c r="Q550" s="12"/>
      <c r="R550" s="12"/>
      <c r="S550" s="12"/>
      <c r="T550" s="12" t="s">
        <v>1526</v>
      </c>
      <c r="U550" s="75">
        <v>45595</v>
      </c>
      <c r="V550" s="75">
        <v>45601</v>
      </c>
      <c r="W550" s="75">
        <v>45676</v>
      </c>
      <c r="X550" s="12">
        <v>75</v>
      </c>
      <c r="Y550" s="79">
        <f t="shared" ref="Y550:Y557" si="59">ROUND((X550/30),0)</f>
        <v>3</v>
      </c>
      <c r="Z550" s="89">
        <v>14850000</v>
      </c>
      <c r="AA550" s="81">
        <v>5940000</v>
      </c>
      <c r="AB550" s="12">
        <v>1697</v>
      </c>
      <c r="AC550" s="19" t="str">
        <f>IFERROR((VLOOKUP($AB550,T_Datos!$B$3:$D$34,2,FALSE)),"Por favor diligenciar")</f>
        <v xml:space="preserve">Gestion publica transparente y que mide cuentas  la ciudadania en rafael uribe uribe </v>
      </c>
      <c r="AD550" s="19" t="str">
        <f>IFERROR((VLOOKUP($AB550,T_Datos!$B$3:$D$34,3,FALSE)),"Por favor diligenciar")</f>
        <v>O23011605570000001697</v>
      </c>
      <c r="AE550" s="12"/>
      <c r="AF550" s="86"/>
      <c r="AG550" s="12"/>
      <c r="AH550" s="86"/>
      <c r="AI550" s="13"/>
      <c r="AJ550" s="15"/>
      <c r="AK550" s="12"/>
      <c r="AL550" s="86"/>
      <c r="AM550" s="12"/>
      <c r="AN550" s="79">
        <f t="shared" ref="AN550:AN557" si="60">ROUND(AO550/30,0)</f>
        <v>3</v>
      </c>
      <c r="AO550" s="79">
        <f>IF(X550+AM550=0,0,AM550+X550)</f>
        <v>75</v>
      </c>
      <c r="AP550" s="83">
        <f>IF(Z550+AJ550=0,0,Z550+AJ550)</f>
        <v>14850000</v>
      </c>
    </row>
    <row r="551" spans="2:42" ht="51" customHeight="1">
      <c r="B551" s="149" t="s">
        <v>874</v>
      </c>
      <c r="C551" s="12">
        <v>557</v>
      </c>
      <c r="D551" s="12" t="s">
        <v>873</v>
      </c>
      <c r="E551" s="12"/>
      <c r="F551" s="151" t="s">
        <v>3499</v>
      </c>
      <c r="G551" s="77" t="s">
        <v>1249</v>
      </c>
      <c r="H551" s="12" t="s">
        <v>3500</v>
      </c>
      <c r="I551" s="12" t="s">
        <v>2320</v>
      </c>
      <c r="J551" s="12" t="s">
        <v>1373</v>
      </c>
      <c r="K551" s="88">
        <v>41799594</v>
      </c>
      <c r="L551" s="12"/>
      <c r="M551" s="12"/>
      <c r="N551" s="12"/>
      <c r="O551" s="12"/>
      <c r="P551" s="12"/>
      <c r="Q551" s="12"/>
      <c r="R551" s="12"/>
      <c r="S551" s="12"/>
      <c r="T551" s="12" t="s">
        <v>3501</v>
      </c>
      <c r="U551" s="75">
        <v>45594</v>
      </c>
      <c r="V551" s="75">
        <v>45595</v>
      </c>
      <c r="W551" s="75">
        <v>45686</v>
      </c>
      <c r="X551" s="12">
        <v>90</v>
      </c>
      <c r="Y551" s="79">
        <f t="shared" si="59"/>
        <v>3</v>
      </c>
      <c r="Z551" s="89">
        <v>12600000</v>
      </c>
      <c r="AA551" s="81">
        <f>IF(Z551=0,0,((Z551/Y551)))</f>
        <v>4200000</v>
      </c>
      <c r="AB551" s="12">
        <v>1697</v>
      </c>
      <c r="AC551" s="19" t="str">
        <f>IFERROR((VLOOKUP($AB551,T_Datos!$B$3:$D$34,2,FALSE)),"Por favor diligenciar")</f>
        <v xml:space="preserve">Gestion publica transparente y que mide cuentas  la ciudadania en rafael uribe uribe </v>
      </c>
      <c r="AD551" s="19" t="str">
        <f>IFERROR((VLOOKUP($AB551,T_Datos!$B$3:$D$34,3,FALSE)),"Por favor diligenciar")</f>
        <v>O23011605570000001697</v>
      </c>
      <c r="AE551" s="12"/>
      <c r="AF551" s="86"/>
      <c r="AG551" s="12"/>
      <c r="AH551" s="86"/>
      <c r="AI551" s="13"/>
      <c r="AJ551" s="15"/>
      <c r="AK551" s="12"/>
      <c r="AL551" s="86"/>
      <c r="AM551" s="12"/>
      <c r="AN551" s="79">
        <f t="shared" si="60"/>
        <v>3</v>
      </c>
      <c r="AO551" s="79">
        <f>IF(X551+AM551=0,0,AM551+X551)</f>
        <v>90</v>
      </c>
      <c r="AP551" s="83">
        <f>IF(Z551+AJ551=0,0,Z551+AJ551)</f>
        <v>12600000</v>
      </c>
    </row>
    <row r="552" spans="2:42" ht="51" customHeight="1">
      <c r="B552" s="149" t="s">
        <v>877</v>
      </c>
      <c r="C552" s="12">
        <v>558</v>
      </c>
      <c r="D552" s="12" t="s">
        <v>875</v>
      </c>
      <c r="E552" s="12"/>
      <c r="F552" s="151" t="s">
        <v>3502</v>
      </c>
      <c r="G552" s="77" t="s">
        <v>1249</v>
      </c>
      <c r="H552" s="12" t="s">
        <v>3503</v>
      </c>
      <c r="I552" s="12" t="s">
        <v>876</v>
      </c>
      <c r="J552" s="12" t="s">
        <v>1373</v>
      </c>
      <c r="K552" s="88">
        <v>1024469143</v>
      </c>
      <c r="L552" s="12"/>
      <c r="M552" s="12"/>
      <c r="N552" s="12"/>
      <c r="O552" s="12"/>
      <c r="P552" s="12"/>
      <c r="Q552" s="12"/>
      <c r="R552" s="12"/>
      <c r="S552" s="12"/>
      <c r="T552" s="12" t="s">
        <v>3504</v>
      </c>
      <c r="U552" s="75">
        <v>45595</v>
      </c>
      <c r="V552" s="75">
        <v>45597</v>
      </c>
      <c r="W552" s="75">
        <v>45672</v>
      </c>
      <c r="X552" s="12">
        <v>75</v>
      </c>
      <c r="Y552" s="79">
        <f t="shared" si="59"/>
        <v>3</v>
      </c>
      <c r="Z552" s="89">
        <v>14850000</v>
      </c>
      <c r="AA552" s="81">
        <v>5940000</v>
      </c>
      <c r="AB552" s="12">
        <v>1636</v>
      </c>
      <c r="AC552" s="19" t="str">
        <f>IFERROR((VLOOKUP($AB552,T_Datos!$B$3:$D$34,2,FALSE)),"Por favor diligenciar")</f>
        <v>Mejoramiento de la calidad dde vida del adulto mayor en rafael uribe uribe</v>
      </c>
      <c r="AD552" s="19" t="str">
        <f>IFERROR((VLOOKUP($AB552,T_Datos!$B$3:$D$34,3,FALSE)),"Por favor diligenciar")</f>
        <v>O23011601010000001636</v>
      </c>
      <c r="AE552" s="12"/>
      <c r="AF552" s="86"/>
      <c r="AG552" s="12"/>
      <c r="AH552" s="86"/>
      <c r="AI552" s="13"/>
      <c r="AJ552" s="15"/>
      <c r="AK552" s="12"/>
      <c r="AL552" s="86"/>
      <c r="AM552" s="12"/>
      <c r="AN552" s="79">
        <f t="shared" si="60"/>
        <v>3</v>
      </c>
      <c r="AO552" s="79">
        <f>IF(X552+AM552=0,0,AM552+X552)</f>
        <v>75</v>
      </c>
      <c r="AP552" s="83">
        <f>IF(Z552+AJ552=0,0,Z552+AJ552)</f>
        <v>14850000</v>
      </c>
    </row>
    <row r="553" spans="2:42" ht="51" customHeight="1">
      <c r="B553" s="149" t="s">
        <v>879</v>
      </c>
      <c r="C553" s="12">
        <v>559</v>
      </c>
      <c r="D553" s="12" t="s">
        <v>878</v>
      </c>
      <c r="E553" s="12"/>
      <c r="F553" s="151" t="s">
        <v>3505</v>
      </c>
      <c r="G553" s="77" t="s">
        <v>1249</v>
      </c>
      <c r="H553" s="12" t="s">
        <v>3506</v>
      </c>
      <c r="I553" s="12" t="s">
        <v>1496</v>
      </c>
      <c r="J553" s="12" t="s">
        <v>1373</v>
      </c>
      <c r="K553" s="88">
        <v>53011633</v>
      </c>
      <c r="L553" s="12"/>
      <c r="M553" s="12"/>
      <c r="N553" s="12"/>
      <c r="O553" s="12"/>
      <c r="P553" s="12"/>
      <c r="Q553" s="12"/>
      <c r="R553" s="12"/>
      <c r="S553" s="12"/>
      <c r="T553" s="12" t="s">
        <v>1461</v>
      </c>
      <c r="U553" s="75">
        <v>45595</v>
      </c>
      <c r="V553" s="75">
        <v>45602</v>
      </c>
      <c r="W553" s="75">
        <v>45677</v>
      </c>
      <c r="X553" s="12">
        <v>75</v>
      </c>
      <c r="Y553" s="79">
        <f t="shared" si="59"/>
        <v>3</v>
      </c>
      <c r="Z553" s="89">
        <v>14850000</v>
      </c>
      <c r="AA553" s="81">
        <f>IF(Z553=0,0,((Z553/Y553)))</f>
        <v>4950000</v>
      </c>
      <c r="AB553" s="12">
        <v>1636</v>
      </c>
      <c r="AC553" s="19" t="str">
        <f>IFERROR((VLOOKUP($AB553,T_Datos!$B$3:$D$34,2,FALSE)),"Por favor diligenciar")</f>
        <v>Mejoramiento de la calidad dde vida del adulto mayor en rafael uribe uribe</v>
      </c>
      <c r="AD553" s="19" t="str">
        <f>IFERROR((VLOOKUP($AB553,T_Datos!$B$3:$D$34,3,FALSE)),"Por favor diligenciar")</f>
        <v>O23011601010000001636</v>
      </c>
      <c r="AE553" s="12"/>
      <c r="AF553" s="86"/>
      <c r="AG553" s="12"/>
      <c r="AH553" s="86"/>
      <c r="AI553" s="13"/>
      <c r="AJ553" s="15"/>
      <c r="AK553" s="12"/>
      <c r="AL553" s="86"/>
      <c r="AM553" s="12"/>
      <c r="AN553" s="79">
        <f t="shared" si="60"/>
        <v>3</v>
      </c>
      <c r="AO553" s="79">
        <f>IF(X553+AM553=0,0,AM553+X553)</f>
        <v>75</v>
      </c>
      <c r="AP553" s="83">
        <f>IF(Z553+AJ553=0,0,Z553+AJ553)</f>
        <v>14850000</v>
      </c>
    </row>
    <row r="554" spans="2:42" ht="51" customHeight="1">
      <c r="B554" s="149" t="s">
        <v>882</v>
      </c>
      <c r="C554" s="12">
        <v>560</v>
      </c>
      <c r="D554" s="12" t="s">
        <v>880</v>
      </c>
      <c r="E554" s="12"/>
      <c r="F554" s="151" t="s">
        <v>3507</v>
      </c>
      <c r="G554" s="77" t="s">
        <v>1249</v>
      </c>
      <c r="H554" s="12" t="s">
        <v>3508</v>
      </c>
      <c r="I554" s="12" t="s">
        <v>881</v>
      </c>
      <c r="J554" s="12" t="s">
        <v>1373</v>
      </c>
      <c r="K554" s="88">
        <v>17654733</v>
      </c>
      <c r="L554" s="12"/>
      <c r="M554" s="12"/>
      <c r="N554" s="12"/>
      <c r="O554" s="12"/>
      <c r="P554" s="12"/>
      <c r="Q554" s="12"/>
      <c r="R554" s="12"/>
      <c r="S554" s="12"/>
      <c r="T554" s="12" t="s">
        <v>1793</v>
      </c>
      <c r="U554" s="75">
        <v>45593</v>
      </c>
      <c r="V554" s="75">
        <v>45595</v>
      </c>
      <c r="W554" s="75">
        <v>45702</v>
      </c>
      <c r="X554" s="12">
        <v>75</v>
      </c>
      <c r="Y554" s="79">
        <f t="shared" si="59"/>
        <v>3</v>
      </c>
      <c r="Z554" s="89">
        <v>7000000</v>
      </c>
      <c r="AA554" s="81">
        <v>2800000</v>
      </c>
      <c r="AB554" s="12">
        <v>1697</v>
      </c>
      <c r="AC554" s="19" t="str">
        <f>IFERROR((VLOOKUP($AB554,T_Datos!$B$3:$D$34,2,FALSE)),"Por favor diligenciar")</f>
        <v xml:space="preserve">Gestion publica transparente y que mide cuentas  la ciudadania en rafael uribe uribe </v>
      </c>
      <c r="AD554" s="19" t="str">
        <f>IFERROR((VLOOKUP($AB554,T_Datos!$B$3:$D$34,3,FALSE)),"Por favor diligenciar")</f>
        <v>O23011605570000001697</v>
      </c>
      <c r="AE554" s="12">
        <v>1</v>
      </c>
      <c r="AF554" s="86">
        <v>45671</v>
      </c>
      <c r="AG554" s="12">
        <v>753</v>
      </c>
      <c r="AH554" s="86">
        <v>45671</v>
      </c>
      <c r="AI554" s="13"/>
      <c r="AJ554" s="15">
        <v>2800000</v>
      </c>
      <c r="AK554" s="12">
        <v>1</v>
      </c>
      <c r="AL554" s="86">
        <v>45671</v>
      </c>
      <c r="AM554" s="12">
        <v>30</v>
      </c>
      <c r="AN554" s="79">
        <f t="shared" si="60"/>
        <v>4</v>
      </c>
      <c r="AO554" s="79">
        <f>IF(X554+AM554=0,0,AM554+X554)</f>
        <v>105</v>
      </c>
      <c r="AP554" s="83">
        <f>IF(Z554+AJ554=0,0,Z554+AJ554)</f>
        <v>9800000</v>
      </c>
    </row>
    <row r="555" spans="2:42" ht="51" customHeight="1">
      <c r="B555" s="149" t="s">
        <v>885</v>
      </c>
      <c r="C555" s="12">
        <v>561</v>
      </c>
      <c r="D555" s="12" t="s">
        <v>883</v>
      </c>
      <c r="E555" s="12"/>
      <c r="F555" s="151" t="s">
        <v>3509</v>
      </c>
      <c r="G555" s="77" t="s">
        <v>1249</v>
      </c>
      <c r="H555" s="12" t="s">
        <v>3510</v>
      </c>
      <c r="I555" s="12" t="s">
        <v>884</v>
      </c>
      <c r="J555" s="12" t="s">
        <v>1373</v>
      </c>
      <c r="K555" s="88">
        <v>1030580846</v>
      </c>
      <c r="L555" s="12"/>
      <c r="M555" s="12"/>
      <c r="N555" s="12"/>
      <c r="O555" s="12"/>
      <c r="P555" s="12"/>
      <c r="Q555" s="12"/>
      <c r="R555" s="12"/>
      <c r="S555" s="12"/>
      <c r="T555" s="12" t="s">
        <v>1561</v>
      </c>
      <c r="U555" s="75">
        <v>45601</v>
      </c>
      <c r="V555" s="75">
        <v>45603</v>
      </c>
      <c r="W555" s="75">
        <v>45678</v>
      </c>
      <c r="X555" s="12">
        <v>75</v>
      </c>
      <c r="Y555" s="79">
        <f t="shared" si="59"/>
        <v>3</v>
      </c>
      <c r="Z555" s="89">
        <v>10500000</v>
      </c>
      <c r="AA555" s="81">
        <v>4200000</v>
      </c>
      <c r="AB555" s="12">
        <v>1697</v>
      </c>
      <c r="AC555" s="19" t="str">
        <f>IFERROR((VLOOKUP($AB555,T_Datos!$B$3:$D$34,2,FALSE)),"Por favor diligenciar")</f>
        <v xml:space="preserve">Gestion publica transparente y que mide cuentas  la ciudadania en rafael uribe uribe </v>
      </c>
      <c r="AD555" s="19" t="str">
        <f>IFERROR((VLOOKUP($AB555,T_Datos!$B$3:$D$34,3,FALSE)),"Por favor diligenciar")</f>
        <v>O23011605570000001697</v>
      </c>
      <c r="AE555" s="12"/>
      <c r="AF555" s="86"/>
      <c r="AG555" s="12"/>
      <c r="AH555" s="86"/>
      <c r="AI555" s="13"/>
      <c r="AJ555" s="15"/>
      <c r="AK555" s="12"/>
      <c r="AL555" s="86"/>
      <c r="AM555" s="12"/>
      <c r="AN555" s="79">
        <f t="shared" si="60"/>
        <v>3</v>
      </c>
      <c r="AO555" s="79">
        <f>IF(X555+AM555=0,0,AM555+X555)</f>
        <v>75</v>
      </c>
      <c r="AP555" s="83">
        <f>IF(Z555+AJ555=0,0,Z555+AJ555)</f>
        <v>10500000</v>
      </c>
    </row>
    <row r="556" spans="2:42" ht="51" customHeight="1">
      <c r="B556" s="149" t="s">
        <v>888</v>
      </c>
      <c r="C556" s="12">
        <v>562</v>
      </c>
      <c r="D556" s="12" t="s">
        <v>886</v>
      </c>
      <c r="E556" s="12"/>
      <c r="F556" s="151" t="s">
        <v>3511</v>
      </c>
      <c r="G556" s="77" t="s">
        <v>1249</v>
      </c>
      <c r="H556" s="12" t="s">
        <v>3512</v>
      </c>
      <c r="I556" s="12" t="s">
        <v>887</v>
      </c>
      <c r="J556" s="12" t="s">
        <v>1373</v>
      </c>
      <c r="K556" s="88">
        <v>1032374683</v>
      </c>
      <c r="L556" s="12"/>
      <c r="M556" s="12"/>
      <c r="N556" s="12"/>
      <c r="O556" s="12"/>
      <c r="P556" s="12"/>
      <c r="Q556" s="12"/>
      <c r="R556" s="12"/>
      <c r="S556" s="12"/>
      <c r="T556" s="12" t="s">
        <v>1852</v>
      </c>
      <c r="U556" s="75">
        <v>45593</v>
      </c>
      <c r="V556" s="75">
        <v>45595</v>
      </c>
      <c r="W556" s="75">
        <v>45686</v>
      </c>
      <c r="X556" s="12">
        <v>90</v>
      </c>
      <c r="Y556" s="79">
        <f t="shared" si="59"/>
        <v>3</v>
      </c>
      <c r="Z556" s="89">
        <v>17820000</v>
      </c>
      <c r="AA556" s="81">
        <f>IF(Z556=0,0,((Z556/Y556)))</f>
        <v>5940000</v>
      </c>
      <c r="AB556" s="12">
        <v>1697</v>
      </c>
      <c r="AC556" s="19" t="str">
        <f>IFERROR((VLOOKUP($AB556,T_Datos!$B$3:$D$34,2,FALSE)),"Por favor diligenciar")</f>
        <v xml:space="preserve">Gestion publica transparente y que mide cuentas  la ciudadania en rafael uribe uribe </v>
      </c>
      <c r="AD556" s="19" t="str">
        <f>IFERROR((VLOOKUP($AB556,T_Datos!$B$3:$D$34,3,FALSE)),"Por favor diligenciar")</f>
        <v>O23011605570000001697</v>
      </c>
      <c r="AE556" s="12"/>
      <c r="AF556" s="86"/>
      <c r="AG556" s="12"/>
      <c r="AH556" s="86"/>
      <c r="AI556" s="13"/>
      <c r="AJ556" s="15"/>
      <c r="AK556" s="12"/>
      <c r="AL556" s="86"/>
      <c r="AM556" s="12"/>
      <c r="AN556" s="79">
        <f t="shared" si="60"/>
        <v>3</v>
      </c>
      <c r="AO556" s="79">
        <f>IF(X556+AM556=0,0,AM556+X556)</f>
        <v>90</v>
      </c>
      <c r="AP556" s="83">
        <f>IF(Z556+AJ556=0,0,Z556+AJ556)</f>
        <v>17820000</v>
      </c>
    </row>
    <row r="557" spans="2:42" ht="51" customHeight="1">
      <c r="B557" s="149" t="s">
        <v>890</v>
      </c>
      <c r="C557" s="12">
        <v>563</v>
      </c>
      <c r="D557" s="12" t="s">
        <v>889</v>
      </c>
      <c r="E557" s="12"/>
      <c r="F557" s="151" t="s">
        <v>3513</v>
      </c>
      <c r="G557" s="77" t="s">
        <v>1249</v>
      </c>
      <c r="H557" s="12" t="s">
        <v>3514</v>
      </c>
      <c r="I557" s="12" t="s">
        <v>3515</v>
      </c>
      <c r="J557" s="12" t="s">
        <v>1373</v>
      </c>
      <c r="K557" s="88">
        <v>1018469343</v>
      </c>
      <c r="L557" s="12"/>
      <c r="M557" s="12"/>
      <c r="N557" s="12"/>
      <c r="O557" s="12"/>
      <c r="P557" s="12"/>
      <c r="Q557" s="12"/>
      <c r="R557" s="12"/>
      <c r="S557" s="12"/>
      <c r="T557" s="12" t="s">
        <v>3516</v>
      </c>
      <c r="U557" s="75">
        <v>45595</v>
      </c>
      <c r="V557" s="75">
        <v>45597</v>
      </c>
      <c r="W557" s="75">
        <v>45672</v>
      </c>
      <c r="X557" s="12">
        <v>75</v>
      </c>
      <c r="Y557" s="79">
        <f t="shared" si="59"/>
        <v>3</v>
      </c>
      <c r="Z557" s="89">
        <v>14850000</v>
      </c>
      <c r="AA557" s="81">
        <v>5940000</v>
      </c>
      <c r="AB557" s="12">
        <v>1698</v>
      </c>
      <c r="AC557" s="19" t="str">
        <f>IFERROR((VLOOKUP($AB557,T_Datos!$B$3:$D$34,2,FALSE)),"Por favor diligenciar")</f>
        <v>Inspección, vigilancia y control en Rafael Uribe Uribe
Rafael Uribe Uribe</v>
      </c>
      <c r="AD557" s="19" t="str">
        <f>IFERROR((VLOOKUP($AB557,T_Datos!$B$3:$D$34,3,FALSE)),"Por favor diligenciar")</f>
        <v>O23011605570000001698</v>
      </c>
      <c r="AE557" s="12"/>
      <c r="AF557" s="86"/>
      <c r="AG557" s="12"/>
      <c r="AH557" s="86"/>
      <c r="AI557" s="13"/>
      <c r="AJ557" s="15"/>
      <c r="AK557" s="12"/>
      <c r="AL557" s="86"/>
      <c r="AM557" s="12"/>
      <c r="AN557" s="79">
        <f t="shared" si="60"/>
        <v>3</v>
      </c>
      <c r="AO557" s="79">
        <f>IF(X557+AM557=0,0,AM557+X557)</f>
        <v>75</v>
      </c>
      <c r="AP557" s="83">
        <f>IF(Z557+AJ557=0,0,Z557+AJ557)</f>
        <v>14850000</v>
      </c>
    </row>
    <row r="558" spans="2:42" ht="51" customHeight="1">
      <c r="B558" s="149" t="s">
        <v>891</v>
      </c>
      <c r="C558" s="12" t="s">
        <v>1377</v>
      </c>
      <c r="D558" s="12" t="s">
        <v>782</v>
      </c>
      <c r="E558" s="12" t="s">
        <v>782</v>
      </c>
      <c r="F558" s="12" t="s">
        <v>782</v>
      </c>
      <c r="G558" s="12" t="s">
        <v>782</v>
      </c>
      <c r="H558" s="12" t="s">
        <v>782</v>
      </c>
      <c r="I558" s="12" t="s">
        <v>782</v>
      </c>
      <c r="J558" s="12" t="s">
        <v>782</v>
      </c>
      <c r="K558" s="12" t="s">
        <v>782</v>
      </c>
      <c r="L558" s="12" t="s">
        <v>782</v>
      </c>
      <c r="M558" s="12" t="s">
        <v>782</v>
      </c>
      <c r="N558" s="12" t="s">
        <v>782</v>
      </c>
      <c r="O558" s="12" t="s">
        <v>782</v>
      </c>
      <c r="P558" s="12" t="s">
        <v>782</v>
      </c>
      <c r="Q558" s="12" t="s">
        <v>782</v>
      </c>
      <c r="R558" s="12" t="s">
        <v>782</v>
      </c>
      <c r="S558" s="12" t="s">
        <v>782</v>
      </c>
      <c r="T558" s="12" t="s">
        <v>782</v>
      </c>
      <c r="U558" s="12" t="s">
        <v>782</v>
      </c>
      <c r="V558" s="12" t="s">
        <v>782</v>
      </c>
      <c r="W558" s="12" t="s">
        <v>782</v>
      </c>
      <c r="X558" s="12" t="s">
        <v>782</v>
      </c>
      <c r="Y558" s="12" t="s">
        <v>782</v>
      </c>
      <c r="Z558" s="12" t="s">
        <v>782</v>
      </c>
      <c r="AA558" s="12" t="s">
        <v>782</v>
      </c>
      <c r="AB558" s="12" t="s">
        <v>782</v>
      </c>
      <c r="AC558" s="12" t="s">
        <v>782</v>
      </c>
      <c r="AD558" s="12" t="s">
        <v>782</v>
      </c>
      <c r="AE558" s="12" t="s">
        <v>782</v>
      </c>
      <c r="AF558" s="12" t="s">
        <v>782</v>
      </c>
      <c r="AG558" s="12" t="s">
        <v>782</v>
      </c>
      <c r="AH558" s="12" t="s">
        <v>782</v>
      </c>
      <c r="AI558" s="12" t="s">
        <v>782</v>
      </c>
      <c r="AJ558" s="12" t="s">
        <v>782</v>
      </c>
      <c r="AK558" s="12" t="s">
        <v>782</v>
      </c>
      <c r="AL558" s="12" t="s">
        <v>782</v>
      </c>
      <c r="AM558" s="12" t="s">
        <v>782</v>
      </c>
      <c r="AN558" s="12" t="s">
        <v>782</v>
      </c>
      <c r="AO558" s="12" t="s">
        <v>782</v>
      </c>
      <c r="AP558" s="12" t="s">
        <v>782</v>
      </c>
    </row>
    <row r="559" spans="2:42" ht="51" customHeight="1">
      <c r="B559" s="149" t="s">
        <v>893</v>
      </c>
      <c r="C559" s="12">
        <v>565</v>
      </c>
      <c r="D559" s="12" t="s">
        <v>892</v>
      </c>
      <c r="E559" s="12"/>
      <c r="F559" s="151" t="s">
        <v>3517</v>
      </c>
      <c r="G559" s="77" t="s">
        <v>1249</v>
      </c>
      <c r="H559" s="12" t="s">
        <v>3518</v>
      </c>
      <c r="I559" s="12" t="s">
        <v>3519</v>
      </c>
      <c r="J559" s="12" t="s">
        <v>1373</v>
      </c>
      <c r="K559" s="88">
        <v>79374561</v>
      </c>
      <c r="L559" s="12"/>
      <c r="M559" s="12"/>
      <c r="N559" s="12"/>
      <c r="O559" s="12"/>
      <c r="P559" s="12"/>
      <c r="Q559" s="12"/>
      <c r="R559" s="12"/>
      <c r="S559" s="12"/>
      <c r="T559" s="12" t="s">
        <v>1982</v>
      </c>
      <c r="U559" s="75">
        <v>45603</v>
      </c>
      <c r="V559" s="75">
        <v>45611</v>
      </c>
      <c r="W559" s="75">
        <v>45702</v>
      </c>
      <c r="X559" s="12">
        <v>60</v>
      </c>
      <c r="Y559" s="79">
        <f t="shared" ref="Y559:Y590" si="61">ROUND((X559/30),0)</f>
        <v>2</v>
      </c>
      <c r="Z559" s="89">
        <v>5600000</v>
      </c>
      <c r="AA559" s="81">
        <f>IF(Z559=0,0,((Z559/Y559)))</f>
        <v>2800000</v>
      </c>
      <c r="AB559" s="12">
        <v>1697</v>
      </c>
      <c r="AC559" s="19" t="str">
        <f>IFERROR((VLOOKUP($AB559,T_Datos!$B$3:$D$34,2,FALSE)),"Por favor diligenciar")</f>
        <v xml:space="preserve">Gestion publica transparente y que mide cuentas  la ciudadania en rafael uribe uribe </v>
      </c>
      <c r="AD559" s="19" t="str">
        <f>IFERROR((VLOOKUP($AB559,T_Datos!$B$3:$D$34,3,FALSE)),"Por favor diligenciar")</f>
        <v>O23011605570000001697</v>
      </c>
      <c r="AE559" s="12">
        <v>1</v>
      </c>
      <c r="AF559" s="86">
        <v>45671</v>
      </c>
      <c r="AG559" s="12">
        <v>748</v>
      </c>
      <c r="AH559" s="86">
        <v>45671</v>
      </c>
      <c r="AI559" s="13"/>
      <c r="AJ559" s="15">
        <v>2800000</v>
      </c>
      <c r="AK559" s="12">
        <v>1</v>
      </c>
      <c r="AL559" s="86">
        <v>45671</v>
      </c>
      <c r="AM559" s="12">
        <v>30</v>
      </c>
      <c r="AN559" s="79">
        <f t="shared" ref="AN559:AN590" si="62">ROUND(AO559/30,0)</f>
        <v>3</v>
      </c>
      <c r="AO559" s="79">
        <f>IF(X559+AM559=0,0,AM559+X559)</f>
        <v>90</v>
      </c>
      <c r="AP559" s="83">
        <f>IF(Z559+AJ559=0,0,Z559+AJ559)</f>
        <v>8400000</v>
      </c>
    </row>
    <row r="560" spans="2:42" ht="51" customHeight="1">
      <c r="B560" s="149" t="s">
        <v>895</v>
      </c>
      <c r="C560" s="12">
        <v>566</v>
      </c>
      <c r="D560" s="12" t="s">
        <v>894</v>
      </c>
      <c r="E560" s="12"/>
      <c r="F560" s="151" t="s">
        <v>3520</v>
      </c>
      <c r="G560" s="77" t="s">
        <v>1249</v>
      </c>
      <c r="H560" s="12" t="s">
        <v>3521</v>
      </c>
      <c r="I560" s="12" t="s">
        <v>1909</v>
      </c>
      <c r="J560" s="12" t="s">
        <v>1373</v>
      </c>
      <c r="K560" s="88">
        <v>1013659950</v>
      </c>
      <c r="L560" s="12"/>
      <c r="M560" s="12"/>
      <c r="N560" s="12"/>
      <c r="O560" s="12"/>
      <c r="P560" s="12"/>
      <c r="Q560" s="12"/>
      <c r="R560" s="12"/>
      <c r="S560" s="12"/>
      <c r="T560" s="12" t="s">
        <v>1852</v>
      </c>
      <c r="U560" s="75">
        <v>45596</v>
      </c>
      <c r="V560" s="75">
        <v>45597</v>
      </c>
      <c r="W560" s="75">
        <v>45687</v>
      </c>
      <c r="X560" s="12">
        <v>90</v>
      </c>
      <c r="Y560" s="79">
        <f t="shared" si="61"/>
        <v>3</v>
      </c>
      <c r="Z560" s="89">
        <v>17820000</v>
      </c>
      <c r="AA560" s="81">
        <f>IF(Z560=0,0,((Z560/Y560)))</f>
        <v>5940000</v>
      </c>
      <c r="AB560" s="12">
        <v>1697</v>
      </c>
      <c r="AC560" s="19" t="str">
        <f>IFERROR((VLOOKUP($AB560,T_Datos!$B$3:$D$34,2,FALSE)),"Por favor diligenciar")</f>
        <v xml:space="preserve">Gestion publica transparente y que mide cuentas  la ciudadania en rafael uribe uribe </v>
      </c>
      <c r="AD560" s="19" t="str">
        <f>IFERROR((VLOOKUP($AB560,T_Datos!$B$3:$D$34,3,FALSE)),"Por favor diligenciar")</f>
        <v>O23011605570000001697</v>
      </c>
      <c r="AE560" s="12"/>
      <c r="AF560" s="86"/>
      <c r="AG560" s="12"/>
      <c r="AH560" s="86"/>
      <c r="AI560" s="13"/>
      <c r="AJ560" s="15"/>
      <c r="AK560" s="12"/>
      <c r="AL560" s="86"/>
      <c r="AM560" s="12"/>
      <c r="AN560" s="79">
        <f t="shared" si="62"/>
        <v>3</v>
      </c>
      <c r="AO560" s="79">
        <f>IF(X560+AM560=0,0,AM560+X560)</f>
        <v>90</v>
      </c>
      <c r="AP560" s="83">
        <f>IF(Z560+AJ560=0,0,Z560+AJ560)</f>
        <v>17820000</v>
      </c>
    </row>
    <row r="561" spans="2:42" ht="51" customHeight="1">
      <c r="B561" s="149" t="s">
        <v>898</v>
      </c>
      <c r="C561" s="12">
        <v>567</v>
      </c>
      <c r="D561" s="12" t="s">
        <v>896</v>
      </c>
      <c r="E561" s="12"/>
      <c r="F561" s="151" t="s">
        <v>3522</v>
      </c>
      <c r="G561" s="77" t="s">
        <v>1249</v>
      </c>
      <c r="H561" s="12" t="s">
        <v>3523</v>
      </c>
      <c r="I561" s="12" t="s">
        <v>897</v>
      </c>
      <c r="J561" s="12" t="s">
        <v>1373</v>
      </c>
      <c r="K561" s="88">
        <v>28224210</v>
      </c>
      <c r="L561" s="12"/>
      <c r="M561" s="12"/>
      <c r="N561" s="12"/>
      <c r="O561" s="12"/>
      <c r="P561" s="12"/>
      <c r="Q561" s="12"/>
      <c r="R561" s="12"/>
      <c r="S561" s="12"/>
      <c r="T561" s="12" t="s">
        <v>1752</v>
      </c>
      <c r="U561" s="75">
        <v>45594</v>
      </c>
      <c r="V561" s="75">
        <v>45597</v>
      </c>
      <c r="W561" s="75">
        <v>45672</v>
      </c>
      <c r="X561" s="12">
        <v>75</v>
      </c>
      <c r="Y561" s="79">
        <f t="shared" si="61"/>
        <v>3</v>
      </c>
      <c r="Z561" s="89">
        <v>7000000</v>
      </c>
      <c r="AA561" s="81">
        <v>2800000</v>
      </c>
      <c r="AB561" s="12">
        <v>1697</v>
      </c>
      <c r="AC561" s="19" t="str">
        <f>IFERROR((VLOOKUP($AB561,T_Datos!$B$3:$D$34,2,FALSE)),"Por favor diligenciar")</f>
        <v xml:space="preserve">Gestion publica transparente y que mide cuentas  la ciudadania en rafael uribe uribe </v>
      </c>
      <c r="AD561" s="19" t="str">
        <f>IFERROR((VLOOKUP($AB561,T_Datos!$B$3:$D$34,3,FALSE)),"Por favor diligenciar")</f>
        <v>O23011605570000001697</v>
      </c>
      <c r="AE561" s="12"/>
      <c r="AF561" s="86"/>
      <c r="AG561" s="12"/>
      <c r="AH561" s="86"/>
      <c r="AI561" s="13"/>
      <c r="AJ561" s="15"/>
      <c r="AK561" s="12"/>
      <c r="AL561" s="86"/>
      <c r="AM561" s="12"/>
      <c r="AN561" s="79">
        <f t="shared" si="62"/>
        <v>3</v>
      </c>
      <c r="AO561" s="79">
        <f>IF(X561+AM561=0,0,AM561+X561)</f>
        <v>75</v>
      </c>
      <c r="AP561" s="83">
        <f>IF(Z561+AJ561=0,0,Z561+AJ561)</f>
        <v>7000000</v>
      </c>
    </row>
    <row r="562" spans="2:42" ht="51" customHeight="1">
      <c r="B562" s="149" t="s">
        <v>901</v>
      </c>
      <c r="C562" s="12">
        <v>568</v>
      </c>
      <c r="D562" s="12" t="s">
        <v>899</v>
      </c>
      <c r="E562" s="12"/>
      <c r="F562" s="151" t="s">
        <v>3524</v>
      </c>
      <c r="G562" s="77" t="s">
        <v>1249</v>
      </c>
      <c r="H562" s="12" t="s">
        <v>3525</v>
      </c>
      <c r="I562" s="12" t="s">
        <v>900</v>
      </c>
      <c r="J562" s="12" t="s">
        <v>1373</v>
      </c>
      <c r="K562" s="88">
        <v>52374822</v>
      </c>
      <c r="L562" s="12"/>
      <c r="M562" s="12"/>
      <c r="N562" s="12"/>
      <c r="O562" s="12"/>
      <c r="P562" s="12"/>
      <c r="Q562" s="12"/>
      <c r="R562" s="12"/>
      <c r="S562" s="12"/>
      <c r="T562" s="12" t="s">
        <v>3526</v>
      </c>
      <c r="U562" s="75">
        <v>45602</v>
      </c>
      <c r="V562" s="75">
        <v>45609</v>
      </c>
      <c r="W562" s="75">
        <v>45684</v>
      </c>
      <c r="X562" s="12">
        <v>75</v>
      </c>
      <c r="Y562" s="79">
        <f t="shared" si="61"/>
        <v>3</v>
      </c>
      <c r="Z562" s="89">
        <v>10500000</v>
      </c>
      <c r="AA562" s="81">
        <v>4200000</v>
      </c>
      <c r="AB562" s="12">
        <v>1636</v>
      </c>
      <c r="AC562" s="19" t="str">
        <f>IFERROR((VLOOKUP($AB562,T_Datos!$B$3:$D$34,2,FALSE)),"Por favor diligenciar")</f>
        <v>Mejoramiento de la calidad dde vida del adulto mayor en rafael uribe uribe</v>
      </c>
      <c r="AD562" s="19" t="str">
        <f>IFERROR((VLOOKUP($AB562,T_Datos!$B$3:$D$34,3,FALSE)),"Por favor diligenciar")</f>
        <v>O23011601010000001636</v>
      </c>
      <c r="AE562" s="12"/>
      <c r="AF562" s="86"/>
      <c r="AG562" s="12"/>
      <c r="AH562" s="86"/>
      <c r="AI562" s="13"/>
      <c r="AJ562" s="15"/>
      <c r="AK562" s="12"/>
      <c r="AL562" s="86"/>
      <c r="AM562" s="12"/>
      <c r="AN562" s="79">
        <f t="shared" si="62"/>
        <v>3</v>
      </c>
      <c r="AO562" s="79">
        <f>IF(X562+AM562=0,0,AM562+X562)</f>
        <v>75</v>
      </c>
      <c r="AP562" s="83">
        <f>IF(Z562+AJ562=0,0,Z562+AJ562)</f>
        <v>10500000</v>
      </c>
    </row>
    <row r="563" spans="2:42" ht="51" customHeight="1">
      <c r="B563" s="149" t="s">
        <v>903</v>
      </c>
      <c r="C563" s="12">
        <v>569</v>
      </c>
      <c r="D563" s="12" t="s">
        <v>902</v>
      </c>
      <c r="E563" s="12"/>
      <c r="F563" s="151" t="s">
        <v>3527</v>
      </c>
      <c r="G563" s="77" t="s">
        <v>1249</v>
      </c>
      <c r="H563" s="12" t="s">
        <v>3528</v>
      </c>
      <c r="I563" s="175" t="s">
        <v>2491</v>
      </c>
      <c r="J563" s="12" t="s">
        <v>1373</v>
      </c>
      <c r="K563" s="88">
        <v>52828741</v>
      </c>
      <c r="L563" s="12"/>
      <c r="M563" s="12"/>
      <c r="N563" s="12"/>
      <c r="O563" s="12"/>
      <c r="P563" s="12"/>
      <c r="Q563" s="12"/>
      <c r="R563" s="12"/>
      <c r="S563" s="12"/>
      <c r="T563" s="12" t="s">
        <v>3529</v>
      </c>
      <c r="U563" s="75">
        <v>45595</v>
      </c>
      <c r="V563" s="75">
        <v>45597</v>
      </c>
      <c r="W563" s="75">
        <v>45646</v>
      </c>
      <c r="X563" s="12">
        <v>105</v>
      </c>
      <c r="Y563" s="79">
        <f t="shared" si="61"/>
        <v>4</v>
      </c>
      <c r="Z563" s="89">
        <v>14700000</v>
      </c>
      <c r="AA563" s="81">
        <v>4200000</v>
      </c>
      <c r="AB563" s="12">
        <v>1697</v>
      </c>
      <c r="AC563" s="19" t="str">
        <f>IFERROR((VLOOKUP($AB563,T_Datos!$B$3:$D$34,2,FALSE)),"Por favor diligenciar")</f>
        <v xml:space="preserve">Gestion publica transparente y que mide cuentas  la ciudadania en rafael uribe uribe </v>
      </c>
      <c r="AD563" s="19" t="str">
        <f>IFERROR((VLOOKUP($AB563,T_Datos!$B$3:$D$34,3,FALSE)),"Por favor diligenciar")</f>
        <v>O23011605570000001697</v>
      </c>
      <c r="AE563" s="12"/>
      <c r="AF563" s="86"/>
      <c r="AG563" s="12"/>
      <c r="AH563" s="86"/>
      <c r="AI563" s="13"/>
      <c r="AJ563" s="15"/>
      <c r="AK563" s="12"/>
      <c r="AL563" s="86"/>
      <c r="AM563" s="12"/>
      <c r="AN563" s="79">
        <f t="shared" si="62"/>
        <v>4</v>
      </c>
      <c r="AO563" s="79">
        <f>IF(X563+AM563=0,0,AM563+X563)</f>
        <v>105</v>
      </c>
      <c r="AP563" s="83">
        <f>IF(Z563+AJ563=0,0,Z563+AJ563)</f>
        <v>14700000</v>
      </c>
    </row>
    <row r="564" spans="2:42" ht="51" customHeight="1">
      <c r="B564" s="149" t="s">
        <v>906</v>
      </c>
      <c r="C564" s="12">
        <v>570</v>
      </c>
      <c r="D564" s="12" t="s">
        <v>904</v>
      </c>
      <c r="E564" s="12"/>
      <c r="F564" s="151" t="s">
        <v>3530</v>
      </c>
      <c r="G564" s="77" t="s">
        <v>1249</v>
      </c>
      <c r="H564" s="12" t="s">
        <v>3531</v>
      </c>
      <c r="I564" s="12" t="s">
        <v>905</v>
      </c>
      <c r="J564" s="12" t="s">
        <v>1373</v>
      </c>
      <c r="K564" s="88">
        <v>34324674</v>
      </c>
      <c r="L564" s="12"/>
      <c r="M564" s="12"/>
      <c r="N564" s="12"/>
      <c r="O564" s="12"/>
      <c r="P564" s="12"/>
      <c r="Q564" s="12"/>
      <c r="R564" s="12"/>
      <c r="S564" s="12"/>
      <c r="T564" s="12" t="s">
        <v>1457</v>
      </c>
      <c r="U564" s="75">
        <v>45604</v>
      </c>
      <c r="V564" s="75">
        <v>45614</v>
      </c>
      <c r="W564" s="75">
        <v>45324</v>
      </c>
      <c r="X564" s="12">
        <v>75</v>
      </c>
      <c r="Y564" s="79">
        <f t="shared" si="61"/>
        <v>3</v>
      </c>
      <c r="Z564" s="89">
        <v>14850000</v>
      </c>
      <c r="AA564" s="81">
        <v>5940000</v>
      </c>
      <c r="AB564" s="12">
        <v>1698</v>
      </c>
      <c r="AC564" s="19" t="str">
        <f>IFERROR((VLOOKUP($AB564,T_Datos!$B$3:$D$34,2,FALSE)),"Por favor diligenciar")</f>
        <v>Inspección, vigilancia y control en Rafael Uribe Uribe
Rafael Uribe Uribe</v>
      </c>
      <c r="AD564" s="19" t="str">
        <f>IFERROR((VLOOKUP($AB564,T_Datos!$B$3:$D$34,3,FALSE)),"Por favor diligenciar")</f>
        <v>O23011605570000001698</v>
      </c>
      <c r="AE564" s="12"/>
      <c r="AF564" s="86"/>
      <c r="AG564" s="12"/>
      <c r="AH564" s="86"/>
      <c r="AI564" s="13"/>
      <c r="AJ564" s="15"/>
      <c r="AK564" s="12"/>
      <c r="AL564" s="86"/>
      <c r="AM564" s="12"/>
      <c r="AN564" s="79">
        <f t="shared" si="62"/>
        <v>3</v>
      </c>
      <c r="AO564" s="79">
        <f>IF(X564+AM564=0,0,AM564+X564)</f>
        <v>75</v>
      </c>
      <c r="AP564" s="83">
        <f>IF(Z564+AJ564=0,0,Z564+AJ564)</f>
        <v>14850000</v>
      </c>
    </row>
    <row r="565" spans="2:42" ht="51" customHeight="1">
      <c r="B565" s="149" t="s">
        <v>908</v>
      </c>
      <c r="C565" s="12">
        <v>571</v>
      </c>
      <c r="D565" s="12" t="s">
        <v>907</v>
      </c>
      <c r="E565" s="12"/>
      <c r="F565" s="151" t="s">
        <v>3532</v>
      </c>
      <c r="G565" s="77" t="s">
        <v>1249</v>
      </c>
      <c r="H565" s="12" t="s">
        <v>3533</v>
      </c>
      <c r="I565" s="12" t="s">
        <v>3534</v>
      </c>
      <c r="J565" s="12" t="s">
        <v>1373</v>
      </c>
      <c r="K565" s="88">
        <v>52118972</v>
      </c>
      <c r="L565" s="12"/>
      <c r="M565" s="12"/>
      <c r="N565" s="12"/>
      <c r="O565" s="12"/>
      <c r="P565" s="12" t="s">
        <v>1781</v>
      </c>
      <c r="Q565" s="12" t="s">
        <v>1373</v>
      </c>
      <c r="R565" s="88">
        <v>79057693</v>
      </c>
      <c r="S565" s="86">
        <v>45625</v>
      </c>
      <c r="T565" s="12" t="s">
        <v>3535</v>
      </c>
      <c r="U565" s="75">
        <v>45596</v>
      </c>
      <c r="V565" s="75">
        <v>45601</v>
      </c>
      <c r="W565" s="75">
        <v>45676</v>
      </c>
      <c r="X565" s="12">
        <v>75</v>
      </c>
      <c r="Y565" s="79">
        <f t="shared" si="61"/>
        <v>3</v>
      </c>
      <c r="Z565" s="89">
        <v>14850000</v>
      </c>
      <c r="AA565" s="81">
        <v>5940000</v>
      </c>
      <c r="AB565" s="12">
        <v>1697</v>
      </c>
      <c r="AC565" s="19" t="str">
        <f>IFERROR((VLOOKUP($AB565,T_Datos!$B$3:$D$34,2,FALSE)),"Por favor diligenciar")</f>
        <v xml:space="preserve">Gestion publica transparente y que mide cuentas  la ciudadania en rafael uribe uribe </v>
      </c>
      <c r="AD565" s="19" t="str">
        <f>IFERROR((VLOOKUP($AB565,T_Datos!$B$3:$D$34,3,FALSE)),"Por favor diligenciar")</f>
        <v>O23011605570000001697</v>
      </c>
      <c r="AE565" s="12"/>
      <c r="AF565" s="86"/>
      <c r="AG565" s="12"/>
      <c r="AH565" s="86"/>
      <c r="AI565" s="13"/>
      <c r="AJ565" s="15"/>
      <c r="AK565" s="12"/>
      <c r="AL565" s="86"/>
      <c r="AM565" s="12"/>
      <c r="AN565" s="79">
        <f t="shared" si="62"/>
        <v>3</v>
      </c>
      <c r="AO565" s="79">
        <f>IF(X565+AM565=0,0,AM565+X565)</f>
        <v>75</v>
      </c>
      <c r="AP565" s="83">
        <f>IF(Z565+AJ565=0,0,Z565+AJ565)</f>
        <v>14850000</v>
      </c>
    </row>
    <row r="566" spans="2:42" ht="51" customHeight="1">
      <c r="B566" s="149" t="s">
        <v>910</v>
      </c>
      <c r="C566" s="12">
        <v>572</v>
      </c>
      <c r="D566" s="12" t="s">
        <v>909</v>
      </c>
      <c r="E566" s="12"/>
      <c r="F566" s="151" t="s">
        <v>3536</v>
      </c>
      <c r="G566" s="77" t="s">
        <v>1249</v>
      </c>
      <c r="H566" s="12" t="s">
        <v>3537</v>
      </c>
      <c r="I566" s="12" t="s">
        <v>3538</v>
      </c>
      <c r="J566" s="12" t="s">
        <v>1373</v>
      </c>
      <c r="K566" s="88">
        <v>1023010954</v>
      </c>
      <c r="L566" s="12"/>
      <c r="M566" s="12"/>
      <c r="N566" s="12"/>
      <c r="O566" s="12"/>
      <c r="P566" s="12"/>
      <c r="Q566" s="12"/>
      <c r="R566" s="12"/>
      <c r="S566" s="12"/>
      <c r="T566" s="12" t="s">
        <v>3539</v>
      </c>
      <c r="U566" s="75">
        <v>45596</v>
      </c>
      <c r="V566" s="75">
        <v>45603</v>
      </c>
      <c r="W566" s="75">
        <v>45694</v>
      </c>
      <c r="X566" s="12">
        <v>90</v>
      </c>
      <c r="Y566" s="79">
        <f t="shared" si="61"/>
        <v>3</v>
      </c>
      <c r="Z566" s="89">
        <v>10200000</v>
      </c>
      <c r="AA566" s="81">
        <f>IF(Z566=0,0,((Z566/Y566)))</f>
        <v>3400000</v>
      </c>
      <c r="AB566" s="12">
        <v>1697</v>
      </c>
      <c r="AC566" s="19" t="str">
        <f>IFERROR((VLOOKUP($AB566,T_Datos!$B$3:$D$34,2,FALSE)),"Por favor diligenciar")</f>
        <v xml:space="preserve">Gestion publica transparente y que mide cuentas  la ciudadania en rafael uribe uribe </v>
      </c>
      <c r="AD566" s="19" t="str">
        <f>IFERROR((VLOOKUP($AB566,T_Datos!$B$3:$D$34,3,FALSE)),"Por favor diligenciar")</f>
        <v>O23011605570000001697</v>
      </c>
      <c r="AE566" s="12"/>
      <c r="AF566" s="86"/>
      <c r="AG566" s="12"/>
      <c r="AH566" s="86"/>
      <c r="AI566" s="13"/>
      <c r="AJ566" s="15"/>
      <c r="AK566" s="12"/>
      <c r="AL566" s="86"/>
      <c r="AM566" s="12"/>
      <c r="AN566" s="79">
        <f t="shared" si="62"/>
        <v>3</v>
      </c>
      <c r="AO566" s="79">
        <f>IF(X566+AM566=0,0,AM566+X566)</f>
        <v>90</v>
      </c>
      <c r="AP566" s="83">
        <f>IF(Z566+AJ566=0,0,Z566+AJ566)</f>
        <v>10200000</v>
      </c>
    </row>
    <row r="567" spans="2:42" ht="51" customHeight="1">
      <c r="B567" s="149" t="s">
        <v>912</v>
      </c>
      <c r="C567" s="12">
        <v>573</v>
      </c>
      <c r="D567" s="12" t="s">
        <v>911</v>
      </c>
      <c r="E567" s="12"/>
      <c r="F567" s="151" t="s">
        <v>3540</v>
      </c>
      <c r="G567" s="77" t="s">
        <v>1249</v>
      </c>
      <c r="H567" s="12" t="s">
        <v>3541</v>
      </c>
      <c r="I567" s="12" t="s">
        <v>1800</v>
      </c>
      <c r="J567" s="12" t="s">
        <v>1373</v>
      </c>
      <c r="K567" s="88">
        <v>79812446</v>
      </c>
      <c r="L567" s="12"/>
      <c r="M567" s="12"/>
      <c r="N567" s="12"/>
      <c r="O567" s="12"/>
      <c r="P567" s="12"/>
      <c r="Q567" s="12"/>
      <c r="R567" s="12"/>
      <c r="S567" s="12"/>
      <c r="T567" s="9" t="s">
        <v>2480</v>
      </c>
      <c r="U567" s="157">
        <v>45601</v>
      </c>
      <c r="V567" s="75">
        <v>45603</v>
      </c>
      <c r="W567" s="75">
        <v>45663</v>
      </c>
      <c r="X567" s="12">
        <v>60</v>
      </c>
      <c r="Y567" s="79">
        <f t="shared" si="61"/>
        <v>2</v>
      </c>
      <c r="Z567" s="89">
        <v>5600000</v>
      </c>
      <c r="AA567" s="81">
        <f>IF(Z567=0,0,((Z567/Y567)))</f>
        <v>2800000</v>
      </c>
      <c r="AB567" s="12">
        <v>1697</v>
      </c>
      <c r="AC567" s="19" t="str">
        <f>IFERROR((VLOOKUP($AB567,T_Datos!$B$3:$D$34,2,FALSE)),"Por favor diligenciar")</f>
        <v xml:space="preserve">Gestion publica transparente y que mide cuentas  la ciudadania en rafael uribe uribe </v>
      </c>
      <c r="AD567" s="19" t="str">
        <f>IFERROR((VLOOKUP($AB567,T_Datos!$B$3:$D$34,3,FALSE)),"Por favor diligenciar")</f>
        <v>O23011605570000001697</v>
      </c>
      <c r="AE567" s="12"/>
      <c r="AF567" s="86"/>
      <c r="AG567" s="12"/>
      <c r="AH567" s="86"/>
      <c r="AI567" s="13"/>
      <c r="AJ567" s="15"/>
      <c r="AK567" s="12"/>
      <c r="AL567" s="86"/>
      <c r="AM567" s="12"/>
      <c r="AN567" s="79">
        <f t="shared" si="62"/>
        <v>2</v>
      </c>
      <c r="AO567" s="79">
        <f>IF(X567+AM567=0,0,AM567+X567)</f>
        <v>60</v>
      </c>
      <c r="AP567" s="83">
        <f>IF(Z567+AJ567=0,0,Z567+AJ567)</f>
        <v>5600000</v>
      </c>
    </row>
    <row r="568" spans="2:42" ht="51" customHeight="1">
      <c r="B568" s="149" t="s">
        <v>914</v>
      </c>
      <c r="C568" s="12">
        <v>574</v>
      </c>
      <c r="D568" s="12" t="s">
        <v>913</v>
      </c>
      <c r="E568" s="12"/>
      <c r="F568" s="151" t="s">
        <v>3542</v>
      </c>
      <c r="G568" s="77" t="s">
        <v>1249</v>
      </c>
      <c r="H568" s="12" t="s">
        <v>3543</v>
      </c>
      <c r="I568" s="12" t="s">
        <v>3544</v>
      </c>
      <c r="J568" s="12" t="s">
        <v>1373</v>
      </c>
      <c r="K568" s="88">
        <v>52974637</v>
      </c>
      <c r="L568" s="12"/>
      <c r="M568" s="12"/>
      <c r="N568" s="12"/>
      <c r="O568" s="12"/>
      <c r="P568" s="12"/>
      <c r="Q568" s="12"/>
      <c r="R568" s="12"/>
      <c r="S568" s="12"/>
      <c r="T568" s="12" t="s">
        <v>3545</v>
      </c>
      <c r="U568" s="75">
        <v>45595</v>
      </c>
      <c r="V568" s="75">
        <v>45602</v>
      </c>
      <c r="W568" s="75">
        <v>45693</v>
      </c>
      <c r="X568" s="12">
        <v>90</v>
      </c>
      <c r="Y568" s="79">
        <f t="shared" si="61"/>
        <v>3</v>
      </c>
      <c r="Z568" s="89">
        <v>15300000</v>
      </c>
      <c r="AA568" s="81">
        <f>IF(Z568=0,0,((Z568/Y568)))</f>
        <v>5100000</v>
      </c>
      <c r="AB568" s="12">
        <v>1698</v>
      </c>
      <c r="AC568" s="19" t="str">
        <f>IFERROR((VLOOKUP($AB568,T_Datos!$B$3:$D$34,2,FALSE)),"Por favor diligenciar")</f>
        <v>Inspección, vigilancia y control en Rafael Uribe Uribe
Rafael Uribe Uribe</v>
      </c>
      <c r="AD568" s="19" t="str">
        <f>IFERROR((VLOOKUP($AB568,T_Datos!$B$3:$D$34,3,FALSE)),"Por favor diligenciar")</f>
        <v>O23011605570000001698</v>
      </c>
      <c r="AE568" s="12"/>
      <c r="AF568" s="86"/>
      <c r="AG568" s="12"/>
      <c r="AH568" s="86"/>
      <c r="AI568" s="13"/>
      <c r="AJ568" s="15"/>
      <c r="AK568" s="12"/>
      <c r="AL568" s="86"/>
      <c r="AM568" s="12"/>
      <c r="AN568" s="79">
        <f t="shared" si="62"/>
        <v>3</v>
      </c>
      <c r="AO568" s="79">
        <f>IF(X568+AM568=0,0,AM568+X568)</f>
        <v>90</v>
      </c>
      <c r="AP568" s="83">
        <f>IF(Z568+AJ568=0,0,Z568+AJ568)</f>
        <v>15300000</v>
      </c>
    </row>
    <row r="569" spans="2:42" ht="51" customHeight="1">
      <c r="B569" s="149" t="s">
        <v>917</v>
      </c>
      <c r="C569" s="12">
        <v>575</v>
      </c>
      <c r="D569" s="12" t="s">
        <v>915</v>
      </c>
      <c r="E569" s="12"/>
      <c r="F569" s="151" t="s">
        <v>3546</v>
      </c>
      <c r="G569" s="77" t="s">
        <v>1249</v>
      </c>
      <c r="H569" s="12" t="s">
        <v>3547</v>
      </c>
      <c r="I569" s="12" t="s">
        <v>916</v>
      </c>
      <c r="J569" s="12" t="s">
        <v>1373</v>
      </c>
      <c r="K569" s="88">
        <v>79491967</v>
      </c>
      <c r="L569" s="12"/>
      <c r="M569" s="12"/>
      <c r="N569" s="12"/>
      <c r="O569" s="12"/>
      <c r="P569" s="12"/>
      <c r="Q569" s="12"/>
      <c r="R569" s="12"/>
      <c r="S569" s="12"/>
      <c r="T569" s="12" t="s">
        <v>1673</v>
      </c>
      <c r="U569" s="75">
        <v>45603</v>
      </c>
      <c r="V569" s="75">
        <v>45609</v>
      </c>
      <c r="W569" s="75">
        <v>45700</v>
      </c>
      <c r="X569" s="12">
        <v>90</v>
      </c>
      <c r="Y569" s="79">
        <f t="shared" si="61"/>
        <v>3</v>
      </c>
      <c r="Z569" s="89">
        <v>17820000</v>
      </c>
      <c r="AA569" s="81">
        <f>IF(Z569=0,0,((Z569/Y569)))</f>
        <v>5940000</v>
      </c>
      <c r="AB569" s="12">
        <v>1697</v>
      </c>
      <c r="AC569" s="19" t="str">
        <f>IFERROR((VLOOKUP($AB569,T_Datos!$B$3:$D$34,2,FALSE)),"Por favor diligenciar")</f>
        <v xml:space="preserve">Gestion publica transparente y que mide cuentas  la ciudadania en rafael uribe uribe </v>
      </c>
      <c r="AD569" s="19" t="str">
        <f>IFERROR((VLOOKUP($AB569,T_Datos!$B$3:$D$34,3,FALSE)),"Por favor diligenciar")</f>
        <v>O23011605570000001697</v>
      </c>
      <c r="AE569" s="12"/>
      <c r="AF569" s="86"/>
      <c r="AG569" s="12"/>
      <c r="AH569" s="86"/>
      <c r="AI569" s="13"/>
      <c r="AJ569" s="15"/>
      <c r="AK569" s="12"/>
      <c r="AL569" s="86"/>
      <c r="AM569" s="12"/>
      <c r="AN569" s="79">
        <f t="shared" si="62"/>
        <v>3</v>
      </c>
      <c r="AO569" s="79">
        <f>IF(X569+AM569=0,0,AM569+X569)</f>
        <v>90</v>
      </c>
      <c r="AP569" s="83">
        <f>IF(Z569+AJ569=0,0,Z569+AJ569)</f>
        <v>17820000</v>
      </c>
    </row>
    <row r="570" spans="2:42" ht="51" customHeight="1">
      <c r="B570" s="149" t="s">
        <v>919</v>
      </c>
      <c r="C570" s="12">
        <v>576</v>
      </c>
      <c r="D570" s="12" t="s">
        <v>918</v>
      </c>
      <c r="E570" s="12"/>
      <c r="F570" s="151" t="s">
        <v>3548</v>
      </c>
      <c r="G570" s="77" t="s">
        <v>1249</v>
      </c>
      <c r="H570" s="12" t="s">
        <v>3549</v>
      </c>
      <c r="I570" s="12" t="s">
        <v>3550</v>
      </c>
      <c r="J570" s="12" t="s">
        <v>1373</v>
      </c>
      <c r="K570" s="88">
        <v>80366384</v>
      </c>
      <c r="L570" s="12"/>
      <c r="M570" s="12"/>
      <c r="N570" s="12"/>
      <c r="O570" s="12"/>
      <c r="P570" s="12"/>
      <c r="Q570" s="12"/>
      <c r="R570" s="12"/>
      <c r="S570" s="12"/>
      <c r="T570" s="176" t="s">
        <v>1978</v>
      </c>
      <c r="U570" s="193">
        <v>45597</v>
      </c>
      <c r="V570" s="75">
        <v>45602</v>
      </c>
      <c r="W570" s="75">
        <v>45662</v>
      </c>
      <c r="X570" s="12">
        <v>60</v>
      </c>
      <c r="Y570" s="79">
        <f t="shared" si="61"/>
        <v>2</v>
      </c>
      <c r="Z570" s="89">
        <v>5600000</v>
      </c>
      <c r="AA570" s="81">
        <f>IF(Z570=0,0,((Z570/Y570)))</f>
        <v>2800000</v>
      </c>
      <c r="AB570" s="12">
        <v>1697</v>
      </c>
      <c r="AC570" s="19" t="str">
        <f>IFERROR((VLOOKUP($AB570,T_Datos!$B$3:$D$34,2,FALSE)),"Por favor diligenciar")</f>
        <v xml:space="preserve">Gestion publica transparente y que mide cuentas  la ciudadania en rafael uribe uribe </v>
      </c>
      <c r="AD570" s="19" t="str">
        <f>IFERROR((VLOOKUP($AB570,T_Datos!$B$3:$D$34,3,FALSE)),"Por favor diligenciar")</f>
        <v>O23011605570000001697</v>
      </c>
      <c r="AE570" s="12"/>
      <c r="AF570" s="86"/>
      <c r="AG570" s="12"/>
      <c r="AH570" s="86"/>
      <c r="AI570" s="13"/>
      <c r="AJ570" s="15"/>
      <c r="AK570" s="12"/>
      <c r="AL570" s="86"/>
      <c r="AM570" s="12"/>
      <c r="AN570" s="79">
        <f t="shared" si="62"/>
        <v>2</v>
      </c>
      <c r="AO570" s="79">
        <f>IF(X570+AM570=0,0,AM570+X570)</f>
        <v>60</v>
      </c>
      <c r="AP570" s="83">
        <f>IF(Z570+AJ570=0,0,Z570+AJ570)</f>
        <v>5600000</v>
      </c>
    </row>
    <row r="571" spans="2:42" ht="51" customHeight="1">
      <c r="B571" s="149" t="s">
        <v>922</v>
      </c>
      <c r="C571" s="12">
        <v>577</v>
      </c>
      <c r="D571" s="12" t="s">
        <v>920</v>
      </c>
      <c r="E571" s="176"/>
      <c r="F571" s="151" t="s">
        <v>3551</v>
      </c>
      <c r="G571" s="77" t="s">
        <v>1249</v>
      </c>
      <c r="H571" s="12" t="s">
        <v>3552</v>
      </c>
      <c r="I571" s="12" t="s">
        <v>921</v>
      </c>
      <c r="J571" s="12" t="s">
        <v>1373</v>
      </c>
      <c r="K571" s="88">
        <v>1032471367</v>
      </c>
      <c r="L571" s="12"/>
      <c r="M571" s="12"/>
      <c r="N571" s="12"/>
      <c r="O571" s="12"/>
      <c r="P571" s="12"/>
      <c r="Q571" s="12"/>
      <c r="R571" s="12"/>
      <c r="S571" s="12"/>
      <c r="T571" s="176" t="s">
        <v>3413</v>
      </c>
      <c r="U571" s="193">
        <v>45602</v>
      </c>
      <c r="V571" s="75">
        <v>45610</v>
      </c>
      <c r="W571" s="75">
        <v>45686</v>
      </c>
      <c r="X571" s="12">
        <v>75</v>
      </c>
      <c r="Y571" s="79">
        <f t="shared" si="61"/>
        <v>3</v>
      </c>
      <c r="Z571" s="89">
        <v>14850000</v>
      </c>
      <c r="AA571" s="81">
        <v>5940000</v>
      </c>
      <c r="AB571" s="12">
        <v>1698</v>
      </c>
      <c r="AC571" s="19" t="str">
        <f>IFERROR((VLOOKUP($AB571,T_Datos!$B$3:$D$34,2,FALSE)),"Por favor diligenciar")</f>
        <v>Inspección, vigilancia y control en Rafael Uribe Uribe
Rafael Uribe Uribe</v>
      </c>
      <c r="AD571" s="19" t="str">
        <f>IFERROR((VLOOKUP($AB571,T_Datos!$B$3:$D$34,3,FALSE)),"Por favor diligenciar")</f>
        <v>O23011605570000001698</v>
      </c>
      <c r="AE571" s="12"/>
      <c r="AF571" s="86"/>
      <c r="AG571" s="12"/>
      <c r="AH571" s="86"/>
      <c r="AI571" s="13"/>
      <c r="AJ571" s="15"/>
      <c r="AK571" s="12"/>
      <c r="AL571" s="86"/>
      <c r="AM571" s="12"/>
      <c r="AN571" s="79">
        <f t="shared" si="62"/>
        <v>3</v>
      </c>
      <c r="AO571" s="79">
        <f>IF(X571+AM571=0,0,AM571+X571)</f>
        <v>75</v>
      </c>
      <c r="AP571" s="83">
        <f>IF(Z571+AJ571=0,0,Z571+AJ571)</f>
        <v>14850000</v>
      </c>
    </row>
    <row r="572" spans="2:42" ht="51" customHeight="1">
      <c r="B572" s="149" t="s">
        <v>924</v>
      </c>
      <c r="C572" s="12">
        <v>578</v>
      </c>
      <c r="D572" s="12" t="s">
        <v>923</v>
      </c>
      <c r="E572" s="12"/>
      <c r="F572" s="155" t="s">
        <v>3553</v>
      </c>
      <c r="G572" s="77" t="s">
        <v>1249</v>
      </c>
      <c r="H572" s="12" t="s">
        <v>3554</v>
      </c>
      <c r="I572" s="12" t="s">
        <v>3555</v>
      </c>
      <c r="J572" s="12" t="s">
        <v>1373</v>
      </c>
      <c r="K572" s="88">
        <v>79662450</v>
      </c>
      <c r="L572" s="12"/>
      <c r="M572" s="12"/>
      <c r="N572" s="12"/>
      <c r="O572" s="12"/>
      <c r="P572" s="12"/>
      <c r="Q572" s="12"/>
      <c r="R572" s="12"/>
      <c r="S572" s="12"/>
      <c r="T572" s="176" t="s">
        <v>3556</v>
      </c>
      <c r="U572" s="193">
        <v>45597</v>
      </c>
      <c r="V572" s="75">
        <v>45604</v>
      </c>
      <c r="W572" s="75">
        <v>45695</v>
      </c>
      <c r="X572" s="12">
        <v>90</v>
      </c>
      <c r="Y572" s="79">
        <f t="shared" si="61"/>
        <v>3</v>
      </c>
      <c r="Z572" s="89">
        <v>17820000</v>
      </c>
      <c r="AA572" s="81">
        <f>IF(Z572=0,0,((Z572/Y572)))</f>
        <v>5940000</v>
      </c>
      <c r="AB572" s="12">
        <v>1697</v>
      </c>
      <c r="AC572" s="19" t="str">
        <f>IFERROR((VLOOKUP($AB572,T_Datos!$B$3:$D$34,2,FALSE)),"Por favor diligenciar")</f>
        <v xml:space="preserve">Gestion publica transparente y que mide cuentas  la ciudadania en rafael uribe uribe </v>
      </c>
      <c r="AD572" s="19" t="str">
        <f>IFERROR((VLOOKUP($AB572,T_Datos!$B$3:$D$34,3,FALSE)),"Por favor diligenciar")</f>
        <v>O23011605570000001697</v>
      </c>
      <c r="AE572" s="12"/>
      <c r="AF572" s="86"/>
      <c r="AG572" s="12"/>
      <c r="AH572" s="86"/>
      <c r="AI572" s="13"/>
      <c r="AJ572" s="15"/>
      <c r="AK572" s="12"/>
      <c r="AL572" s="86"/>
      <c r="AM572" s="12"/>
      <c r="AN572" s="79">
        <f t="shared" si="62"/>
        <v>3</v>
      </c>
      <c r="AO572" s="79">
        <f>IF(X572+AM572=0,0,AM572+X572)</f>
        <v>90</v>
      </c>
      <c r="AP572" s="83">
        <f>IF(Z572+AJ572=0,0,Z572+AJ572)</f>
        <v>17820000</v>
      </c>
    </row>
    <row r="573" spans="2:42" ht="51" customHeight="1">
      <c r="B573" s="149" t="s">
        <v>926</v>
      </c>
      <c r="C573" s="12">
        <v>579</v>
      </c>
      <c r="D573" s="12" t="s">
        <v>925</v>
      </c>
      <c r="E573" s="174"/>
      <c r="F573" s="151" t="s">
        <v>3557</v>
      </c>
      <c r="G573" s="77" t="s">
        <v>1249</v>
      </c>
      <c r="H573" s="12" t="s">
        <v>3558</v>
      </c>
      <c r="I573" s="212" t="s">
        <v>3559</v>
      </c>
      <c r="J573" s="12" t="s">
        <v>1373</v>
      </c>
      <c r="K573" s="88">
        <v>7160723</v>
      </c>
      <c r="L573" s="12"/>
      <c r="M573" s="12"/>
      <c r="N573" s="12"/>
      <c r="O573" s="12"/>
      <c r="P573" s="12"/>
      <c r="Q573" s="12"/>
      <c r="R573" s="12"/>
      <c r="S573" s="12"/>
      <c r="T573" s="176" t="s">
        <v>3560</v>
      </c>
      <c r="U573" s="193">
        <v>45602</v>
      </c>
      <c r="V573" s="75">
        <v>45604</v>
      </c>
      <c r="W573" s="75">
        <v>45679</v>
      </c>
      <c r="X573" s="12">
        <v>75</v>
      </c>
      <c r="Y573" s="79">
        <f t="shared" si="61"/>
        <v>3</v>
      </c>
      <c r="Z573" s="89">
        <v>22500000</v>
      </c>
      <c r="AA573" s="81">
        <v>9000000</v>
      </c>
      <c r="AB573" s="12">
        <v>1697</v>
      </c>
      <c r="AC573" s="19" t="str">
        <f>IFERROR((VLOOKUP($AB573,T_Datos!$B$3:$D$34,2,FALSE)),"Por favor diligenciar")</f>
        <v xml:space="preserve">Gestion publica transparente y que mide cuentas  la ciudadania en rafael uribe uribe </v>
      </c>
      <c r="AD573" s="19" t="str">
        <f>IFERROR((VLOOKUP($AB573,T_Datos!$B$3:$D$34,3,FALSE)),"Por favor diligenciar")</f>
        <v>O23011605570000001697</v>
      </c>
      <c r="AE573" s="12"/>
      <c r="AF573" s="86"/>
      <c r="AG573" s="12"/>
      <c r="AH573" s="86"/>
      <c r="AI573" s="13"/>
      <c r="AJ573" s="15"/>
      <c r="AK573" s="12"/>
      <c r="AL573" s="86"/>
      <c r="AM573" s="12"/>
      <c r="AN573" s="79">
        <f t="shared" si="62"/>
        <v>3</v>
      </c>
      <c r="AO573" s="79">
        <f>IF(X573+AM573=0,0,AM573+X573)</f>
        <v>75</v>
      </c>
      <c r="AP573" s="83">
        <f>IF(Z573+AJ573=0,0,Z573+AJ573)</f>
        <v>22500000</v>
      </c>
    </row>
    <row r="574" spans="2:42" ht="51" customHeight="1">
      <c r="B574" s="177" t="s">
        <v>928</v>
      </c>
      <c r="C574" s="175">
        <v>580</v>
      </c>
      <c r="D574" s="175" t="s">
        <v>927</v>
      </c>
      <c r="E574" s="174"/>
      <c r="F574" s="190" t="s">
        <v>3561</v>
      </c>
      <c r="G574" s="77" t="s">
        <v>1249</v>
      </c>
      <c r="H574" s="175" t="s">
        <v>3562</v>
      </c>
      <c r="I574" s="10" t="s">
        <v>3563</v>
      </c>
      <c r="J574" s="175" t="s">
        <v>1373</v>
      </c>
      <c r="K574" s="180">
        <v>79289734</v>
      </c>
      <c r="L574" s="175"/>
      <c r="M574" s="175"/>
      <c r="N574" s="175"/>
      <c r="O574" s="175"/>
      <c r="P574" s="175"/>
      <c r="Q574" s="175"/>
      <c r="R574" s="175"/>
      <c r="S574" s="175"/>
      <c r="T574" s="176" t="s">
        <v>1793</v>
      </c>
      <c r="U574" s="193">
        <v>45597</v>
      </c>
      <c r="V574" s="75">
        <v>45602</v>
      </c>
      <c r="W574" s="75">
        <v>45677</v>
      </c>
      <c r="X574" s="175">
        <v>75</v>
      </c>
      <c r="Y574" s="182">
        <f t="shared" si="61"/>
        <v>3</v>
      </c>
      <c r="Z574" s="183">
        <v>7000000</v>
      </c>
      <c r="AA574" s="184">
        <v>2800000</v>
      </c>
      <c r="AB574" s="175">
        <v>1697</v>
      </c>
      <c r="AC574" s="188" t="str">
        <f>IFERROR((VLOOKUP($AB574,T_Datos!$B$3:$D$34,2,FALSE)),"Por favor diligenciar")</f>
        <v xml:space="preserve">Gestion publica transparente y que mide cuentas  la ciudadania en rafael uribe uribe </v>
      </c>
      <c r="AD574" s="188" t="str">
        <f>IFERROR((VLOOKUP($AB574,T_Datos!$B$3:$D$34,3,FALSE)),"Por favor diligenciar")</f>
        <v>O23011605570000001697</v>
      </c>
      <c r="AE574" s="175"/>
      <c r="AF574" s="186"/>
      <c r="AG574" s="175"/>
      <c r="AH574" s="186"/>
      <c r="AI574" s="187"/>
      <c r="AJ574" s="185"/>
      <c r="AK574" s="175"/>
      <c r="AL574" s="186"/>
      <c r="AM574" s="175"/>
      <c r="AN574" s="182">
        <f t="shared" si="62"/>
        <v>3</v>
      </c>
      <c r="AO574" s="182">
        <f>IF(X574+AM574=0,0,AM574+X574)</f>
        <v>75</v>
      </c>
      <c r="AP574" s="189">
        <f>IF(Z574+AJ574=0,0,Z574+AJ574)</f>
        <v>7000000</v>
      </c>
    </row>
    <row r="575" spans="2:42" ht="51" customHeight="1">
      <c r="B575" s="177" t="s">
        <v>930</v>
      </c>
      <c r="C575" s="175">
        <v>581</v>
      </c>
      <c r="D575" s="175" t="s">
        <v>929</v>
      </c>
      <c r="E575" s="174"/>
      <c r="F575" s="190" t="s">
        <v>3564</v>
      </c>
      <c r="G575" s="77" t="s">
        <v>1249</v>
      </c>
      <c r="H575" s="175" t="s">
        <v>3565</v>
      </c>
      <c r="I575" s="10" t="s">
        <v>1796</v>
      </c>
      <c r="J575" s="175" t="s">
        <v>1373</v>
      </c>
      <c r="K575" s="180">
        <v>1010232623</v>
      </c>
      <c r="L575" s="175"/>
      <c r="M575" s="175"/>
      <c r="N575" s="175"/>
      <c r="O575" s="175"/>
      <c r="P575" s="175"/>
      <c r="Q575" s="175"/>
      <c r="R575" s="175"/>
      <c r="S575" s="175"/>
      <c r="T575" s="191" t="s">
        <v>3566</v>
      </c>
      <c r="U575" s="194">
        <v>45597</v>
      </c>
      <c r="V575" s="75">
        <v>45603</v>
      </c>
      <c r="W575" s="75">
        <v>45678</v>
      </c>
      <c r="X575" s="175">
        <v>75</v>
      </c>
      <c r="Y575" s="182">
        <f t="shared" si="61"/>
        <v>3</v>
      </c>
      <c r="Z575" s="183">
        <v>17600000</v>
      </c>
      <c r="AA575" s="184">
        <v>7040000</v>
      </c>
      <c r="AB575" s="175">
        <v>1697</v>
      </c>
      <c r="AC575" s="188" t="str">
        <f>IFERROR((VLOOKUP($AB575,T_Datos!$B$3:$D$34,2,FALSE)),"Por favor diligenciar")</f>
        <v xml:space="preserve">Gestion publica transparente y que mide cuentas  la ciudadania en rafael uribe uribe </v>
      </c>
      <c r="AD575" s="188" t="str">
        <f>IFERROR((VLOOKUP($AB575,T_Datos!$B$3:$D$34,3,FALSE)),"Por favor diligenciar")</f>
        <v>O23011605570000001697</v>
      </c>
      <c r="AE575" s="175"/>
      <c r="AF575" s="186"/>
      <c r="AG575" s="175"/>
      <c r="AH575" s="186"/>
      <c r="AI575" s="187"/>
      <c r="AJ575" s="185"/>
      <c r="AK575" s="175"/>
      <c r="AL575" s="186"/>
      <c r="AM575" s="175"/>
      <c r="AN575" s="182">
        <f t="shared" si="62"/>
        <v>3</v>
      </c>
      <c r="AO575" s="182">
        <f>IF(X575+AM575=0,0,AM575+X575)</f>
        <v>75</v>
      </c>
      <c r="AP575" s="189">
        <f>IF(Z575+AJ575=0,0,Z575+AJ575)</f>
        <v>17600000</v>
      </c>
    </row>
    <row r="576" spans="2:42" ht="51" customHeight="1">
      <c r="B576" s="177" t="s">
        <v>932</v>
      </c>
      <c r="C576" s="175">
        <v>582</v>
      </c>
      <c r="D576" s="175" t="s">
        <v>931</v>
      </c>
      <c r="E576" s="174"/>
      <c r="F576" s="190" t="s">
        <v>3567</v>
      </c>
      <c r="G576" s="77" t="s">
        <v>1249</v>
      </c>
      <c r="H576" s="175" t="s">
        <v>3568</v>
      </c>
      <c r="I576" s="206" t="s">
        <v>3569</v>
      </c>
      <c r="J576" s="175" t="s">
        <v>1373</v>
      </c>
      <c r="K576" s="180">
        <v>1032656226</v>
      </c>
      <c r="L576" s="175"/>
      <c r="M576" s="175"/>
      <c r="N576" s="175"/>
      <c r="O576" s="175"/>
      <c r="P576" s="175"/>
      <c r="Q576" s="175"/>
      <c r="R576" s="175"/>
      <c r="S576" s="175"/>
      <c r="T576" s="192" t="s">
        <v>1461</v>
      </c>
      <c r="U576" s="195">
        <v>45597</v>
      </c>
      <c r="V576" s="181">
        <v>45603</v>
      </c>
      <c r="W576" s="181">
        <v>45678</v>
      </c>
      <c r="X576" s="175">
        <v>75</v>
      </c>
      <c r="Y576" s="182">
        <f t="shared" si="61"/>
        <v>3</v>
      </c>
      <c r="Z576" s="183">
        <v>14850000</v>
      </c>
      <c r="AA576" s="184">
        <v>5940000</v>
      </c>
      <c r="AB576" s="175">
        <v>1636</v>
      </c>
      <c r="AC576" s="188" t="str">
        <f>IFERROR((VLOOKUP($AB576,T_Datos!$B$3:$D$34,2,FALSE)),"Por favor diligenciar")</f>
        <v>Mejoramiento de la calidad dde vida del adulto mayor en rafael uribe uribe</v>
      </c>
      <c r="AD576" s="188" t="str">
        <f>IFERROR((VLOOKUP($AB576,T_Datos!$B$3:$D$34,3,FALSE)),"Por favor diligenciar")</f>
        <v>O23011601010000001636</v>
      </c>
      <c r="AE576" s="175"/>
      <c r="AF576" s="186"/>
      <c r="AG576" s="175"/>
      <c r="AH576" s="186"/>
      <c r="AI576" s="187"/>
      <c r="AJ576" s="185"/>
      <c r="AK576" s="175"/>
      <c r="AL576" s="186"/>
      <c r="AM576" s="175"/>
      <c r="AN576" s="182">
        <f t="shared" si="62"/>
        <v>3</v>
      </c>
      <c r="AO576" s="182">
        <f>IF(X576+AM576=0,0,AM576+X576)</f>
        <v>75</v>
      </c>
      <c r="AP576" s="189">
        <f>IF(Z576+AJ576=0,0,Z576+AJ576)</f>
        <v>14850000</v>
      </c>
    </row>
    <row r="577" spans="2:42" ht="51" customHeight="1">
      <c r="B577" s="177" t="s">
        <v>934</v>
      </c>
      <c r="C577" s="175">
        <v>583</v>
      </c>
      <c r="D577" s="175" t="s">
        <v>933</v>
      </c>
      <c r="E577" s="174"/>
      <c r="F577" s="190" t="s">
        <v>3570</v>
      </c>
      <c r="G577" s="77" t="s">
        <v>1249</v>
      </c>
      <c r="H577" s="175" t="s">
        <v>3571</v>
      </c>
      <c r="I577" s="175" t="s">
        <v>3572</v>
      </c>
      <c r="J577" s="175" t="s">
        <v>1373</v>
      </c>
      <c r="K577" s="180">
        <v>52954973</v>
      </c>
      <c r="L577" s="175"/>
      <c r="M577" s="175"/>
      <c r="N577" s="175"/>
      <c r="O577" s="175"/>
      <c r="P577" s="175"/>
      <c r="Q577" s="175"/>
      <c r="R577" s="175"/>
      <c r="S577" s="175"/>
      <c r="T577" s="192" t="s">
        <v>3573</v>
      </c>
      <c r="U577" s="195">
        <v>45603</v>
      </c>
      <c r="V577" s="181">
        <v>45609</v>
      </c>
      <c r="W577" s="181">
        <v>45684</v>
      </c>
      <c r="X577" s="175">
        <v>75</v>
      </c>
      <c r="Y577" s="182">
        <f t="shared" si="61"/>
        <v>3</v>
      </c>
      <c r="Z577" s="183">
        <v>7000000</v>
      </c>
      <c r="AA577" s="184">
        <v>2800000</v>
      </c>
      <c r="AB577" s="175">
        <v>1697</v>
      </c>
      <c r="AC577" s="188" t="str">
        <f>IFERROR((VLOOKUP($AB577,T_Datos!$B$3:$D$34,2,FALSE)),"Por favor diligenciar")</f>
        <v xml:space="preserve">Gestion publica transparente y que mide cuentas  la ciudadania en rafael uribe uribe </v>
      </c>
      <c r="AD577" s="188" t="str">
        <f>IFERROR((VLOOKUP($AB577,T_Datos!$B$3:$D$34,3,FALSE)),"Por favor diligenciar")</f>
        <v>O23011605570000001697</v>
      </c>
      <c r="AE577" s="175"/>
      <c r="AF577" s="186"/>
      <c r="AG577" s="175"/>
      <c r="AH577" s="186"/>
      <c r="AI577" s="187"/>
      <c r="AJ577" s="185"/>
      <c r="AK577" s="175"/>
      <c r="AL577" s="186"/>
      <c r="AM577" s="175"/>
      <c r="AN577" s="182">
        <f t="shared" si="62"/>
        <v>3</v>
      </c>
      <c r="AO577" s="182">
        <f>IF(X577+AM577=0,0,AM577+X577)</f>
        <v>75</v>
      </c>
      <c r="AP577" s="189">
        <f>IF(Z577+AJ577=0,0,Z577+AJ577)</f>
        <v>7000000</v>
      </c>
    </row>
    <row r="578" spans="2:42" ht="51" customHeight="1">
      <c r="B578" s="177" t="s">
        <v>936</v>
      </c>
      <c r="C578" s="175">
        <v>584</v>
      </c>
      <c r="D578" s="175" t="s">
        <v>935</v>
      </c>
      <c r="E578" s="174"/>
      <c r="F578" s="190" t="s">
        <v>3574</v>
      </c>
      <c r="G578" s="77" t="s">
        <v>1249</v>
      </c>
      <c r="H578" s="175" t="s">
        <v>3575</v>
      </c>
      <c r="I578" s="175" t="s">
        <v>3576</v>
      </c>
      <c r="J578" s="175" t="s">
        <v>1373</v>
      </c>
      <c r="K578" s="180">
        <v>1030676450</v>
      </c>
      <c r="L578" s="175"/>
      <c r="M578" s="175"/>
      <c r="N578" s="175"/>
      <c r="O578" s="175"/>
      <c r="P578" s="175"/>
      <c r="Q578" s="175"/>
      <c r="R578" s="175"/>
      <c r="S578" s="175"/>
      <c r="T578" s="192" t="s">
        <v>3577</v>
      </c>
      <c r="U578" s="195">
        <v>45597</v>
      </c>
      <c r="V578" s="181">
        <v>45602</v>
      </c>
      <c r="W578" s="181">
        <v>45693</v>
      </c>
      <c r="X578" s="175">
        <v>90</v>
      </c>
      <c r="Y578" s="182">
        <f t="shared" si="61"/>
        <v>3</v>
      </c>
      <c r="Z578" s="183">
        <v>12600000</v>
      </c>
      <c r="AA578" s="184">
        <f>IF(Z578=0,0,((Z578/Y578)))</f>
        <v>4200000</v>
      </c>
      <c r="AB578" s="175">
        <v>1697</v>
      </c>
      <c r="AC578" s="188" t="str">
        <f>IFERROR((VLOOKUP($AB578,T_Datos!$B$3:$D$34,2,FALSE)),"Por favor diligenciar")</f>
        <v xml:space="preserve">Gestion publica transparente y que mide cuentas  la ciudadania en rafael uribe uribe </v>
      </c>
      <c r="AD578" s="188" t="str">
        <f>IFERROR((VLOOKUP($AB578,T_Datos!$B$3:$D$34,3,FALSE)),"Por favor diligenciar")</f>
        <v>O23011605570000001697</v>
      </c>
      <c r="AE578" s="175"/>
      <c r="AF578" s="186"/>
      <c r="AG578" s="175"/>
      <c r="AH578" s="186"/>
      <c r="AI578" s="187"/>
      <c r="AJ578" s="185"/>
      <c r="AK578" s="175"/>
      <c r="AL578" s="186"/>
      <c r="AM578" s="175"/>
      <c r="AN578" s="182">
        <f t="shared" si="62"/>
        <v>3</v>
      </c>
      <c r="AO578" s="182">
        <f>IF(X578+AM578=0,0,AM578+X578)</f>
        <v>90</v>
      </c>
      <c r="AP578" s="189">
        <f>IF(Z578+AJ578=0,0,Z578+AJ578)</f>
        <v>12600000</v>
      </c>
    </row>
    <row r="579" spans="2:42" ht="51" customHeight="1">
      <c r="B579" s="177" t="s">
        <v>938</v>
      </c>
      <c r="C579" s="175">
        <v>585</v>
      </c>
      <c r="D579" s="175" t="s">
        <v>937</v>
      </c>
      <c r="E579" s="174"/>
      <c r="F579" s="190" t="s">
        <v>3578</v>
      </c>
      <c r="G579" s="77" t="s">
        <v>1249</v>
      </c>
      <c r="H579" s="175" t="s">
        <v>3579</v>
      </c>
      <c r="I579" s="175" t="s">
        <v>3580</v>
      </c>
      <c r="J579" s="175" t="s">
        <v>1373</v>
      </c>
      <c r="K579" s="180">
        <v>1032372023</v>
      </c>
      <c r="L579" s="175"/>
      <c r="M579" s="175"/>
      <c r="N579" s="175"/>
      <c r="O579" s="175"/>
      <c r="P579" s="175"/>
      <c r="Q579" s="175"/>
      <c r="R579" s="175"/>
      <c r="S579" s="175"/>
      <c r="T579" s="192" t="s">
        <v>3581</v>
      </c>
      <c r="U579" s="195">
        <v>45597</v>
      </c>
      <c r="V579" s="181">
        <v>45608</v>
      </c>
      <c r="W579" s="181">
        <v>45699</v>
      </c>
      <c r="X579" s="175">
        <v>90</v>
      </c>
      <c r="Y579" s="182">
        <f t="shared" si="61"/>
        <v>3</v>
      </c>
      <c r="Z579" s="183">
        <v>21120000</v>
      </c>
      <c r="AA579" s="184">
        <f>IF(Z579=0,0,((Z579/Y579)))</f>
        <v>7040000</v>
      </c>
      <c r="AB579" s="175">
        <v>1697</v>
      </c>
      <c r="AC579" s="188" t="str">
        <f>IFERROR((VLOOKUP($AB579,T_Datos!$B$3:$D$34,2,FALSE)),"Por favor diligenciar")</f>
        <v xml:space="preserve">Gestion publica transparente y que mide cuentas  la ciudadania en rafael uribe uribe </v>
      </c>
      <c r="AD579" s="188" t="str">
        <f>IFERROR((VLOOKUP($AB579,T_Datos!$B$3:$D$34,3,FALSE)),"Por favor diligenciar")</f>
        <v>O23011605570000001697</v>
      </c>
      <c r="AE579" s="175"/>
      <c r="AF579" s="186"/>
      <c r="AG579" s="175"/>
      <c r="AH579" s="186"/>
      <c r="AI579" s="187"/>
      <c r="AJ579" s="185"/>
      <c r="AK579" s="175"/>
      <c r="AL579" s="186"/>
      <c r="AM579" s="175"/>
      <c r="AN579" s="182">
        <f t="shared" si="62"/>
        <v>3</v>
      </c>
      <c r="AO579" s="182">
        <f>IF(X579+AM579=0,0,AM579+X579)</f>
        <v>90</v>
      </c>
      <c r="AP579" s="189">
        <f>IF(Z579+AJ579=0,0,Z579+AJ579)</f>
        <v>21120000</v>
      </c>
    </row>
    <row r="580" spans="2:42" ht="51" customHeight="1">
      <c r="B580" s="177" t="s">
        <v>940</v>
      </c>
      <c r="C580" s="175">
        <v>586</v>
      </c>
      <c r="D580" s="175" t="s">
        <v>939</v>
      </c>
      <c r="E580" s="174"/>
      <c r="F580" s="190" t="s">
        <v>3582</v>
      </c>
      <c r="G580" s="77" t="s">
        <v>1249</v>
      </c>
      <c r="H580" s="175" t="s">
        <v>3583</v>
      </c>
      <c r="I580" s="175" t="s">
        <v>1553</v>
      </c>
      <c r="J580" s="175" t="s">
        <v>1373</v>
      </c>
      <c r="K580" s="180">
        <v>52848590</v>
      </c>
      <c r="L580" s="175"/>
      <c r="M580" s="175"/>
      <c r="N580" s="175"/>
      <c r="O580" s="175"/>
      <c r="P580" s="175"/>
      <c r="Q580" s="175"/>
      <c r="R580" s="175"/>
      <c r="S580" s="175"/>
      <c r="T580" s="192" t="s">
        <v>3584</v>
      </c>
      <c r="U580" s="195">
        <v>45603</v>
      </c>
      <c r="V580" s="181">
        <v>45604</v>
      </c>
      <c r="W580" s="181">
        <v>45679</v>
      </c>
      <c r="X580" s="175">
        <v>75</v>
      </c>
      <c r="Y580" s="182">
        <f t="shared" si="61"/>
        <v>3</v>
      </c>
      <c r="Z580" s="183">
        <v>14850000</v>
      </c>
      <c r="AA580" s="184">
        <v>5940000</v>
      </c>
      <c r="AB580" s="175">
        <v>1697</v>
      </c>
      <c r="AC580" s="188" t="str">
        <f>IFERROR((VLOOKUP($AB580,T_Datos!$B$3:$D$34,2,FALSE)),"Por favor diligenciar")</f>
        <v xml:space="preserve">Gestion publica transparente y que mide cuentas  la ciudadania en rafael uribe uribe </v>
      </c>
      <c r="AD580" s="188" t="str">
        <f>IFERROR((VLOOKUP($AB580,T_Datos!$B$3:$D$34,3,FALSE)),"Por favor diligenciar")</f>
        <v>O23011605570000001697</v>
      </c>
      <c r="AE580" s="175"/>
      <c r="AF580" s="186"/>
      <c r="AG580" s="175"/>
      <c r="AH580" s="186"/>
      <c r="AI580" s="187"/>
      <c r="AJ580" s="185"/>
      <c r="AK580" s="175"/>
      <c r="AL580" s="186"/>
      <c r="AM580" s="175"/>
      <c r="AN580" s="182">
        <f t="shared" si="62"/>
        <v>3</v>
      </c>
      <c r="AO580" s="182">
        <f>IF(X580+AM580=0,0,AM580+X580)</f>
        <v>75</v>
      </c>
      <c r="AP580" s="189">
        <f>IF(Z580+AJ580=0,0,Z580+AJ580)</f>
        <v>14850000</v>
      </c>
    </row>
    <row r="581" spans="2:42" ht="51" customHeight="1">
      <c r="B581" s="177" t="s">
        <v>942</v>
      </c>
      <c r="C581" s="175">
        <v>587</v>
      </c>
      <c r="D581" s="175" t="s">
        <v>941</v>
      </c>
      <c r="E581" s="174"/>
      <c r="F581" s="190" t="s">
        <v>3585</v>
      </c>
      <c r="G581" s="77" t="s">
        <v>1249</v>
      </c>
      <c r="H581" s="175" t="s">
        <v>3586</v>
      </c>
      <c r="I581" s="175" t="s">
        <v>3587</v>
      </c>
      <c r="J581" s="175" t="s">
        <v>1373</v>
      </c>
      <c r="K581" s="180">
        <v>1031163818</v>
      </c>
      <c r="L581" s="175"/>
      <c r="M581" s="175"/>
      <c r="N581" s="175"/>
      <c r="O581" s="175"/>
      <c r="P581" s="175" t="s">
        <v>3588</v>
      </c>
      <c r="Q581" s="175" t="s">
        <v>3589</v>
      </c>
      <c r="R581" s="180">
        <v>1032436573</v>
      </c>
      <c r="S581" s="186">
        <v>45664</v>
      </c>
      <c r="T581" s="192" t="s">
        <v>3590</v>
      </c>
      <c r="U581" s="195">
        <v>45597</v>
      </c>
      <c r="V581" s="181">
        <v>45603</v>
      </c>
      <c r="W581" s="181">
        <v>45694</v>
      </c>
      <c r="X581" s="175">
        <v>90</v>
      </c>
      <c r="Y581" s="182">
        <f t="shared" si="61"/>
        <v>3</v>
      </c>
      <c r="Z581" s="183">
        <v>10200000</v>
      </c>
      <c r="AA581" s="184">
        <f>IF(Z581=0,0,((Z581/Y581)))</f>
        <v>3400000</v>
      </c>
      <c r="AB581" s="175">
        <v>1697</v>
      </c>
      <c r="AC581" s="188" t="str">
        <f>IFERROR((VLOOKUP($AB581,T_Datos!$B$3:$D$34,2,FALSE)),"Por favor diligenciar")</f>
        <v xml:space="preserve">Gestion publica transparente y que mide cuentas  la ciudadania en rafael uribe uribe </v>
      </c>
      <c r="AD581" s="188" t="str">
        <f>IFERROR((VLOOKUP($AB581,T_Datos!$B$3:$D$34,3,FALSE)),"Por favor diligenciar")</f>
        <v>O23011605570000001697</v>
      </c>
      <c r="AE581" s="175"/>
      <c r="AF581" s="186"/>
      <c r="AG581" s="175"/>
      <c r="AH581" s="186"/>
      <c r="AI581" s="187"/>
      <c r="AJ581" s="185"/>
      <c r="AK581" s="175"/>
      <c r="AL581" s="186"/>
      <c r="AM581" s="175"/>
      <c r="AN581" s="182">
        <f t="shared" si="62"/>
        <v>3</v>
      </c>
      <c r="AO581" s="182">
        <f>IF(X581+AM581=0,0,AM581+X581)</f>
        <v>90</v>
      </c>
      <c r="AP581" s="189">
        <f>IF(Z581+AJ581=0,0,Z581+AJ581)</f>
        <v>10200000</v>
      </c>
    </row>
    <row r="582" spans="2:42" ht="51" customHeight="1">
      <c r="B582" s="177" t="s">
        <v>944</v>
      </c>
      <c r="C582" s="175">
        <v>588</v>
      </c>
      <c r="D582" s="175" t="s">
        <v>943</v>
      </c>
      <c r="E582" s="174"/>
      <c r="F582" s="190" t="s">
        <v>3591</v>
      </c>
      <c r="G582" s="77" t="s">
        <v>1249</v>
      </c>
      <c r="H582" s="175" t="s">
        <v>3592</v>
      </c>
      <c r="I582" s="175" t="s">
        <v>1879</v>
      </c>
      <c r="J582" s="175" t="s">
        <v>1373</v>
      </c>
      <c r="K582" s="180">
        <v>1031177773</v>
      </c>
      <c r="L582" s="175"/>
      <c r="M582" s="175"/>
      <c r="N582" s="175"/>
      <c r="O582" s="175"/>
      <c r="P582" s="175"/>
      <c r="Q582" s="175"/>
      <c r="R582" s="175"/>
      <c r="S582" s="175"/>
      <c r="T582" s="192" t="s">
        <v>2563</v>
      </c>
      <c r="U582" s="195">
        <v>45603</v>
      </c>
      <c r="V582" s="181">
        <v>45610</v>
      </c>
      <c r="W582" s="181">
        <v>45685</v>
      </c>
      <c r="X582" s="175">
        <v>75</v>
      </c>
      <c r="Y582" s="182">
        <f t="shared" si="61"/>
        <v>3</v>
      </c>
      <c r="Z582" s="183">
        <v>7000000</v>
      </c>
      <c r="AA582" s="184">
        <v>2800000</v>
      </c>
      <c r="AB582" s="175">
        <v>1698</v>
      </c>
      <c r="AC582" s="188" t="str">
        <f>IFERROR((VLOOKUP($AB582,T_Datos!$B$3:$D$34,2,FALSE)),"Por favor diligenciar")</f>
        <v>Inspección, vigilancia y control en Rafael Uribe Uribe
Rafael Uribe Uribe</v>
      </c>
      <c r="AD582" s="188" t="str">
        <f>IFERROR((VLOOKUP($AB582,T_Datos!$B$3:$D$34,3,FALSE)),"Por favor diligenciar")</f>
        <v>O23011605570000001698</v>
      </c>
      <c r="AE582" s="175"/>
      <c r="AF582" s="186"/>
      <c r="AG582" s="175"/>
      <c r="AH582" s="186"/>
      <c r="AI582" s="187"/>
      <c r="AJ582" s="185"/>
      <c r="AK582" s="175"/>
      <c r="AL582" s="186"/>
      <c r="AM582" s="175"/>
      <c r="AN582" s="182">
        <f t="shared" si="62"/>
        <v>3</v>
      </c>
      <c r="AO582" s="182">
        <f>IF(X582+AM582=0,0,AM582+X582)</f>
        <v>75</v>
      </c>
      <c r="AP582" s="189">
        <f>IF(Z582+AJ582=0,0,Z582+AJ582)</f>
        <v>7000000</v>
      </c>
    </row>
    <row r="583" spans="2:42" ht="51" customHeight="1">
      <c r="B583" s="177" t="s">
        <v>946</v>
      </c>
      <c r="C583" s="175">
        <v>589</v>
      </c>
      <c r="D583" s="175" t="s">
        <v>945</v>
      </c>
      <c r="E583" s="202"/>
      <c r="F583" s="190" t="s">
        <v>3593</v>
      </c>
      <c r="G583" s="77" t="s">
        <v>1249</v>
      </c>
      <c r="H583" s="175" t="s">
        <v>3594</v>
      </c>
      <c r="I583" s="175" t="s">
        <v>2649</v>
      </c>
      <c r="J583" s="175" t="s">
        <v>1373</v>
      </c>
      <c r="K583" s="180">
        <v>79347561</v>
      </c>
      <c r="L583" s="175"/>
      <c r="M583" s="175"/>
      <c r="N583" s="175"/>
      <c r="O583" s="175"/>
      <c r="P583" s="175"/>
      <c r="Q583" s="175"/>
      <c r="R583" s="175"/>
      <c r="S583" s="175"/>
      <c r="T583" s="192" t="s">
        <v>1610</v>
      </c>
      <c r="U583" s="195">
        <v>45603</v>
      </c>
      <c r="V583" s="181">
        <v>45610</v>
      </c>
      <c r="W583" s="181">
        <v>45685</v>
      </c>
      <c r="X583" s="175">
        <v>75</v>
      </c>
      <c r="Y583" s="182">
        <f t="shared" si="61"/>
        <v>3</v>
      </c>
      <c r="Z583" s="183">
        <v>14850000</v>
      </c>
      <c r="AA583" s="184">
        <v>5940000</v>
      </c>
      <c r="AB583" s="175">
        <v>1698</v>
      </c>
      <c r="AC583" s="188" t="str">
        <f>IFERROR((VLOOKUP($AB583,T_Datos!$B$3:$D$34,2,FALSE)),"Por favor diligenciar")</f>
        <v>Inspección, vigilancia y control en Rafael Uribe Uribe
Rafael Uribe Uribe</v>
      </c>
      <c r="AD583" s="188" t="str">
        <f>IFERROR((VLOOKUP($AB583,T_Datos!$B$3:$D$34,3,FALSE)),"Por favor diligenciar")</f>
        <v>O23011605570000001698</v>
      </c>
      <c r="AE583" s="175"/>
      <c r="AF583" s="186"/>
      <c r="AG583" s="175"/>
      <c r="AH583" s="186"/>
      <c r="AI583" s="187"/>
      <c r="AJ583" s="185"/>
      <c r="AK583" s="175"/>
      <c r="AL583" s="186"/>
      <c r="AM583" s="175"/>
      <c r="AN583" s="182">
        <f t="shared" si="62"/>
        <v>3</v>
      </c>
      <c r="AO583" s="182">
        <f>IF(X583+AM583=0,0,AM583+X583)</f>
        <v>75</v>
      </c>
      <c r="AP583" s="189">
        <f>IF(Z583+AJ583=0,0,Z583+AJ583)</f>
        <v>14850000</v>
      </c>
    </row>
    <row r="584" spans="2:42" ht="51" customHeight="1">
      <c r="B584" s="177" t="s">
        <v>948</v>
      </c>
      <c r="C584" s="175">
        <v>590</v>
      </c>
      <c r="D584" s="175" t="s">
        <v>947</v>
      </c>
      <c r="E584" s="12"/>
      <c r="F584" s="190" t="s">
        <v>3595</v>
      </c>
      <c r="G584" s="77" t="s">
        <v>1249</v>
      </c>
      <c r="H584" s="175" t="s">
        <v>3596</v>
      </c>
      <c r="I584" s="175" t="s">
        <v>3597</v>
      </c>
      <c r="J584" s="175" t="s">
        <v>1373</v>
      </c>
      <c r="K584" s="180">
        <v>20716283</v>
      </c>
      <c r="L584" s="175"/>
      <c r="M584" s="175"/>
      <c r="N584" s="175"/>
      <c r="O584" s="175"/>
      <c r="P584" s="175"/>
      <c r="Q584" s="175"/>
      <c r="R584" s="175"/>
      <c r="S584" s="175"/>
      <c r="T584" s="192" t="s">
        <v>3598</v>
      </c>
      <c r="U584" s="195">
        <v>45597</v>
      </c>
      <c r="V584" s="181">
        <v>45602</v>
      </c>
      <c r="W584" s="181">
        <v>45693</v>
      </c>
      <c r="X584" s="175">
        <v>90</v>
      </c>
      <c r="Y584" s="182">
        <f t="shared" si="61"/>
        <v>3</v>
      </c>
      <c r="Z584" s="183">
        <v>17820000</v>
      </c>
      <c r="AA584" s="184">
        <f>IF(Z584=0,0,((Z584/Y584)))</f>
        <v>5940000</v>
      </c>
      <c r="AB584" s="175">
        <v>1697</v>
      </c>
      <c r="AC584" s="188" t="str">
        <f>IFERROR((VLOOKUP($AB584,T_Datos!$B$3:$D$34,2,FALSE)),"Por favor diligenciar")</f>
        <v xml:space="preserve">Gestion publica transparente y que mide cuentas  la ciudadania en rafael uribe uribe </v>
      </c>
      <c r="AD584" s="188" t="str">
        <f>IFERROR((VLOOKUP($AB584,T_Datos!$B$3:$D$34,3,FALSE)),"Por favor diligenciar")</f>
        <v>O23011605570000001697</v>
      </c>
      <c r="AE584" s="175"/>
      <c r="AF584" s="186"/>
      <c r="AG584" s="175"/>
      <c r="AH584" s="186"/>
      <c r="AI584" s="187"/>
      <c r="AJ584" s="185"/>
      <c r="AK584" s="175"/>
      <c r="AL584" s="186"/>
      <c r="AM584" s="175"/>
      <c r="AN584" s="182">
        <f t="shared" si="62"/>
        <v>3</v>
      </c>
      <c r="AO584" s="182">
        <f>IF(X584+AM584=0,0,AM584+X584)</f>
        <v>90</v>
      </c>
      <c r="AP584" s="189">
        <f>IF(Z584+AJ584=0,0,Z584+AJ584)</f>
        <v>17820000</v>
      </c>
    </row>
    <row r="585" spans="2:42" ht="51" customHeight="1">
      <c r="B585" s="177" t="s">
        <v>950</v>
      </c>
      <c r="C585" s="175">
        <v>591</v>
      </c>
      <c r="D585" s="175" t="s">
        <v>949</v>
      </c>
      <c r="E585" s="12"/>
      <c r="F585" s="190" t="s">
        <v>3599</v>
      </c>
      <c r="G585" s="77" t="s">
        <v>1249</v>
      </c>
      <c r="H585" s="175" t="s">
        <v>3600</v>
      </c>
      <c r="I585" s="175" t="s">
        <v>3601</v>
      </c>
      <c r="J585" s="175" t="s">
        <v>1373</v>
      </c>
      <c r="K585" s="180">
        <v>52444244</v>
      </c>
      <c r="L585" s="175"/>
      <c r="M585" s="175"/>
      <c r="N585" s="175"/>
      <c r="O585" s="175"/>
      <c r="P585" s="175"/>
      <c r="Q585" s="175"/>
      <c r="R585" s="175"/>
      <c r="S585" s="175"/>
      <c r="T585" s="192" t="s">
        <v>3602</v>
      </c>
      <c r="U585" s="195">
        <v>45603</v>
      </c>
      <c r="V585" s="181">
        <v>45609</v>
      </c>
      <c r="W585" s="181">
        <v>45684</v>
      </c>
      <c r="X585" s="175">
        <v>75</v>
      </c>
      <c r="Y585" s="182">
        <f t="shared" si="61"/>
        <v>3</v>
      </c>
      <c r="Z585" s="183">
        <v>14850000</v>
      </c>
      <c r="AA585" s="184">
        <f>IF(Z585=0,0,((Z585/Y585)))</f>
        <v>4950000</v>
      </c>
      <c r="AB585" s="175">
        <v>1636</v>
      </c>
      <c r="AC585" s="188" t="str">
        <f>IFERROR((VLOOKUP($AB585,T_Datos!$B$3:$D$34,2,FALSE)),"Por favor diligenciar")</f>
        <v>Mejoramiento de la calidad dde vida del adulto mayor en rafael uribe uribe</v>
      </c>
      <c r="AD585" s="188" t="str">
        <f>IFERROR((VLOOKUP($AB585,T_Datos!$B$3:$D$34,3,FALSE)),"Por favor diligenciar")</f>
        <v>O23011601010000001636</v>
      </c>
      <c r="AE585" s="175"/>
      <c r="AF585" s="186"/>
      <c r="AG585" s="175"/>
      <c r="AH585" s="186"/>
      <c r="AI585" s="187"/>
      <c r="AJ585" s="185"/>
      <c r="AK585" s="175"/>
      <c r="AL585" s="186"/>
      <c r="AM585" s="175"/>
      <c r="AN585" s="182">
        <f t="shared" si="62"/>
        <v>3</v>
      </c>
      <c r="AO585" s="182">
        <f>IF(X585+AM585=0,0,AM585+X585)</f>
        <v>75</v>
      </c>
      <c r="AP585" s="189">
        <f>IF(Z585+AJ585=0,0,Z585+AJ585)</f>
        <v>14850000</v>
      </c>
    </row>
    <row r="586" spans="2:42" ht="51" customHeight="1">
      <c r="B586" s="177" t="s">
        <v>952</v>
      </c>
      <c r="C586" s="175">
        <v>592</v>
      </c>
      <c r="D586" s="175" t="s">
        <v>951</v>
      </c>
      <c r="E586" s="176"/>
      <c r="F586" s="190" t="s">
        <v>3603</v>
      </c>
      <c r="G586" s="77" t="s">
        <v>1249</v>
      </c>
      <c r="H586" s="175" t="s">
        <v>3604</v>
      </c>
      <c r="I586" s="175" t="s">
        <v>1967</v>
      </c>
      <c r="J586" s="175" t="s">
        <v>1373</v>
      </c>
      <c r="K586" s="180">
        <v>1013594036</v>
      </c>
      <c r="L586" s="175"/>
      <c r="M586" s="175"/>
      <c r="N586" s="175"/>
      <c r="O586" s="175"/>
      <c r="P586" s="175"/>
      <c r="Q586" s="175"/>
      <c r="R586" s="175"/>
      <c r="S586" s="175"/>
      <c r="T586" s="192" t="s">
        <v>1860</v>
      </c>
      <c r="U586" s="195">
        <v>45602</v>
      </c>
      <c r="V586" s="181">
        <v>45604</v>
      </c>
      <c r="W586" s="181">
        <v>45679</v>
      </c>
      <c r="X586" s="175">
        <v>75</v>
      </c>
      <c r="Y586" s="182">
        <f t="shared" si="61"/>
        <v>3</v>
      </c>
      <c r="Z586" s="183">
        <v>6250000</v>
      </c>
      <c r="AA586" s="184">
        <v>2500000</v>
      </c>
      <c r="AB586" s="175">
        <v>1680</v>
      </c>
      <c r="AC586" s="188" t="str">
        <f>IFERROR((VLOOKUP($AB586,T_Datos!$B$3:$D$34,2,FALSE)),"Por favor diligenciar")</f>
        <v xml:space="preserve">Ciudadanos mas seguros y con confianza en la justicia de rafael uribe uribe </v>
      </c>
      <c r="AD586" s="188" t="str">
        <f>IFERROR((VLOOKUP($AB586,T_Datos!$B$3:$D$34,3,FALSE)),"Por favor diligenciar")</f>
        <v>O23011603430000001680</v>
      </c>
      <c r="AE586" s="175"/>
      <c r="AF586" s="186"/>
      <c r="AG586" s="175"/>
      <c r="AH586" s="186"/>
      <c r="AI586" s="187"/>
      <c r="AJ586" s="185"/>
      <c r="AK586" s="175"/>
      <c r="AL586" s="186"/>
      <c r="AM586" s="175"/>
      <c r="AN586" s="182">
        <f t="shared" si="62"/>
        <v>3</v>
      </c>
      <c r="AO586" s="182">
        <f>IF(X586+AM586=0,0,AM586+X586)</f>
        <v>75</v>
      </c>
      <c r="AP586" s="189">
        <f>IF(Z586+AJ586=0,0,Z586+AJ586)</f>
        <v>6250000</v>
      </c>
    </row>
    <row r="587" spans="2:42" ht="51" customHeight="1">
      <c r="B587" s="177" t="s">
        <v>954</v>
      </c>
      <c r="C587" s="175">
        <v>593</v>
      </c>
      <c r="D587" s="175" t="s">
        <v>953</v>
      </c>
      <c r="E587" s="174"/>
      <c r="F587" s="190" t="s">
        <v>3605</v>
      </c>
      <c r="G587" s="77" t="s">
        <v>1249</v>
      </c>
      <c r="H587" s="175" t="s">
        <v>3606</v>
      </c>
      <c r="I587" s="175" t="s">
        <v>3607</v>
      </c>
      <c r="J587" s="175" t="s">
        <v>1373</v>
      </c>
      <c r="K587" s="180">
        <v>40396545</v>
      </c>
      <c r="L587" s="175"/>
      <c r="M587" s="175"/>
      <c r="N587" s="175"/>
      <c r="O587" s="175"/>
      <c r="P587" s="175"/>
      <c r="Q587" s="175"/>
      <c r="R587" s="175"/>
      <c r="S587" s="175"/>
      <c r="T587" s="192" t="s">
        <v>1793</v>
      </c>
      <c r="U587" s="195">
        <v>45602</v>
      </c>
      <c r="V587" s="181">
        <v>45604</v>
      </c>
      <c r="W587" s="181">
        <v>45679</v>
      </c>
      <c r="X587" s="175">
        <v>75</v>
      </c>
      <c r="Y587" s="182">
        <f t="shared" si="61"/>
        <v>3</v>
      </c>
      <c r="Z587" s="183">
        <v>7000000</v>
      </c>
      <c r="AA587" s="184">
        <v>2800000</v>
      </c>
      <c r="AB587" s="175">
        <v>1697</v>
      </c>
      <c r="AC587" s="188" t="str">
        <f>IFERROR((VLOOKUP($AB587,T_Datos!$B$3:$D$34,2,FALSE)),"Por favor diligenciar")</f>
        <v xml:space="preserve">Gestion publica transparente y que mide cuentas  la ciudadania en rafael uribe uribe </v>
      </c>
      <c r="AD587" s="188" t="str">
        <f>IFERROR((VLOOKUP($AB587,T_Datos!$B$3:$D$34,3,FALSE)),"Por favor diligenciar")</f>
        <v>O23011605570000001697</v>
      </c>
      <c r="AE587" s="175"/>
      <c r="AF587" s="186"/>
      <c r="AG587" s="175"/>
      <c r="AH587" s="186"/>
      <c r="AI587" s="187"/>
      <c r="AJ587" s="185"/>
      <c r="AK587" s="175"/>
      <c r="AL587" s="186"/>
      <c r="AM587" s="175"/>
      <c r="AN587" s="182">
        <f t="shared" si="62"/>
        <v>3</v>
      </c>
      <c r="AO587" s="182">
        <f>IF(X587+AM587=0,0,AM587+X587)</f>
        <v>75</v>
      </c>
      <c r="AP587" s="189">
        <f>IF(Z587+AJ587=0,0,Z587+AJ587)</f>
        <v>7000000</v>
      </c>
    </row>
    <row r="588" spans="2:42" ht="51" customHeight="1">
      <c r="B588" s="177" t="s">
        <v>956</v>
      </c>
      <c r="C588" s="175">
        <v>594</v>
      </c>
      <c r="D588" s="175" t="s">
        <v>955</v>
      </c>
      <c r="E588" s="174"/>
      <c r="F588" s="190" t="s">
        <v>3608</v>
      </c>
      <c r="G588" s="77" t="s">
        <v>1249</v>
      </c>
      <c r="H588" s="175" t="s">
        <v>3609</v>
      </c>
      <c r="I588" s="175" t="s">
        <v>3610</v>
      </c>
      <c r="J588" s="175" t="s">
        <v>1373</v>
      </c>
      <c r="K588" s="180">
        <v>43997810</v>
      </c>
      <c r="L588" s="175"/>
      <c r="M588" s="175"/>
      <c r="N588" s="175"/>
      <c r="O588" s="175"/>
      <c r="P588" s="175"/>
      <c r="Q588" s="175"/>
      <c r="R588" s="175"/>
      <c r="S588" s="175"/>
      <c r="T588" s="192" t="s">
        <v>1526</v>
      </c>
      <c r="U588" s="195">
        <v>45602</v>
      </c>
      <c r="V588" s="181">
        <v>45611</v>
      </c>
      <c r="W588" s="181">
        <v>45686</v>
      </c>
      <c r="X588" s="175">
        <v>75</v>
      </c>
      <c r="Y588" s="182">
        <f t="shared" si="61"/>
        <v>3</v>
      </c>
      <c r="Z588" s="183">
        <v>14850000</v>
      </c>
      <c r="AA588" s="184">
        <v>5940000</v>
      </c>
      <c r="AB588" s="175">
        <v>1697</v>
      </c>
      <c r="AC588" s="188" t="str">
        <f>IFERROR((VLOOKUP($AB588,T_Datos!$B$3:$D$34,2,FALSE)),"Por favor diligenciar")</f>
        <v xml:space="preserve">Gestion publica transparente y que mide cuentas  la ciudadania en rafael uribe uribe </v>
      </c>
      <c r="AD588" s="188" t="str">
        <f>IFERROR((VLOOKUP($AB588,T_Datos!$B$3:$D$34,3,FALSE)),"Por favor diligenciar")</f>
        <v>O23011605570000001697</v>
      </c>
      <c r="AE588" s="175"/>
      <c r="AF588" s="186"/>
      <c r="AG588" s="175"/>
      <c r="AH588" s="186"/>
      <c r="AI588" s="187"/>
      <c r="AJ588" s="185"/>
      <c r="AK588" s="175"/>
      <c r="AL588" s="186"/>
      <c r="AM588" s="175"/>
      <c r="AN588" s="182">
        <f t="shared" si="62"/>
        <v>3</v>
      </c>
      <c r="AO588" s="182">
        <f>IF(X588+AM588=0,0,AM588+X588)</f>
        <v>75</v>
      </c>
      <c r="AP588" s="189">
        <f>IF(Z588+AJ588=0,0,Z588+AJ588)</f>
        <v>14850000</v>
      </c>
    </row>
    <row r="589" spans="2:42" ht="51" customHeight="1">
      <c r="B589" s="177" t="s">
        <v>958</v>
      </c>
      <c r="C589" s="175">
        <v>595</v>
      </c>
      <c r="D589" s="175" t="s">
        <v>957</v>
      </c>
      <c r="E589" s="174"/>
      <c r="F589" s="190" t="s">
        <v>3611</v>
      </c>
      <c r="G589" s="77" t="s">
        <v>1249</v>
      </c>
      <c r="H589" s="175" t="s">
        <v>3612</v>
      </c>
      <c r="I589" s="175" t="s">
        <v>3613</v>
      </c>
      <c r="J589" s="175" t="s">
        <v>1373</v>
      </c>
      <c r="K589" s="180">
        <v>1001277238</v>
      </c>
      <c r="L589" s="175"/>
      <c r="M589" s="175"/>
      <c r="N589" s="175"/>
      <c r="O589" s="175"/>
      <c r="P589" s="175"/>
      <c r="Q589" s="175"/>
      <c r="R589" s="175"/>
      <c r="S589" s="175"/>
      <c r="T589" s="192" t="s">
        <v>3614</v>
      </c>
      <c r="U589" s="195">
        <v>45603</v>
      </c>
      <c r="V589" s="181">
        <v>45610</v>
      </c>
      <c r="W589" s="181">
        <v>45685</v>
      </c>
      <c r="X589" s="175">
        <v>75</v>
      </c>
      <c r="Y589" s="182">
        <f t="shared" si="61"/>
        <v>3</v>
      </c>
      <c r="Z589" s="183">
        <v>6250000</v>
      </c>
      <c r="AA589" s="184">
        <v>2500000</v>
      </c>
      <c r="AB589" s="175">
        <v>1680</v>
      </c>
      <c r="AC589" s="188" t="str">
        <f>IFERROR((VLOOKUP($AB589,T_Datos!$B$3:$D$34,2,FALSE)),"Por favor diligenciar")</f>
        <v xml:space="preserve">Ciudadanos mas seguros y con confianza en la justicia de rafael uribe uribe </v>
      </c>
      <c r="AD589" s="188" t="str">
        <f>IFERROR((VLOOKUP($AB589,T_Datos!$B$3:$D$34,3,FALSE)),"Por favor diligenciar")</f>
        <v>O23011603430000001680</v>
      </c>
      <c r="AE589" s="175"/>
      <c r="AF589" s="186"/>
      <c r="AG589" s="175"/>
      <c r="AH589" s="186"/>
      <c r="AI589" s="187"/>
      <c r="AJ589" s="185"/>
      <c r="AK589" s="175"/>
      <c r="AL589" s="186"/>
      <c r="AM589" s="175"/>
      <c r="AN589" s="182">
        <f t="shared" si="62"/>
        <v>3</v>
      </c>
      <c r="AO589" s="182">
        <f>IF(X589+AM589=0,0,AM589+X589)</f>
        <v>75</v>
      </c>
      <c r="AP589" s="189">
        <f>IF(Z589+AJ589=0,0,Z589+AJ589)</f>
        <v>6250000</v>
      </c>
    </row>
    <row r="590" spans="2:42" ht="51" customHeight="1">
      <c r="B590" s="177" t="s">
        <v>960</v>
      </c>
      <c r="C590" s="175">
        <v>596</v>
      </c>
      <c r="D590" s="175" t="s">
        <v>959</v>
      </c>
      <c r="E590" s="174"/>
      <c r="F590" s="190" t="s">
        <v>3615</v>
      </c>
      <c r="G590" s="77" t="s">
        <v>1249</v>
      </c>
      <c r="H590" s="175" t="s">
        <v>3616</v>
      </c>
      <c r="I590" s="175" t="s">
        <v>3617</v>
      </c>
      <c r="J590" s="175" t="s">
        <v>1373</v>
      </c>
      <c r="K590" s="180">
        <v>1032495242</v>
      </c>
      <c r="L590" s="175"/>
      <c r="M590" s="175"/>
      <c r="N590" s="175"/>
      <c r="O590" s="175"/>
      <c r="P590" s="175"/>
      <c r="Q590" s="175"/>
      <c r="R590" s="175"/>
      <c r="S590" s="175"/>
      <c r="T590" s="192" t="s">
        <v>3618</v>
      </c>
      <c r="U590" s="195">
        <v>45604</v>
      </c>
      <c r="V590" s="181">
        <v>45617</v>
      </c>
      <c r="W590" s="181">
        <v>45692</v>
      </c>
      <c r="X590" s="175">
        <v>75</v>
      </c>
      <c r="Y590" s="182">
        <f t="shared" si="61"/>
        <v>3</v>
      </c>
      <c r="Z590" s="183">
        <v>14850000</v>
      </c>
      <c r="AA590" s="184">
        <v>5940000</v>
      </c>
      <c r="AB590" s="175">
        <v>1697</v>
      </c>
      <c r="AC590" s="188" t="str">
        <f>IFERROR((VLOOKUP($AB590,T_Datos!$B$3:$D$34,2,FALSE)),"Por favor diligenciar")</f>
        <v xml:space="preserve">Gestion publica transparente y que mide cuentas  la ciudadania en rafael uribe uribe </v>
      </c>
      <c r="AD590" s="188" t="str">
        <f>IFERROR((VLOOKUP($AB590,T_Datos!$B$3:$D$34,3,FALSE)),"Por favor diligenciar")</f>
        <v>O23011605570000001697</v>
      </c>
      <c r="AE590" s="175"/>
      <c r="AF590" s="186"/>
      <c r="AG590" s="175"/>
      <c r="AH590" s="186"/>
      <c r="AI590" s="187"/>
      <c r="AJ590" s="185"/>
      <c r="AK590" s="175"/>
      <c r="AL590" s="186"/>
      <c r="AM590" s="175"/>
      <c r="AN590" s="182">
        <f t="shared" si="62"/>
        <v>3</v>
      </c>
      <c r="AO590" s="182">
        <f>IF(X590+AM590=0,0,AM590+X590)</f>
        <v>75</v>
      </c>
      <c r="AP590" s="189">
        <f>IF(Z590+AJ590=0,0,Z590+AJ590)</f>
        <v>14850000</v>
      </c>
    </row>
    <row r="591" spans="2:42" ht="51" customHeight="1">
      <c r="B591" s="177" t="s">
        <v>962</v>
      </c>
      <c r="C591" s="175">
        <v>597</v>
      </c>
      <c r="D591" s="175" t="s">
        <v>961</v>
      </c>
      <c r="E591" s="174"/>
      <c r="F591" s="190" t="s">
        <v>3619</v>
      </c>
      <c r="G591" s="77" t="s">
        <v>1249</v>
      </c>
      <c r="H591" s="175" t="s">
        <v>3620</v>
      </c>
      <c r="I591" s="175" t="s">
        <v>3621</v>
      </c>
      <c r="J591" s="175" t="s">
        <v>1373</v>
      </c>
      <c r="K591" s="180">
        <v>41307906</v>
      </c>
      <c r="L591" s="175"/>
      <c r="M591" s="175"/>
      <c r="N591" s="175"/>
      <c r="O591" s="175"/>
      <c r="P591" s="175"/>
      <c r="Q591" s="175"/>
      <c r="R591" s="175"/>
      <c r="S591" s="175"/>
      <c r="T591" s="192" t="s">
        <v>3622</v>
      </c>
      <c r="U591" s="195">
        <v>45603</v>
      </c>
      <c r="V591" s="181">
        <v>45608</v>
      </c>
      <c r="W591" s="181">
        <v>45683</v>
      </c>
      <c r="X591" s="175">
        <v>75</v>
      </c>
      <c r="Y591" s="182">
        <f t="shared" ref="Y591:Y622" si="63">ROUND((X591/30),0)</f>
        <v>3</v>
      </c>
      <c r="Z591" s="183">
        <v>4950000</v>
      </c>
      <c r="AA591" s="184">
        <v>1980000</v>
      </c>
      <c r="AB591" s="175">
        <v>1665</v>
      </c>
      <c r="AC591" s="188" t="str">
        <f>IFERROR((VLOOKUP($AB591,T_Datos!$B$3:$D$34,2,FALSE)),"Por favor diligenciar")</f>
        <v>Reducción de riesgos por emergencias y desastres en Rafael Uribe Uribe</v>
      </c>
      <c r="AD591" s="188" t="str">
        <f>IFERROR((VLOOKUP($AB591,T_Datos!$B$3:$D$34,3,FALSE)),"Por favor diligenciar")</f>
        <v>O23011602300000001665</v>
      </c>
      <c r="AE591" s="175"/>
      <c r="AF591" s="186"/>
      <c r="AG591" s="175"/>
      <c r="AH591" s="186"/>
      <c r="AI591" s="187"/>
      <c r="AJ591" s="185"/>
      <c r="AK591" s="175"/>
      <c r="AL591" s="186"/>
      <c r="AM591" s="175"/>
      <c r="AN591" s="182">
        <f t="shared" ref="AN591:AN620" si="64">ROUND(AO591/30,0)</f>
        <v>3</v>
      </c>
      <c r="AO591" s="182">
        <f>IF(X591+AM591=0,0,AM591+X591)</f>
        <v>75</v>
      </c>
      <c r="AP591" s="189">
        <f>IF(Z591+AJ591=0,0,Z591+AJ591)</f>
        <v>4950000</v>
      </c>
    </row>
    <row r="592" spans="2:42" ht="51" customHeight="1">
      <c r="B592" s="177" t="s">
        <v>964</v>
      </c>
      <c r="C592" s="175">
        <v>598</v>
      </c>
      <c r="D592" s="175" t="s">
        <v>963</v>
      </c>
      <c r="E592" s="174"/>
      <c r="F592" s="190" t="s">
        <v>3623</v>
      </c>
      <c r="G592" s="77" t="s">
        <v>1249</v>
      </c>
      <c r="H592" s="175" t="s">
        <v>3624</v>
      </c>
      <c r="I592" s="175" t="s">
        <v>3625</v>
      </c>
      <c r="J592" s="175" t="s">
        <v>1373</v>
      </c>
      <c r="K592" s="180">
        <v>80071934</v>
      </c>
      <c r="L592" s="175"/>
      <c r="M592" s="175"/>
      <c r="N592" s="175"/>
      <c r="O592" s="175"/>
      <c r="P592" s="175"/>
      <c r="Q592" s="175"/>
      <c r="R592" s="175"/>
      <c r="S592" s="175"/>
      <c r="T592" s="192" t="s">
        <v>3626</v>
      </c>
      <c r="U592" s="195">
        <v>45609</v>
      </c>
      <c r="V592" s="181">
        <v>45614</v>
      </c>
      <c r="W592" s="181">
        <v>45689</v>
      </c>
      <c r="X592" s="175">
        <v>75</v>
      </c>
      <c r="Y592" s="182">
        <f t="shared" si="63"/>
        <v>3</v>
      </c>
      <c r="Z592" s="183">
        <v>7000000</v>
      </c>
      <c r="AA592" s="184">
        <v>2800000</v>
      </c>
      <c r="AB592" s="175">
        <v>1698</v>
      </c>
      <c r="AC592" s="188" t="str">
        <f>IFERROR((VLOOKUP($AB592,T_Datos!$B$3:$D$34,2,FALSE)),"Por favor diligenciar")</f>
        <v>Inspección, vigilancia y control en Rafael Uribe Uribe
Rafael Uribe Uribe</v>
      </c>
      <c r="AD592" s="188" t="str">
        <f>IFERROR((VLOOKUP($AB592,T_Datos!$B$3:$D$34,3,FALSE)),"Por favor diligenciar")</f>
        <v>O23011605570000001698</v>
      </c>
      <c r="AE592" s="175"/>
      <c r="AF592" s="186"/>
      <c r="AG592" s="175"/>
      <c r="AH592" s="186"/>
      <c r="AI592" s="187"/>
      <c r="AJ592" s="185"/>
      <c r="AK592" s="175"/>
      <c r="AL592" s="186"/>
      <c r="AM592" s="175"/>
      <c r="AN592" s="182">
        <f t="shared" si="64"/>
        <v>3</v>
      </c>
      <c r="AO592" s="182">
        <f>IF(X592+AM592=0,0,AM592+X592)</f>
        <v>75</v>
      </c>
      <c r="AP592" s="189">
        <f>IF(Z592+AJ592=0,0,Z592+AJ592)</f>
        <v>7000000</v>
      </c>
    </row>
    <row r="593" spans="2:42" ht="51" customHeight="1">
      <c r="B593" s="177" t="s">
        <v>966</v>
      </c>
      <c r="C593" s="175">
        <v>599</v>
      </c>
      <c r="D593" s="175" t="s">
        <v>965</v>
      </c>
      <c r="E593" s="174"/>
      <c r="F593" s="190" t="s">
        <v>3627</v>
      </c>
      <c r="G593" s="77" t="s">
        <v>1249</v>
      </c>
      <c r="H593" s="175" t="s">
        <v>3628</v>
      </c>
      <c r="I593" s="175" t="s">
        <v>3629</v>
      </c>
      <c r="J593" s="175" t="s">
        <v>1373</v>
      </c>
      <c r="K593" s="180">
        <v>79646039</v>
      </c>
      <c r="L593" s="175"/>
      <c r="M593" s="175"/>
      <c r="N593" s="175"/>
      <c r="O593" s="175"/>
      <c r="P593" s="175" t="s">
        <v>3630</v>
      </c>
      <c r="Q593" s="175" t="s">
        <v>1373</v>
      </c>
      <c r="R593" s="180">
        <v>51966940</v>
      </c>
      <c r="S593" s="186">
        <v>45670</v>
      </c>
      <c r="T593" s="192" t="s">
        <v>1457</v>
      </c>
      <c r="U593" s="195">
        <v>45603</v>
      </c>
      <c r="V593" s="181">
        <v>45610</v>
      </c>
      <c r="W593" s="181">
        <v>45685</v>
      </c>
      <c r="X593" s="175">
        <v>75</v>
      </c>
      <c r="Y593" s="182">
        <f t="shared" si="63"/>
        <v>3</v>
      </c>
      <c r="Z593" s="183">
        <v>14850000</v>
      </c>
      <c r="AA593" s="184">
        <v>5940000</v>
      </c>
      <c r="AB593" s="175">
        <v>1698</v>
      </c>
      <c r="AC593" s="188" t="str">
        <f>IFERROR((VLOOKUP($AB593,T_Datos!$B$3:$D$34,2,FALSE)),"Por favor diligenciar")</f>
        <v>Inspección, vigilancia y control en Rafael Uribe Uribe
Rafael Uribe Uribe</v>
      </c>
      <c r="AD593" s="188" t="str">
        <f>IFERROR((VLOOKUP($AB593,T_Datos!$B$3:$D$34,3,FALSE)),"Por favor diligenciar")</f>
        <v>O23011605570000001698</v>
      </c>
      <c r="AE593" s="175"/>
      <c r="AF593" s="186"/>
      <c r="AG593" s="175"/>
      <c r="AH593" s="186"/>
      <c r="AI593" s="187"/>
      <c r="AJ593" s="185"/>
      <c r="AK593" s="175"/>
      <c r="AL593" s="186"/>
      <c r="AM593" s="175"/>
      <c r="AN593" s="182">
        <f t="shared" si="64"/>
        <v>3</v>
      </c>
      <c r="AO593" s="182">
        <f>IF(X593+AM593=0,0,AM593+X593)</f>
        <v>75</v>
      </c>
      <c r="AP593" s="189">
        <f>IF(Z593+AJ593=0,0,Z593+AJ593)</f>
        <v>14850000</v>
      </c>
    </row>
    <row r="594" spans="2:42" ht="51" customHeight="1">
      <c r="B594" s="177" t="s">
        <v>968</v>
      </c>
      <c r="C594" s="175">
        <v>600</v>
      </c>
      <c r="D594" s="175" t="s">
        <v>967</v>
      </c>
      <c r="E594" s="176"/>
      <c r="F594" s="190" t="s">
        <v>3631</v>
      </c>
      <c r="G594" s="77" t="s">
        <v>1249</v>
      </c>
      <c r="H594" s="175" t="s">
        <v>3632</v>
      </c>
      <c r="I594" s="175" t="s">
        <v>3633</v>
      </c>
      <c r="J594" s="175" t="s">
        <v>1373</v>
      </c>
      <c r="K594" s="180">
        <v>1007468228</v>
      </c>
      <c r="L594" s="175"/>
      <c r="M594" s="175"/>
      <c r="N594" s="175"/>
      <c r="O594" s="175"/>
      <c r="P594" s="175"/>
      <c r="Q594" s="175"/>
      <c r="R594" s="175"/>
      <c r="S594" s="175"/>
      <c r="T594" s="192" t="s">
        <v>1860</v>
      </c>
      <c r="U594" s="195">
        <v>45603</v>
      </c>
      <c r="V594" s="181">
        <v>45609</v>
      </c>
      <c r="W594" s="181">
        <v>45684</v>
      </c>
      <c r="X594" s="175">
        <v>75</v>
      </c>
      <c r="Y594" s="182">
        <f t="shared" si="63"/>
        <v>3</v>
      </c>
      <c r="Z594" s="183">
        <v>6250000</v>
      </c>
      <c r="AA594" s="184">
        <v>2500000</v>
      </c>
      <c r="AB594" s="175">
        <v>1680</v>
      </c>
      <c r="AC594" s="188" t="str">
        <f>IFERROR((VLOOKUP($AB594,T_Datos!$B$3:$D$34,2,FALSE)),"Por favor diligenciar")</f>
        <v xml:space="preserve">Ciudadanos mas seguros y con confianza en la justicia de rafael uribe uribe </v>
      </c>
      <c r="AD594" s="188" t="str">
        <f>IFERROR((VLOOKUP($AB594,T_Datos!$B$3:$D$34,3,FALSE)),"Por favor diligenciar")</f>
        <v>O23011603430000001680</v>
      </c>
      <c r="AE594" s="175"/>
      <c r="AF594" s="186"/>
      <c r="AG594" s="175"/>
      <c r="AH594" s="186"/>
      <c r="AI594" s="187"/>
      <c r="AJ594" s="185"/>
      <c r="AK594" s="175"/>
      <c r="AL594" s="186"/>
      <c r="AM594" s="175"/>
      <c r="AN594" s="182">
        <f t="shared" si="64"/>
        <v>3</v>
      </c>
      <c r="AO594" s="182">
        <f>IF(X594+AM594=0,0,AM594+X594)</f>
        <v>75</v>
      </c>
      <c r="AP594" s="189">
        <f>IF(Z594+AJ594=0,0,Z594+AJ594)</f>
        <v>6250000</v>
      </c>
    </row>
    <row r="595" spans="2:42" ht="51" customHeight="1">
      <c r="B595" s="177" t="s">
        <v>970</v>
      </c>
      <c r="C595" s="175">
        <v>601</v>
      </c>
      <c r="D595" s="175" t="s">
        <v>969</v>
      </c>
      <c r="E595" s="12"/>
      <c r="F595" s="190" t="s">
        <v>3634</v>
      </c>
      <c r="G595" s="77" t="s">
        <v>1249</v>
      </c>
      <c r="H595" s="175" t="s">
        <v>3635</v>
      </c>
      <c r="I595" s="175" t="s">
        <v>1941</v>
      </c>
      <c r="J595" s="175" t="s">
        <v>1373</v>
      </c>
      <c r="K595" s="180">
        <v>79644974</v>
      </c>
      <c r="L595" s="175"/>
      <c r="M595" s="175"/>
      <c r="N595" s="175"/>
      <c r="O595" s="175"/>
      <c r="P595" s="175"/>
      <c r="Q595" s="175"/>
      <c r="R595" s="175"/>
      <c r="S595" s="175"/>
      <c r="T595" s="192" t="s">
        <v>1860</v>
      </c>
      <c r="U595" s="195">
        <v>45602</v>
      </c>
      <c r="V595" s="181">
        <v>45610</v>
      </c>
      <c r="W595" s="181">
        <v>45685</v>
      </c>
      <c r="X595" s="175">
        <v>75</v>
      </c>
      <c r="Y595" s="182">
        <f t="shared" si="63"/>
        <v>3</v>
      </c>
      <c r="Z595" s="183">
        <v>6250000</v>
      </c>
      <c r="AA595" s="184">
        <v>2500000</v>
      </c>
      <c r="AB595" s="175">
        <v>1680</v>
      </c>
      <c r="AC595" s="188" t="str">
        <f>IFERROR((VLOOKUP($AB595,T_Datos!$B$3:$D$34,2,FALSE)),"Por favor diligenciar")</f>
        <v xml:space="preserve">Ciudadanos mas seguros y con confianza en la justicia de rafael uribe uribe </v>
      </c>
      <c r="AD595" s="188" t="str">
        <f>IFERROR((VLOOKUP($AB595,T_Datos!$B$3:$D$34,3,FALSE)),"Por favor diligenciar")</f>
        <v>O23011603430000001680</v>
      </c>
      <c r="AE595" s="175"/>
      <c r="AF595" s="186"/>
      <c r="AG595" s="175"/>
      <c r="AH595" s="186"/>
      <c r="AI595" s="187"/>
      <c r="AJ595" s="185"/>
      <c r="AK595" s="175"/>
      <c r="AL595" s="186"/>
      <c r="AM595" s="175"/>
      <c r="AN595" s="182">
        <f t="shared" si="64"/>
        <v>3</v>
      </c>
      <c r="AO595" s="182">
        <f>IF(X595+AM595=0,0,AM595+X595)</f>
        <v>75</v>
      </c>
      <c r="AP595" s="189">
        <f>IF(Z595+AJ595=0,0,Z595+AJ595)</f>
        <v>6250000</v>
      </c>
    </row>
    <row r="596" spans="2:42" ht="51" customHeight="1">
      <c r="B596" s="177" t="s">
        <v>972</v>
      </c>
      <c r="C596" s="175">
        <v>602</v>
      </c>
      <c r="D596" s="175" t="s">
        <v>971</v>
      </c>
      <c r="E596" s="176"/>
      <c r="F596" s="197" t="s">
        <v>3636</v>
      </c>
      <c r="G596" s="77" t="s">
        <v>1249</v>
      </c>
      <c r="H596" s="175" t="s">
        <v>3637</v>
      </c>
      <c r="I596" s="175" t="s">
        <v>3638</v>
      </c>
      <c r="J596" s="175" t="s">
        <v>1373</v>
      </c>
      <c r="K596" s="180">
        <v>52447515</v>
      </c>
      <c r="L596" s="175"/>
      <c r="M596" s="175"/>
      <c r="N596" s="175"/>
      <c r="O596" s="175"/>
      <c r="P596" s="175"/>
      <c r="Q596" s="175"/>
      <c r="R596" s="175"/>
      <c r="S596" s="175"/>
      <c r="T596" s="192" t="s">
        <v>3639</v>
      </c>
      <c r="U596" s="195">
        <v>45615</v>
      </c>
      <c r="V596" s="181">
        <v>45621</v>
      </c>
      <c r="W596" s="181">
        <v>45697</v>
      </c>
      <c r="X596" s="175">
        <v>75</v>
      </c>
      <c r="Y596" s="182">
        <f t="shared" si="63"/>
        <v>3</v>
      </c>
      <c r="Z596" s="183">
        <v>10500000</v>
      </c>
      <c r="AA596" s="184">
        <f>IF(Z596=0,0,((Z596/Y596)))</f>
        <v>3500000</v>
      </c>
      <c r="AB596" s="175">
        <v>1636</v>
      </c>
      <c r="AC596" s="188" t="str">
        <f>IFERROR((VLOOKUP($AB596,T_Datos!$B$3:$D$34,2,FALSE)),"Por favor diligenciar")</f>
        <v>Mejoramiento de la calidad dde vida del adulto mayor en rafael uribe uribe</v>
      </c>
      <c r="AD596" s="188" t="str">
        <f>IFERROR((VLOOKUP($AB596,T_Datos!$B$3:$D$34,3,FALSE)),"Por favor diligenciar")</f>
        <v>O23011601010000001636</v>
      </c>
      <c r="AE596" s="175"/>
      <c r="AF596" s="186"/>
      <c r="AG596" s="175"/>
      <c r="AH596" s="186"/>
      <c r="AI596" s="187"/>
      <c r="AJ596" s="185"/>
      <c r="AK596" s="175"/>
      <c r="AL596" s="186"/>
      <c r="AM596" s="175"/>
      <c r="AN596" s="182">
        <f t="shared" si="64"/>
        <v>3</v>
      </c>
      <c r="AO596" s="182">
        <f>IF(X596+AM596=0,0,AM596+X596)</f>
        <v>75</v>
      </c>
      <c r="AP596" s="189">
        <f>IF(Z596+AJ596=0,0,Z596+AJ596)</f>
        <v>10500000</v>
      </c>
    </row>
    <row r="597" spans="2:42" ht="51" customHeight="1">
      <c r="B597" s="177" t="s">
        <v>974</v>
      </c>
      <c r="C597" s="175">
        <v>603</v>
      </c>
      <c r="D597" s="175" t="s">
        <v>973</v>
      </c>
      <c r="E597" s="176"/>
      <c r="F597" s="190" t="s">
        <v>3640</v>
      </c>
      <c r="G597" s="77" t="s">
        <v>1249</v>
      </c>
      <c r="H597" s="175" t="s">
        <v>3641</v>
      </c>
      <c r="I597" s="175" t="s">
        <v>2149</v>
      </c>
      <c r="J597" s="175" t="s">
        <v>1373</v>
      </c>
      <c r="K597" s="180">
        <v>1018455467</v>
      </c>
      <c r="L597" s="175"/>
      <c r="M597" s="175"/>
      <c r="N597" s="175"/>
      <c r="O597" s="175"/>
      <c r="P597" s="175"/>
      <c r="Q597" s="175"/>
      <c r="R597" s="175"/>
      <c r="S597" s="175"/>
      <c r="T597" s="192" t="s">
        <v>3642</v>
      </c>
      <c r="U597" s="195">
        <v>45604</v>
      </c>
      <c r="V597" s="181">
        <v>45610</v>
      </c>
      <c r="W597" s="181">
        <v>45716</v>
      </c>
      <c r="X597" s="175">
        <v>75</v>
      </c>
      <c r="Y597" s="182">
        <f t="shared" si="63"/>
        <v>3</v>
      </c>
      <c r="Z597" s="183">
        <v>14850000</v>
      </c>
      <c r="AA597" s="184">
        <v>5940000</v>
      </c>
      <c r="AB597" s="175">
        <v>1698</v>
      </c>
      <c r="AC597" s="188" t="str">
        <f>IFERROR((VLOOKUP($AB597,T_Datos!$B$3:$D$34,2,FALSE)),"Por favor diligenciar")</f>
        <v>Inspección, vigilancia y control en Rafael Uribe Uribe
Rafael Uribe Uribe</v>
      </c>
      <c r="AD597" s="188" t="str">
        <f>IFERROR((VLOOKUP($AB597,T_Datos!$B$3:$D$34,3,FALSE)),"Por favor diligenciar")</f>
        <v>O23011605570000001698</v>
      </c>
      <c r="AE597" s="175">
        <v>1</v>
      </c>
      <c r="AF597" s="186">
        <v>45657</v>
      </c>
      <c r="AG597" s="175">
        <v>1568</v>
      </c>
      <c r="AH597" s="186">
        <v>45656</v>
      </c>
      <c r="AI597" s="187">
        <v>1641</v>
      </c>
      <c r="AJ597" s="185">
        <v>5940000</v>
      </c>
      <c r="AK597" s="175">
        <v>1</v>
      </c>
      <c r="AL597" s="186">
        <v>45657</v>
      </c>
      <c r="AM597" s="175">
        <v>30</v>
      </c>
      <c r="AN597" s="182">
        <f t="shared" si="64"/>
        <v>4</v>
      </c>
      <c r="AO597" s="182">
        <f>IF(X597+AM597=0,0,AM597+X597)</f>
        <v>105</v>
      </c>
      <c r="AP597" s="189">
        <f>IF(Z597+AJ597=0,0,Z597+AJ597)</f>
        <v>20790000</v>
      </c>
    </row>
    <row r="598" spans="2:42" ht="51" customHeight="1">
      <c r="B598" s="177" t="s">
        <v>976</v>
      </c>
      <c r="C598" s="175">
        <v>604</v>
      </c>
      <c r="D598" s="175" t="s">
        <v>975</v>
      </c>
      <c r="E598" s="176"/>
      <c r="F598" s="190" t="s">
        <v>3643</v>
      </c>
      <c r="G598" s="77" t="s">
        <v>1249</v>
      </c>
      <c r="H598" s="175" t="s">
        <v>3644</v>
      </c>
      <c r="I598" s="175" t="s">
        <v>2119</v>
      </c>
      <c r="J598" s="175" t="s">
        <v>1373</v>
      </c>
      <c r="K598" s="180">
        <v>80024980</v>
      </c>
      <c r="L598" s="175"/>
      <c r="M598" s="175"/>
      <c r="N598" s="175"/>
      <c r="O598" s="175"/>
      <c r="P598" s="175"/>
      <c r="Q598" s="175"/>
      <c r="R598" s="175"/>
      <c r="S598" s="175"/>
      <c r="T598" s="192" t="s">
        <v>1793</v>
      </c>
      <c r="U598" s="195">
        <v>45604</v>
      </c>
      <c r="V598" s="181">
        <v>45614</v>
      </c>
      <c r="W598" s="181">
        <v>45690</v>
      </c>
      <c r="X598" s="175">
        <v>75</v>
      </c>
      <c r="Y598" s="182">
        <f t="shared" si="63"/>
        <v>3</v>
      </c>
      <c r="Z598" s="183">
        <v>7000000</v>
      </c>
      <c r="AA598" s="184">
        <v>2800000</v>
      </c>
      <c r="AB598" s="175">
        <v>1697</v>
      </c>
      <c r="AC598" s="188" t="str">
        <f>IFERROR((VLOOKUP($AB598,T_Datos!$B$3:$D$34,2,FALSE)),"Por favor diligenciar")</f>
        <v xml:space="preserve">Gestion publica transparente y que mide cuentas  la ciudadania en rafael uribe uribe </v>
      </c>
      <c r="AD598" s="188" t="str">
        <f>IFERROR((VLOOKUP($AB598,T_Datos!$B$3:$D$34,3,FALSE)),"Por favor diligenciar")</f>
        <v>O23011605570000001697</v>
      </c>
      <c r="AE598" s="175"/>
      <c r="AF598" s="186"/>
      <c r="AG598" s="175"/>
      <c r="AH598" s="186"/>
      <c r="AI598" s="187"/>
      <c r="AJ598" s="185"/>
      <c r="AK598" s="175"/>
      <c r="AL598" s="186"/>
      <c r="AM598" s="175"/>
      <c r="AN598" s="182">
        <f t="shared" si="64"/>
        <v>3</v>
      </c>
      <c r="AO598" s="182">
        <f>IF(X598+AM598=0,0,AM598+X598)</f>
        <v>75</v>
      </c>
      <c r="AP598" s="189">
        <f>IF(Z598+AJ598=0,0,Z598+AJ598)</f>
        <v>7000000</v>
      </c>
    </row>
    <row r="599" spans="2:42" ht="51" customHeight="1">
      <c r="B599" s="177" t="s">
        <v>978</v>
      </c>
      <c r="C599" s="175">
        <v>605</v>
      </c>
      <c r="D599" s="175" t="s">
        <v>977</v>
      </c>
      <c r="E599" s="176"/>
      <c r="F599" s="190" t="s">
        <v>3645</v>
      </c>
      <c r="G599" s="77" t="s">
        <v>1249</v>
      </c>
      <c r="H599" s="175" t="s">
        <v>3646</v>
      </c>
      <c r="I599" s="175" t="s">
        <v>3647</v>
      </c>
      <c r="J599" s="175" t="s">
        <v>1373</v>
      </c>
      <c r="K599" s="180">
        <v>1019041314</v>
      </c>
      <c r="L599" s="175"/>
      <c r="M599" s="175"/>
      <c r="N599" s="175"/>
      <c r="O599" s="175"/>
      <c r="P599" s="175"/>
      <c r="Q599" s="175"/>
      <c r="R599" s="175"/>
      <c r="S599" s="175"/>
      <c r="T599" s="192" t="s">
        <v>1751</v>
      </c>
      <c r="U599" s="195">
        <v>45603</v>
      </c>
      <c r="V599" s="181">
        <v>45614</v>
      </c>
      <c r="W599" s="181">
        <v>45690</v>
      </c>
      <c r="X599" s="175">
        <v>75</v>
      </c>
      <c r="Y599" s="182">
        <f t="shared" si="63"/>
        <v>3</v>
      </c>
      <c r="Z599" s="183">
        <v>14850000</v>
      </c>
      <c r="AA599" s="184">
        <v>5940000</v>
      </c>
      <c r="AB599" s="175">
        <v>1697</v>
      </c>
      <c r="AC599" s="188" t="str">
        <f>IFERROR((VLOOKUP($AB599,T_Datos!$B$3:$D$34,2,FALSE)),"Por favor diligenciar")</f>
        <v xml:space="preserve">Gestion publica transparente y que mide cuentas  la ciudadania en rafael uribe uribe </v>
      </c>
      <c r="AD599" s="188" t="str">
        <f>IFERROR((VLOOKUP($AB599,T_Datos!$B$3:$D$34,3,FALSE)),"Por favor diligenciar")</f>
        <v>O23011605570000001697</v>
      </c>
      <c r="AE599" s="175"/>
      <c r="AF599" s="186"/>
      <c r="AG599" s="175"/>
      <c r="AH599" s="186"/>
      <c r="AI599" s="187"/>
      <c r="AJ599" s="185"/>
      <c r="AK599" s="175"/>
      <c r="AL599" s="186"/>
      <c r="AM599" s="175"/>
      <c r="AN599" s="182">
        <f t="shared" si="64"/>
        <v>3</v>
      </c>
      <c r="AO599" s="182">
        <f>IF(X599+AM599=0,0,AM599+X599)</f>
        <v>75</v>
      </c>
      <c r="AP599" s="189">
        <f>IF(Z599+AJ599=0,0,Z599+AJ599)</f>
        <v>14850000</v>
      </c>
    </row>
    <row r="600" spans="2:42" ht="51" customHeight="1">
      <c r="B600" s="177" t="s">
        <v>980</v>
      </c>
      <c r="C600" s="175">
        <v>606</v>
      </c>
      <c r="D600" s="175" t="s">
        <v>979</v>
      </c>
      <c r="E600" s="174"/>
      <c r="F600" s="190" t="s">
        <v>3648</v>
      </c>
      <c r="G600" s="77" t="s">
        <v>1249</v>
      </c>
      <c r="H600" s="175" t="s">
        <v>3649</v>
      </c>
      <c r="I600" s="175" t="s">
        <v>3650</v>
      </c>
      <c r="J600" s="175" t="s">
        <v>1373</v>
      </c>
      <c r="K600" s="180">
        <v>52538287</v>
      </c>
      <c r="L600" s="175"/>
      <c r="M600" s="175"/>
      <c r="N600" s="175"/>
      <c r="O600" s="175"/>
      <c r="P600" s="175"/>
      <c r="Q600" s="175"/>
      <c r="R600" s="175"/>
      <c r="S600" s="175"/>
      <c r="T600" s="192" t="s">
        <v>3651</v>
      </c>
      <c r="U600" s="195">
        <v>45603</v>
      </c>
      <c r="V600" s="181">
        <v>45609</v>
      </c>
      <c r="W600" s="181">
        <v>45684</v>
      </c>
      <c r="X600" s="175">
        <v>75</v>
      </c>
      <c r="Y600" s="182">
        <f t="shared" si="63"/>
        <v>3</v>
      </c>
      <c r="Z600" s="183">
        <v>14850000</v>
      </c>
      <c r="AA600" s="184">
        <v>5940000</v>
      </c>
      <c r="AB600" s="175">
        <v>1697</v>
      </c>
      <c r="AC600" s="188" t="str">
        <f>IFERROR((VLOOKUP($AB600,T_Datos!$B$3:$D$34,2,FALSE)),"Por favor diligenciar")</f>
        <v xml:space="preserve">Gestion publica transparente y que mide cuentas  la ciudadania en rafael uribe uribe </v>
      </c>
      <c r="AD600" s="188" t="str">
        <f>IFERROR((VLOOKUP($AB600,T_Datos!$B$3:$D$34,3,FALSE)),"Por favor diligenciar")</f>
        <v>O23011605570000001697</v>
      </c>
      <c r="AE600" s="175"/>
      <c r="AF600" s="186"/>
      <c r="AG600" s="175"/>
      <c r="AH600" s="186"/>
      <c r="AI600" s="187"/>
      <c r="AJ600" s="185"/>
      <c r="AK600" s="175"/>
      <c r="AL600" s="186"/>
      <c r="AM600" s="175"/>
      <c r="AN600" s="182">
        <f t="shared" si="64"/>
        <v>3</v>
      </c>
      <c r="AO600" s="182">
        <f>IF(X600+AM600=0,0,AM600+X600)</f>
        <v>75</v>
      </c>
      <c r="AP600" s="189">
        <f>IF(Z600+AJ600=0,0,Z600+AJ600)</f>
        <v>14850000</v>
      </c>
    </row>
    <row r="601" spans="2:42" ht="51" customHeight="1">
      <c r="B601" s="177" t="s">
        <v>982</v>
      </c>
      <c r="C601" s="175">
        <v>607</v>
      </c>
      <c r="D601" s="175" t="s">
        <v>981</v>
      </c>
      <c r="E601" s="174"/>
      <c r="F601" s="190" t="s">
        <v>3652</v>
      </c>
      <c r="G601" s="77" t="s">
        <v>1249</v>
      </c>
      <c r="H601" s="175" t="s">
        <v>3653</v>
      </c>
      <c r="I601" s="175" t="s">
        <v>3654</v>
      </c>
      <c r="J601" s="175" t="s">
        <v>1373</v>
      </c>
      <c r="K601" s="180">
        <v>1032410626</v>
      </c>
      <c r="L601" s="175"/>
      <c r="M601" s="175"/>
      <c r="N601" s="175"/>
      <c r="O601" s="175"/>
      <c r="P601" s="175"/>
      <c r="Q601" s="175"/>
      <c r="R601" s="175"/>
      <c r="S601" s="175"/>
      <c r="T601" s="192" t="s">
        <v>1860</v>
      </c>
      <c r="U601" s="195">
        <v>45603</v>
      </c>
      <c r="V601" s="181">
        <v>45611</v>
      </c>
      <c r="W601" s="181">
        <v>45686</v>
      </c>
      <c r="X601" s="175">
        <v>75</v>
      </c>
      <c r="Y601" s="182">
        <f t="shared" si="63"/>
        <v>3</v>
      </c>
      <c r="Z601" s="183">
        <v>6250000</v>
      </c>
      <c r="AA601" s="184">
        <v>2500000</v>
      </c>
      <c r="AB601" s="175">
        <v>1680</v>
      </c>
      <c r="AC601" s="188" t="str">
        <f>IFERROR((VLOOKUP($AB601,T_Datos!$B$3:$D$34,2,FALSE)),"Por favor diligenciar")</f>
        <v xml:space="preserve">Ciudadanos mas seguros y con confianza en la justicia de rafael uribe uribe </v>
      </c>
      <c r="AD601" s="188" t="str">
        <f>IFERROR((VLOOKUP($AB601,T_Datos!$B$3:$D$34,3,FALSE)),"Por favor diligenciar")</f>
        <v>O23011603430000001680</v>
      </c>
      <c r="AE601" s="175"/>
      <c r="AF601" s="186"/>
      <c r="AG601" s="175"/>
      <c r="AH601" s="186"/>
      <c r="AI601" s="187"/>
      <c r="AJ601" s="185"/>
      <c r="AK601" s="175"/>
      <c r="AL601" s="186"/>
      <c r="AM601" s="175"/>
      <c r="AN601" s="182">
        <f t="shared" si="64"/>
        <v>3</v>
      </c>
      <c r="AO601" s="182">
        <f>IF(X601+AM601=0,0,AM601+X601)</f>
        <v>75</v>
      </c>
      <c r="AP601" s="189">
        <f>IF(Z601+AJ601=0,0,Z601+AJ601)</f>
        <v>6250000</v>
      </c>
    </row>
    <row r="602" spans="2:42" ht="51" customHeight="1">
      <c r="B602" s="177" t="s">
        <v>984</v>
      </c>
      <c r="C602" s="175">
        <v>608</v>
      </c>
      <c r="D602" s="175" t="s">
        <v>983</v>
      </c>
      <c r="E602" s="176"/>
      <c r="F602" s="190" t="s">
        <v>3655</v>
      </c>
      <c r="G602" s="77" t="s">
        <v>1249</v>
      </c>
      <c r="H602" s="175" t="s">
        <v>3656</v>
      </c>
      <c r="I602" s="175" t="s">
        <v>2072</v>
      </c>
      <c r="J602" s="175" t="s">
        <v>1373</v>
      </c>
      <c r="K602" s="180">
        <v>52954255</v>
      </c>
      <c r="L602" s="175"/>
      <c r="M602" s="175"/>
      <c r="N602" s="175"/>
      <c r="O602" s="175"/>
      <c r="P602" s="175"/>
      <c r="Q602" s="175"/>
      <c r="R602" s="175"/>
      <c r="S602" s="175"/>
      <c r="T602" s="192" t="s">
        <v>1848</v>
      </c>
      <c r="U602" s="195">
        <v>45603</v>
      </c>
      <c r="V602" s="181">
        <v>45609</v>
      </c>
      <c r="W602" s="181">
        <v>45684</v>
      </c>
      <c r="X602" s="175">
        <v>75</v>
      </c>
      <c r="Y602" s="182">
        <f t="shared" si="63"/>
        <v>3</v>
      </c>
      <c r="Z602" s="183">
        <v>7000000</v>
      </c>
      <c r="AA602" s="184">
        <v>2800000</v>
      </c>
      <c r="AB602" s="175">
        <v>1698</v>
      </c>
      <c r="AC602" s="188" t="str">
        <f>IFERROR((VLOOKUP($AB602,T_Datos!$B$3:$D$34,2,FALSE)),"Por favor diligenciar")</f>
        <v>Inspección, vigilancia y control en Rafael Uribe Uribe
Rafael Uribe Uribe</v>
      </c>
      <c r="AD602" s="188" t="str">
        <f>IFERROR((VLOOKUP($AB602,T_Datos!$B$3:$D$34,3,FALSE)),"Por favor diligenciar")</f>
        <v>O23011605570000001698</v>
      </c>
      <c r="AE602" s="175"/>
      <c r="AF602" s="186"/>
      <c r="AG602" s="175"/>
      <c r="AH602" s="186"/>
      <c r="AI602" s="187"/>
      <c r="AJ602" s="185"/>
      <c r="AK602" s="175"/>
      <c r="AL602" s="186"/>
      <c r="AM602" s="175"/>
      <c r="AN602" s="182">
        <f t="shared" si="64"/>
        <v>3</v>
      </c>
      <c r="AO602" s="182">
        <f>IF(X602+AM602=0,0,AM602+X602)</f>
        <v>75</v>
      </c>
      <c r="AP602" s="189">
        <f>IF(Z602+AJ602=0,0,Z602+AJ602)</f>
        <v>7000000</v>
      </c>
    </row>
    <row r="603" spans="2:42" ht="51" customHeight="1">
      <c r="B603" s="177" t="s">
        <v>986</v>
      </c>
      <c r="C603" s="175">
        <v>609</v>
      </c>
      <c r="D603" s="175" t="s">
        <v>985</v>
      </c>
      <c r="E603" s="174"/>
      <c r="F603" s="190" t="s">
        <v>3657</v>
      </c>
      <c r="G603" s="77" t="s">
        <v>1249</v>
      </c>
      <c r="H603" s="175" t="s">
        <v>3658</v>
      </c>
      <c r="I603" s="175" t="s">
        <v>1419</v>
      </c>
      <c r="J603" s="175" t="s">
        <v>1373</v>
      </c>
      <c r="K603" s="180">
        <v>1033791970</v>
      </c>
      <c r="L603" s="175"/>
      <c r="M603" s="175"/>
      <c r="N603" s="175"/>
      <c r="O603" s="175"/>
      <c r="P603" s="175"/>
      <c r="Q603" s="175"/>
      <c r="R603" s="175"/>
      <c r="S603" s="175"/>
      <c r="T603" s="192" t="s">
        <v>3659</v>
      </c>
      <c r="U603" s="195">
        <v>45611</v>
      </c>
      <c r="V603" s="181">
        <v>45621</v>
      </c>
      <c r="W603" s="181">
        <v>45697</v>
      </c>
      <c r="X603" s="175">
        <v>75</v>
      </c>
      <c r="Y603" s="182">
        <f t="shared" si="63"/>
        <v>3</v>
      </c>
      <c r="Z603" s="183">
        <v>4950000</v>
      </c>
      <c r="AA603" s="184">
        <v>1980000</v>
      </c>
      <c r="AB603" s="175">
        <v>1698</v>
      </c>
      <c r="AC603" s="188" t="str">
        <f>IFERROR((VLOOKUP($AB603,T_Datos!$B$3:$D$34,2,FALSE)),"Por favor diligenciar")</f>
        <v>Inspección, vigilancia y control en Rafael Uribe Uribe
Rafael Uribe Uribe</v>
      </c>
      <c r="AD603" s="188" t="str">
        <f>IFERROR((VLOOKUP($AB603,T_Datos!$B$3:$D$34,3,FALSE)),"Por favor diligenciar")</f>
        <v>O23011605570000001698</v>
      </c>
      <c r="AE603" s="175"/>
      <c r="AF603" s="186"/>
      <c r="AG603" s="175"/>
      <c r="AH603" s="186"/>
      <c r="AI603" s="187"/>
      <c r="AJ603" s="185"/>
      <c r="AK603" s="175"/>
      <c r="AL603" s="186"/>
      <c r="AM603" s="175"/>
      <c r="AN603" s="182">
        <f t="shared" si="64"/>
        <v>3</v>
      </c>
      <c r="AO603" s="182">
        <f>IF(X603+AM603=0,0,AM603+X603)</f>
        <v>75</v>
      </c>
      <c r="AP603" s="189">
        <f>IF(Z603+AJ603=0,0,Z603+AJ603)</f>
        <v>4950000</v>
      </c>
    </row>
    <row r="604" spans="2:42" ht="51" customHeight="1">
      <c r="B604" s="177" t="s">
        <v>988</v>
      </c>
      <c r="C604" s="175">
        <v>610</v>
      </c>
      <c r="D604" s="175" t="s">
        <v>987</v>
      </c>
      <c r="E604" s="174"/>
      <c r="F604" s="190" t="s">
        <v>3660</v>
      </c>
      <c r="G604" s="77" t="s">
        <v>1249</v>
      </c>
      <c r="H604" s="175" t="s">
        <v>3661</v>
      </c>
      <c r="I604" s="175" t="s">
        <v>3662</v>
      </c>
      <c r="J604" s="175" t="s">
        <v>1373</v>
      </c>
      <c r="K604" s="180">
        <v>52790989</v>
      </c>
      <c r="L604" s="175"/>
      <c r="M604" s="175"/>
      <c r="N604" s="175"/>
      <c r="O604" s="175"/>
      <c r="P604" s="175"/>
      <c r="Q604" s="175"/>
      <c r="R604" s="175"/>
      <c r="S604" s="175"/>
      <c r="T604" s="192" t="s">
        <v>3663</v>
      </c>
      <c r="U604" s="195">
        <v>45614</v>
      </c>
      <c r="V604" s="181">
        <v>45621</v>
      </c>
      <c r="W604" s="181">
        <v>45697</v>
      </c>
      <c r="X604" s="175">
        <v>75</v>
      </c>
      <c r="Y604" s="182">
        <f t="shared" si="63"/>
        <v>3</v>
      </c>
      <c r="Z604" s="183">
        <v>16250000</v>
      </c>
      <c r="AA604" s="184">
        <v>6500000</v>
      </c>
      <c r="AB604" s="175">
        <v>1698</v>
      </c>
      <c r="AC604" s="188" t="str">
        <f>IFERROR((VLOOKUP($AB604,T_Datos!$B$3:$D$34,2,FALSE)),"Por favor diligenciar")</f>
        <v>Inspección, vigilancia y control en Rafael Uribe Uribe
Rafael Uribe Uribe</v>
      </c>
      <c r="AD604" s="188" t="str">
        <f>IFERROR((VLOOKUP($AB604,T_Datos!$B$3:$D$34,3,FALSE)),"Por favor diligenciar")</f>
        <v>O23011605570000001698</v>
      </c>
      <c r="AE604" s="175"/>
      <c r="AF604" s="186"/>
      <c r="AG604" s="175"/>
      <c r="AH604" s="186"/>
      <c r="AI604" s="187"/>
      <c r="AJ604" s="185"/>
      <c r="AK604" s="175"/>
      <c r="AL604" s="186"/>
      <c r="AM604" s="175"/>
      <c r="AN604" s="182">
        <f t="shared" si="64"/>
        <v>3</v>
      </c>
      <c r="AO604" s="182">
        <f>IF(X604+AM604=0,0,AM604+X604)</f>
        <v>75</v>
      </c>
      <c r="AP604" s="189">
        <f>IF(Z604+AJ604=0,0,Z604+AJ604)</f>
        <v>16250000</v>
      </c>
    </row>
    <row r="605" spans="2:42" ht="51" customHeight="1">
      <c r="B605" s="177" t="s">
        <v>990</v>
      </c>
      <c r="C605" s="175">
        <v>611</v>
      </c>
      <c r="D605" s="175" t="s">
        <v>989</v>
      </c>
      <c r="E605" s="174"/>
      <c r="F605" s="190" t="s">
        <v>3664</v>
      </c>
      <c r="G605" s="77" t="s">
        <v>1249</v>
      </c>
      <c r="H605" s="175" t="s">
        <v>3665</v>
      </c>
      <c r="I605" s="175" t="s">
        <v>3666</v>
      </c>
      <c r="J605" s="175" t="s">
        <v>1373</v>
      </c>
      <c r="K605" s="180">
        <v>1125005484</v>
      </c>
      <c r="L605" s="175"/>
      <c r="M605" s="175"/>
      <c r="N605" s="175"/>
      <c r="O605" s="175"/>
      <c r="P605" s="175"/>
      <c r="Q605" s="175"/>
      <c r="R605" s="175"/>
      <c r="S605" s="175"/>
      <c r="T605" s="192" t="s">
        <v>3667</v>
      </c>
      <c r="U605" s="195">
        <v>45616</v>
      </c>
      <c r="V605" s="181">
        <v>45622</v>
      </c>
      <c r="W605" s="181">
        <v>45698</v>
      </c>
      <c r="X605" s="175">
        <v>75</v>
      </c>
      <c r="Y605" s="182">
        <f t="shared" si="63"/>
        <v>3</v>
      </c>
      <c r="Z605" s="183">
        <v>6250000</v>
      </c>
      <c r="AA605" s="184">
        <v>2500000</v>
      </c>
      <c r="AB605" s="175">
        <v>1680</v>
      </c>
      <c r="AC605" s="188" t="str">
        <f>IFERROR((VLOOKUP($AB605,T_Datos!$B$3:$D$34,2,FALSE)),"Por favor diligenciar")</f>
        <v xml:space="preserve">Ciudadanos mas seguros y con confianza en la justicia de rafael uribe uribe </v>
      </c>
      <c r="AD605" s="188" t="str">
        <f>IFERROR((VLOOKUP($AB605,T_Datos!$B$3:$D$34,3,FALSE)),"Por favor diligenciar")</f>
        <v>O23011603430000001680</v>
      </c>
      <c r="AE605" s="175"/>
      <c r="AF605" s="186"/>
      <c r="AG605" s="175"/>
      <c r="AH605" s="186"/>
      <c r="AI605" s="187"/>
      <c r="AJ605" s="185"/>
      <c r="AK605" s="175"/>
      <c r="AL605" s="186"/>
      <c r="AM605" s="175"/>
      <c r="AN605" s="182">
        <f t="shared" si="64"/>
        <v>3</v>
      </c>
      <c r="AO605" s="182">
        <f>IF(X605+AM605=0,0,AM605+X605)</f>
        <v>75</v>
      </c>
      <c r="AP605" s="189">
        <f>IF(Z605+AJ605=0,0,Z605+AJ605)</f>
        <v>6250000</v>
      </c>
    </row>
    <row r="606" spans="2:42" ht="51" customHeight="1">
      <c r="B606" s="177" t="s">
        <v>992</v>
      </c>
      <c r="C606" s="175">
        <v>612</v>
      </c>
      <c r="D606" s="175" t="s">
        <v>991</v>
      </c>
      <c r="E606" s="174"/>
      <c r="F606" s="190" t="s">
        <v>3668</v>
      </c>
      <c r="G606" s="77" t="s">
        <v>1249</v>
      </c>
      <c r="H606" s="175" t="s">
        <v>3669</v>
      </c>
      <c r="I606" s="175" t="s">
        <v>3670</v>
      </c>
      <c r="J606" s="175" t="s">
        <v>1373</v>
      </c>
      <c r="K606" s="180">
        <v>52525366</v>
      </c>
      <c r="L606" s="175"/>
      <c r="M606" s="175"/>
      <c r="N606" s="175"/>
      <c r="O606" s="175"/>
      <c r="P606" s="175"/>
      <c r="Q606" s="175"/>
      <c r="R606" s="175"/>
      <c r="S606" s="175"/>
      <c r="T606" s="192" t="s">
        <v>3671</v>
      </c>
      <c r="U606" s="195">
        <v>45609</v>
      </c>
      <c r="V606" s="181">
        <v>45611</v>
      </c>
      <c r="W606" s="181">
        <v>45686</v>
      </c>
      <c r="X606" s="175">
        <v>75</v>
      </c>
      <c r="Y606" s="182">
        <f t="shared" si="63"/>
        <v>3</v>
      </c>
      <c r="Z606" s="183">
        <v>14850000</v>
      </c>
      <c r="AA606" s="184">
        <v>5940000</v>
      </c>
      <c r="AB606" s="175">
        <v>1698</v>
      </c>
      <c r="AC606" s="188" t="str">
        <f>IFERROR((VLOOKUP($AB606,T_Datos!$B$3:$D$34,2,FALSE)),"Por favor diligenciar")</f>
        <v>Inspección, vigilancia y control en Rafael Uribe Uribe
Rafael Uribe Uribe</v>
      </c>
      <c r="AD606" s="188" t="str">
        <f>IFERROR((VLOOKUP($AB606,T_Datos!$B$3:$D$34,3,FALSE)),"Por favor diligenciar")</f>
        <v>O23011605570000001698</v>
      </c>
      <c r="AE606" s="175"/>
      <c r="AF606" s="186"/>
      <c r="AG606" s="175"/>
      <c r="AH606" s="186"/>
      <c r="AI606" s="187"/>
      <c r="AJ606" s="185"/>
      <c r="AK606" s="175"/>
      <c r="AL606" s="186"/>
      <c r="AM606" s="175"/>
      <c r="AN606" s="182">
        <f t="shared" si="64"/>
        <v>3</v>
      </c>
      <c r="AO606" s="182">
        <f>IF(X606+AM606=0,0,AM606+X606)</f>
        <v>75</v>
      </c>
      <c r="AP606" s="189">
        <f>IF(Z606+AJ606=0,0,Z606+AJ606)</f>
        <v>14850000</v>
      </c>
    </row>
    <row r="607" spans="2:42" ht="51" customHeight="1">
      <c r="B607" s="177" t="s">
        <v>994</v>
      </c>
      <c r="C607" s="175">
        <v>613</v>
      </c>
      <c r="D607" s="175" t="s">
        <v>993</v>
      </c>
      <c r="E607" s="174"/>
      <c r="F607" s="190" t="s">
        <v>3672</v>
      </c>
      <c r="G607" s="179" t="s">
        <v>1249</v>
      </c>
      <c r="H607" s="175" t="s">
        <v>3673</v>
      </c>
      <c r="I607" s="175" t="s">
        <v>2518</v>
      </c>
      <c r="J607" s="175" t="s">
        <v>1373</v>
      </c>
      <c r="K607" s="180">
        <v>30309117</v>
      </c>
      <c r="L607" s="175"/>
      <c r="M607" s="175"/>
      <c r="N607" s="175"/>
      <c r="O607" s="175"/>
      <c r="P607" s="175"/>
      <c r="Q607" s="175"/>
      <c r="R607" s="175"/>
      <c r="S607" s="175"/>
      <c r="T607" s="192" t="s">
        <v>1405</v>
      </c>
      <c r="U607" s="195">
        <v>45603</v>
      </c>
      <c r="V607" s="181">
        <v>45611</v>
      </c>
      <c r="W607" s="181">
        <v>45686</v>
      </c>
      <c r="X607" s="175">
        <v>75</v>
      </c>
      <c r="Y607" s="182">
        <f t="shared" si="63"/>
        <v>3</v>
      </c>
      <c r="Z607" s="183">
        <v>4950000</v>
      </c>
      <c r="AA607" s="184">
        <v>1980000</v>
      </c>
      <c r="AB607" s="175">
        <v>1698</v>
      </c>
      <c r="AC607" s="188" t="str">
        <f>IFERROR((VLOOKUP($AB607,T_Datos!$B$3:$D$34,2,FALSE)),"Por favor diligenciar")</f>
        <v>Inspección, vigilancia y control en Rafael Uribe Uribe
Rafael Uribe Uribe</v>
      </c>
      <c r="AD607" s="188" t="str">
        <f>IFERROR((VLOOKUP($AB607,T_Datos!$B$3:$D$34,3,FALSE)),"Por favor diligenciar")</f>
        <v>O23011605570000001698</v>
      </c>
      <c r="AE607" s="175"/>
      <c r="AF607" s="186"/>
      <c r="AG607" s="175"/>
      <c r="AH607" s="186"/>
      <c r="AI607" s="187"/>
      <c r="AJ607" s="185"/>
      <c r="AK607" s="175"/>
      <c r="AL607" s="186"/>
      <c r="AM607" s="175"/>
      <c r="AN607" s="182">
        <f t="shared" si="64"/>
        <v>3</v>
      </c>
      <c r="AO607" s="182">
        <f>IF(X607+AM607=0,0,AM607+X607)</f>
        <v>75</v>
      </c>
      <c r="AP607" s="189">
        <f>IF(Z607+AJ607=0,0,Z607+AJ607)</f>
        <v>4950000</v>
      </c>
    </row>
    <row r="608" spans="2:42" ht="51" customHeight="1">
      <c r="B608" s="177" t="s">
        <v>996</v>
      </c>
      <c r="C608" s="175">
        <v>614</v>
      </c>
      <c r="D608" s="175" t="s">
        <v>995</v>
      </c>
      <c r="E608" s="174"/>
      <c r="F608" s="190" t="s">
        <v>3674</v>
      </c>
      <c r="G608" s="77" t="s">
        <v>1249</v>
      </c>
      <c r="H608" s="175" t="s">
        <v>3675</v>
      </c>
      <c r="I608" s="175" t="s">
        <v>3676</v>
      </c>
      <c r="J608" s="175" t="s">
        <v>1373</v>
      </c>
      <c r="K608" s="180">
        <v>19396761</v>
      </c>
      <c r="L608" s="175"/>
      <c r="M608" s="175"/>
      <c r="N608" s="175"/>
      <c r="O608" s="175"/>
      <c r="P608" s="175"/>
      <c r="Q608" s="175"/>
      <c r="R608" s="175"/>
      <c r="S608" s="175"/>
      <c r="T608" s="192" t="s">
        <v>3677</v>
      </c>
      <c r="U608" s="195">
        <v>45610</v>
      </c>
      <c r="V608" s="181">
        <v>45618</v>
      </c>
      <c r="W608" s="181">
        <v>45694</v>
      </c>
      <c r="X608" s="175">
        <v>75</v>
      </c>
      <c r="Y608" s="182">
        <f t="shared" si="63"/>
        <v>3</v>
      </c>
      <c r="Z608" s="183">
        <v>4950000</v>
      </c>
      <c r="AA608" s="184">
        <v>1980000</v>
      </c>
      <c r="AB608" s="175">
        <v>1665</v>
      </c>
      <c r="AC608" s="188" t="str">
        <f>IFERROR((VLOOKUP($AB608,T_Datos!$B$3:$D$34,2,FALSE)),"Por favor diligenciar")</f>
        <v>Reducción de riesgos por emergencias y desastres en Rafael Uribe Uribe</v>
      </c>
      <c r="AD608" s="188" t="str">
        <f>IFERROR((VLOOKUP($AB608,T_Datos!$B$3:$D$34,3,FALSE)),"Por favor diligenciar")</f>
        <v>O23011602300000001665</v>
      </c>
      <c r="AE608" s="175"/>
      <c r="AF608" s="186"/>
      <c r="AG608" s="175"/>
      <c r="AH608" s="186"/>
      <c r="AI608" s="187"/>
      <c r="AJ608" s="185"/>
      <c r="AK608" s="175"/>
      <c r="AL608" s="186"/>
      <c r="AM608" s="175"/>
      <c r="AN608" s="182">
        <f t="shared" si="64"/>
        <v>3</v>
      </c>
      <c r="AO608" s="182">
        <f>IF(X608+AM608=0,0,AM608+X608)</f>
        <v>75</v>
      </c>
      <c r="AP608" s="189">
        <f>IF(Z608+AJ608=0,0,Z608+AJ608)</f>
        <v>4950000</v>
      </c>
    </row>
    <row r="609" spans="2:42" ht="51" customHeight="1">
      <c r="B609" s="177" t="s">
        <v>998</v>
      </c>
      <c r="C609" s="175">
        <v>615</v>
      </c>
      <c r="D609" s="175" t="s">
        <v>997</v>
      </c>
      <c r="E609" s="174"/>
      <c r="F609" s="190" t="s">
        <v>3678</v>
      </c>
      <c r="G609" s="179" t="s">
        <v>1249</v>
      </c>
      <c r="H609" s="175" t="s">
        <v>3679</v>
      </c>
      <c r="I609" s="175" t="s">
        <v>3680</v>
      </c>
      <c r="J609" s="175" t="s">
        <v>1373</v>
      </c>
      <c r="K609" s="180">
        <v>1012366894</v>
      </c>
      <c r="L609" s="175"/>
      <c r="M609" s="175"/>
      <c r="N609" s="175"/>
      <c r="O609" s="175"/>
      <c r="P609" s="175"/>
      <c r="Q609" s="175"/>
      <c r="R609" s="175"/>
      <c r="S609" s="175"/>
      <c r="T609" s="192" t="s">
        <v>3577</v>
      </c>
      <c r="U609" s="195">
        <v>45604</v>
      </c>
      <c r="V609" s="181">
        <v>45611</v>
      </c>
      <c r="W609" s="181">
        <v>45702</v>
      </c>
      <c r="X609" s="175">
        <v>90</v>
      </c>
      <c r="Y609" s="182">
        <f t="shared" si="63"/>
        <v>3</v>
      </c>
      <c r="Z609" s="183">
        <v>12600000</v>
      </c>
      <c r="AA609" s="184">
        <f>IF(Z609=0,0,((Z609/Y609)))</f>
        <v>4200000</v>
      </c>
      <c r="AB609" s="175">
        <v>1697</v>
      </c>
      <c r="AC609" s="188" t="str">
        <f>IFERROR((VLOOKUP($AB609,T_Datos!$B$3:$D$34,2,FALSE)),"Por favor diligenciar")</f>
        <v xml:space="preserve">Gestion publica transparente y que mide cuentas  la ciudadania en rafael uribe uribe </v>
      </c>
      <c r="AD609" s="188" t="str">
        <f>IFERROR((VLOOKUP($AB609,T_Datos!$B$3:$D$34,3,FALSE)),"Por favor diligenciar")</f>
        <v>O23011605570000001697</v>
      </c>
      <c r="AE609" s="175"/>
      <c r="AF609" s="186"/>
      <c r="AG609" s="175"/>
      <c r="AH609" s="186"/>
      <c r="AI609" s="187"/>
      <c r="AJ609" s="185"/>
      <c r="AK609" s="175"/>
      <c r="AL609" s="186"/>
      <c r="AM609" s="175"/>
      <c r="AN609" s="182">
        <f t="shared" si="64"/>
        <v>3</v>
      </c>
      <c r="AO609" s="182">
        <f>IF(X609+AM609=0,0,AM609+X609)</f>
        <v>90</v>
      </c>
      <c r="AP609" s="189">
        <f>IF(Z609+AJ609=0,0,Z609+AJ609)</f>
        <v>12600000</v>
      </c>
    </row>
    <row r="610" spans="2:42" ht="51" customHeight="1">
      <c r="B610" s="177" t="s">
        <v>1000</v>
      </c>
      <c r="C610" s="175">
        <v>616</v>
      </c>
      <c r="D610" s="175" t="s">
        <v>999</v>
      </c>
      <c r="E610" s="12"/>
      <c r="F610" s="190" t="s">
        <v>3681</v>
      </c>
      <c r="G610" s="179" t="s">
        <v>1249</v>
      </c>
      <c r="H610" s="175" t="s">
        <v>3682</v>
      </c>
      <c r="I610" s="175" t="s">
        <v>3683</v>
      </c>
      <c r="J610" s="175" t="s">
        <v>1373</v>
      </c>
      <c r="K610" s="180">
        <v>1000931154</v>
      </c>
      <c r="L610" s="175"/>
      <c r="M610" s="175"/>
      <c r="N610" s="175"/>
      <c r="O610" s="175"/>
      <c r="P610" s="175"/>
      <c r="Q610" s="175"/>
      <c r="R610" s="175"/>
      <c r="S610" s="175"/>
      <c r="T610" s="192" t="s">
        <v>1673</v>
      </c>
      <c r="U610" s="195">
        <v>45604</v>
      </c>
      <c r="V610" s="181">
        <v>45611</v>
      </c>
      <c r="W610" s="181">
        <v>45702</v>
      </c>
      <c r="X610" s="175">
        <v>90</v>
      </c>
      <c r="Y610" s="182">
        <f t="shared" si="63"/>
        <v>3</v>
      </c>
      <c r="Z610" s="183">
        <v>17820000</v>
      </c>
      <c r="AA610" s="184">
        <f>IF(Z610=0,0,((Z610/Y610)))</f>
        <v>5940000</v>
      </c>
      <c r="AB610" s="175">
        <v>1697</v>
      </c>
      <c r="AC610" s="188" t="str">
        <f>IFERROR((VLOOKUP($AB610,T_Datos!$B$3:$D$34,2,FALSE)),"Por favor diligenciar")</f>
        <v xml:space="preserve">Gestion publica transparente y que mide cuentas  la ciudadania en rafael uribe uribe </v>
      </c>
      <c r="AD610" s="188" t="str">
        <f>IFERROR((VLOOKUP($AB610,T_Datos!$B$3:$D$34,3,FALSE)),"Por favor diligenciar")</f>
        <v>O23011605570000001697</v>
      </c>
      <c r="AE610" s="175"/>
      <c r="AF610" s="186"/>
      <c r="AG610" s="175"/>
      <c r="AH610" s="186"/>
      <c r="AI610" s="187"/>
      <c r="AJ610" s="185"/>
      <c r="AK610" s="175"/>
      <c r="AL610" s="186"/>
      <c r="AM610" s="175"/>
      <c r="AN610" s="182">
        <f t="shared" si="64"/>
        <v>3</v>
      </c>
      <c r="AO610" s="182">
        <f>IF(X610+AM610=0,0,AM610+X610)</f>
        <v>90</v>
      </c>
      <c r="AP610" s="189">
        <f>IF(Z610+AJ610=0,0,Z610+AJ610)</f>
        <v>17820000</v>
      </c>
    </row>
    <row r="611" spans="2:42" ht="51" customHeight="1">
      <c r="B611" s="177" t="s">
        <v>1002</v>
      </c>
      <c r="C611" s="175">
        <v>617</v>
      </c>
      <c r="D611" s="175" t="s">
        <v>1001</v>
      </c>
      <c r="E611" s="12"/>
      <c r="F611" s="190" t="s">
        <v>3684</v>
      </c>
      <c r="G611" s="179" t="s">
        <v>1249</v>
      </c>
      <c r="H611" s="175" t="s">
        <v>3685</v>
      </c>
      <c r="I611" s="175" t="s">
        <v>3686</v>
      </c>
      <c r="J611" s="175" t="s">
        <v>1373</v>
      </c>
      <c r="K611" s="180">
        <v>28628090</v>
      </c>
      <c r="L611" s="175"/>
      <c r="M611" s="175"/>
      <c r="N611" s="175"/>
      <c r="O611" s="175"/>
      <c r="P611" s="175"/>
      <c r="Q611" s="175"/>
      <c r="R611" s="175"/>
      <c r="S611" s="175"/>
      <c r="T611" s="192" t="s">
        <v>1669</v>
      </c>
      <c r="U611" s="195">
        <v>45604</v>
      </c>
      <c r="V611" s="181">
        <v>45615</v>
      </c>
      <c r="W611" s="181">
        <v>45690</v>
      </c>
      <c r="X611" s="175">
        <v>75</v>
      </c>
      <c r="Y611" s="182">
        <f t="shared" si="63"/>
        <v>3</v>
      </c>
      <c r="Z611" s="183">
        <v>7000000</v>
      </c>
      <c r="AA611" s="184">
        <v>2800000</v>
      </c>
      <c r="AB611" s="175">
        <v>1697</v>
      </c>
      <c r="AC611" s="188" t="str">
        <f>IFERROR((VLOOKUP($AB611,T_Datos!$B$3:$D$34,2,FALSE)),"Por favor diligenciar")</f>
        <v xml:space="preserve">Gestion publica transparente y que mide cuentas  la ciudadania en rafael uribe uribe </v>
      </c>
      <c r="AD611" s="188" t="str">
        <f>IFERROR((VLOOKUP($AB611,T_Datos!$B$3:$D$34,3,FALSE)),"Por favor diligenciar")</f>
        <v>O23011605570000001697</v>
      </c>
      <c r="AE611" s="175"/>
      <c r="AF611" s="186"/>
      <c r="AG611" s="175"/>
      <c r="AH611" s="186"/>
      <c r="AI611" s="187"/>
      <c r="AJ611" s="185"/>
      <c r="AK611" s="175"/>
      <c r="AL611" s="186"/>
      <c r="AM611" s="175"/>
      <c r="AN611" s="182">
        <f t="shared" si="64"/>
        <v>3</v>
      </c>
      <c r="AO611" s="182">
        <f>IF(X611+AM611=0,0,AM611+X611)</f>
        <v>75</v>
      </c>
      <c r="AP611" s="189">
        <f>IF(Z611+AJ611=0,0,Z611+AJ611)</f>
        <v>7000000</v>
      </c>
    </row>
    <row r="612" spans="2:42" ht="51" customHeight="1">
      <c r="B612" s="177" t="s">
        <v>1004</v>
      </c>
      <c r="C612" s="175">
        <v>618</v>
      </c>
      <c r="D612" s="175" t="s">
        <v>1003</v>
      </c>
      <c r="E612" s="12"/>
      <c r="F612" s="190" t="s">
        <v>3687</v>
      </c>
      <c r="G612" s="179" t="s">
        <v>1249</v>
      </c>
      <c r="H612" s="175" t="s">
        <v>3688</v>
      </c>
      <c r="I612" s="175" t="s">
        <v>3689</v>
      </c>
      <c r="J612" s="175" t="s">
        <v>1373</v>
      </c>
      <c r="K612" s="180">
        <v>1023891695</v>
      </c>
      <c r="L612" s="175"/>
      <c r="M612" s="175"/>
      <c r="N612" s="175"/>
      <c r="O612" s="175"/>
      <c r="P612" s="175"/>
      <c r="Q612" s="175"/>
      <c r="R612" s="175"/>
      <c r="S612" s="175"/>
      <c r="T612" s="192" t="s">
        <v>3690</v>
      </c>
      <c r="U612" s="195">
        <v>45618</v>
      </c>
      <c r="V612" s="181">
        <v>45628</v>
      </c>
      <c r="W612" s="181">
        <v>45704</v>
      </c>
      <c r="X612" s="175">
        <v>75</v>
      </c>
      <c r="Y612" s="182">
        <f t="shared" si="63"/>
        <v>3</v>
      </c>
      <c r="Z612" s="183">
        <v>6250000</v>
      </c>
      <c r="AA612" s="184">
        <v>2500000</v>
      </c>
      <c r="AB612" s="175">
        <v>1680</v>
      </c>
      <c r="AC612" s="188" t="str">
        <f>IFERROR((VLOOKUP($AB612,T_Datos!$B$3:$D$34,2,FALSE)),"Por favor diligenciar")</f>
        <v xml:space="preserve">Ciudadanos mas seguros y con confianza en la justicia de rafael uribe uribe </v>
      </c>
      <c r="AD612" s="188" t="str">
        <f>IFERROR((VLOOKUP($AB612,T_Datos!$B$3:$D$34,3,FALSE)),"Por favor diligenciar")</f>
        <v>O23011603430000001680</v>
      </c>
      <c r="AE612" s="175"/>
      <c r="AF612" s="186"/>
      <c r="AG612" s="175"/>
      <c r="AH612" s="186"/>
      <c r="AI612" s="187"/>
      <c r="AJ612" s="185"/>
      <c r="AK612" s="175"/>
      <c r="AL612" s="186"/>
      <c r="AM612" s="175"/>
      <c r="AN612" s="182">
        <f t="shared" si="64"/>
        <v>3</v>
      </c>
      <c r="AO612" s="182">
        <f>IF(X612+AM612=0,0,AM612+X612)</f>
        <v>75</v>
      </c>
      <c r="AP612" s="189">
        <f>IF(Z612+AJ612=0,0,Z612+AJ612)</f>
        <v>6250000</v>
      </c>
    </row>
    <row r="613" spans="2:42" ht="51" customHeight="1">
      <c r="B613" s="177" t="s">
        <v>1006</v>
      </c>
      <c r="C613" s="175">
        <v>619</v>
      </c>
      <c r="D613" s="175" t="s">
        <v>1005</v>
      </c>
      <c r="E613" s="12"/>
      <c r="F613" s="190" t="s">
        <v>3691</v>
      </c>
      <c r="G613" s="179" t="s">
        <v>1249</v>
      </c>
      <c r="H613" s="175" t="s">
        <v>3692</v>
      </c>
      <c r="I613" s="175" t="s">
        <v>3693</v>
      </c>
      <c r="J613" s="175" t="s">
        <v>1373</v>
      </c>
      <c r="K613" s="180">
        <v>1031121184</v>
      </c>
      <c r="L613" s="175"/>
      <c r="M613" s="175"/>
      <c r="N613" s="175"/>
      <c r="O613" s="175"/>
      <c r="P613" s="175"/>
      <c r="Q613" s="175"/>
      <c r="R613" s="175"/>
      <c r="S613" s="175"/>
      <c r="T613" s="192" t="s">
        <v>1457</v>
      </c>
      <c r="U613" s="195">
        <v>45604</v>
      </c>
      <c r="V613" s="181">
        <v>45610</v>
      </c>
      <c r="W613" s="181">
        <v>45686</v>
      </c>
      <c r="X613" s="175">
        <v>75</v>
      </c>
      <c r="Y613" s="182">
        <f t="shared" si="63"/>
        <v>3</v>
      </c>
      <c r="Z613" s="183">
        <v>14850000</v>
      </c>
      <c r="AA613" s="184">
        <v>5940000</v>
      </c>
      <c r="AB613" s="175">
        <v>1698</v>
      </c>
      <c r="AC613" s="188" t="str">
        <f>IFERROR((VLOOKUP($AB613,T_Datos!$B$3:$D$34,2,FALSE)),"Por favor diligenciar")</f>
        <v>Inspección, vigilancia y control en Rafael Uribe Uribe
Rafael Uribe Uribe</v>
      </c>
      <c r="AD613" s="188" t="str">
        <f>IFERROR((VLOOKUP($AB613,T_Datos!$B$3:$D$34,3,FALSE)),"Por favor diligenciar")</f>
        <v>O23011605570000001698</v>
      </c>
      <c r="AE613" s="175"/>
      <c r="AF613" s="186"/>
      <c r="AG613" s="175"/>
      <c r="AH613" s="186"/>
      <c r="AI613" s="187"/>
      <c r="AJ613" s="185"/>
      <c r="AK613" s="175"/>
      <c r="AL613" s="186"/>
      <c r="AM613" s="175"/>
      <c r="AN613" s="182">
        <f t="shared" si="64"/>
        <v>3</v>
      </c>
      <c r="AO613" s="182">
        <f>IF(X613+AM613=0,0,AM613+X613)</f>
        <v>75</v>
      </c>
      <c r="AP613" s="189">
        <f>IF(Z613+AJ613=0,0,Z613+AJ613)</f>
        <v>14850000</v>
      </c>
    </row>
    <row r="614" spans="2:42" ht="51" customHeight="1">
      <c r="B614" s="177" t="s">
        <v>1008</v>
      </c>
      <c r="C614" s="175">
        <v>620</v>
      </c>
      <c r="D614" s="175" t="s">
        <v>1007</v>
      </c>
      <c r="E614" s="12"/>
      <c r="F614" s="190" t="s">
        <v>3694</v>
      </c>
      <c r="G614" s="179" t="s">
        <v>1249</v>
      </c>
      <c r="H614" s="175" t="s">
        <v>3695</v>
      </c>
      <c r="I614" s="175" t="s">
        <v>3696</v>
      </c>
      <c r="J614" s="175" t="s">
        <v>1373</v>
      </c>
      <c r="K614" s="180">
        <v>39695130</v>
      </c>
      <c r="L614" s="175"/>
      <c r="M614" s="175"/>
      <c r="N614" s="175"/>
      <c r="O614" s="175"/>
      <c r="P614" s="175"/>
      <c r="Q614" s="175"/>
      <c r="R614" s="175"/>
      <c r="S614" s="175"/>
      <c r="T614" s="192" t="s">
        <v>1860</v>
      </c>
      <c r="U614" s="195">
        <v>45604</v>
      </c>
      <c r="V614" s="181">
        <v>45610</v>
      </c>
      <c r="W614" s="181">
        <v>45686</v>
      </c>
      <c r="X614" s="175">
        <v>75</v>
      </c>
      <c r="Y614" s="182">
        <f t="shared" si="63"/>
        <v>3</v>
      </c>
      <c r="Z614" s="183">
        <v>6250000</v>
      </c>
      <c r="AA614" s="184">
        <v>2500000</v>
      </c>
      <c r="AB614" s="175">
        <v>1680</v>
      </c>
      <c r="AC614" s="188" t="str">
        <f>IFERROR((VLOOKUP($AB614,T_Datos!$B$3:$D$34,2,FALSE)),"Por favor diligenciar")</f>
        <v xml:space="preserve">Ciudadanos mas seguros y con confianza en la justicia de rafael uribe uribe </v>
      </c>
      <c r="AD614" s="188" t="str">
        <f>IFERROR((VLOOKUP($AB614,T_Datos!$B$3:$D$34,3,FALSE)),"Por favor diligenciar")</f>
        <v>O23011603430000001680</v>
      </c>
      <c r="AE614" s="175"/>
      <c r="AF614" s="186"/>
      <c r="AG614" s="175"/>
      <c r="AH614" s="186"/>
      <c r="AI614" s="187"/>
      <c r="AJ614" s="185"/>
      <c r="AK614" s="175"/>
      <c r="AL614" s="186"/>
      <c r="AM614" s="175"/>
      <c r="AN614" s="182">
        <f t="shared" si="64"/>
        <v>3</v>
      </c>
      <c r="AO614" s="182">
        <f>IF(X614+AM614=0,0,AM614+X614)</f>
        <v>75</v>
      </c>
      <c r="AP614" s="189">
        <f>IF(Z614+AJ614=0,0,Z614+AJ614)</f>
        <v>6250000</v>
      </c>
    </row>
    <row r="615" spans="2:42" ht="51" customHeight="1">
      <c r="B615" s="177" t="s">
        <v>1010</v>
      </c>
      <c r="C615" s="175">
        <v>621</v>
      </c>
      <c r="D615" s="175" t="s">
        <v>1009</v>
      </c>
      <c r="E615" s="12"/>
      <c r="F615" s="190" t="s">
        <v>3697</v>
      </c>
      <c r="G615" s="179" t="s">
        <v>1249</v>
      </c>
      <c r="H615" s="175" t="s">
        <v>3698</v>
      </c>
      <c r="I615" s="175" t="s">
        <v>3699</v>
      </c>
      <c r="J615" s="175" t="s">
        <v>1373</v>
      </c>
      <c r="K615" s="180">
        <v>1000346902</v>
      </c>
      <c r="L615" s="175"/>
      <c r="M615" s="175"/>
      <c r="N615" s="175"/>
      <c r="O615" s="175"/>
      <c r="P615" s="175"/>
      <c r="Q615" s="175"/>
      <c r="R615" s="175"/>
      <c r="S615" s="175"/>
      <c r="T615" s="192" t="s">
        <v>3614</v>
      </c>
      <c r="U615" s="195">
        <v>45609</v>
      </c>
      <c r="V615" s="181">
        <v>45614</v>
      </c>
      <c r="W615" s="181">
        <v>45689</v>
      </c>
      <c r="X615" s="175">
        <v>75</v>
      </c>
      <c r="Y615" s="182">
        <f t="shared" si="63"/>
        <v>3</v>
      </c>
      <c r="Z615" s="183">
        <v>6250000</v>
      </c>
      <c r="AA615" s="184">
        <v>2500000</v>
      </c>
      <c r="AB615" s="175">
        <v>1680</v>
      </c>
      <c r="AC615" s="188" t="str">
        <f>IFERROR((VLOOKUP($AB615,T_Datos!$B$3:$D$34,2,FALSE)),"Por favor diligenciar")</f>
        <v xml:space="preserve">Ciudadanos mas seguros y con confianza en la justicia de rafael uribe uribe </v>
      </c>
      <c r="AD615" s="188" t="str">
        <f>IFERROR((VLOOKUP($AB615,T_Datos!$B$3:$D$34,3,FALSE)),"Por favor diligenciar")</f>
        <v>O23011603430000001680</v>
      </c>
      <c r="AE615" s="175"/>
      <c r="AF615" s="186"/>
      <c r="AG615" s="175"/>
      <c r="AH615" s="186"/>
      <c r="AI615" s="187"/>
      <c r="AJ615" s="185"/>
      <c r="AK615" s="175"/>
      <c r="AL615" s="186"/>
      <c r="AM615" s="175"/>
      <c r="AN615" s="182">
        <f t="shared" si="64"/>
        <v>3</v>
      </c>
      <c r="AO615" s="182">
        <f>IF(X615+AM615=0,0,AM615+X615)</f>
        <v>75</v>
      </c>
      <c r="AP615" s="189">
        <f>IF(Z615+AJ615=0,0,Z615+AJ615)</f>
        <v>6250000</v>
      </c>
    </row>
    <row r="616" spans="2:42" ht="51" customHeight="1">
      <c r="B616" s="177" t="s">
        <v>1012</v>
      </c>
      <c r="C616" s="175">
        <v>622</v>
      </c>
      <c r="D616" s="175" t="s">
        <v>1011</v>
      </c>
      <c r="E616" s="174"/>
      <c r="F616" s="190" t="s">
        <v>3700</v>
      </c>
      <c r="G616" s="179" t="s">
        <v>1249</v>
      </c>
      <c r="H616" s="175" t="s">
        <v>3701</v>
      </c>
      <c r="I616" s="175" t="s">
        <v>3702</v>
      </c>
      <c r="J616" s="175" t="s">
        <v>1373</v>
      </c>
      <c r="K616" s="180">
        <v>1013656569</v>
      </c>
      <c r="L616" s="175"/>
      <c r="M616" s="175"/>
      <c r="N616" s="175"/>
      <c r="O616" s="175"/>
      <c r="P616" s="175"/>
      <c r="Q616" s="175"/>
      <c r="R616" s="175"/>
      <c r="S616" s="175"/>
      <c r="T616" s="192" t="s">
        <v>3703</v>
      </c>
      <c r="U616" s="195">
        <v>45609</v>
      </c>
      <c r="V616" s="181">
        <v>45617</v>
      </c>
      <c r="W616" s="181">
        <v>45693</v>
      </c>
      <c r="X616" s="175">
        <v>75</v>
      </c>
      <c r="Y616" s="182">
        <f t="shared" si="63"/>
        <v>3</v>
      </c>
      <c r="Z616" s="183">
        <v>7750000</v>
      </c>
      <c r="AA616" s="184">
        <v>3100000</v>
      </c>
      <c r="AB616" s="175">
        <v>1665</v>
      </c>
      <c r="AC616" s="188" t="str">
        <f>IFERROR((VLOOKUP($AB616,T_Datos!$B$3:$D$34,2,FALSE)),"Por favor diligenciar")</f>
        <v>Reducción de riesgos por emergencias y desastres en Rafael Uribe Uribe</v>
      </c>
      <c r="AD616" s="188" t="str">
        <f>IFERROR((VLOOKUP($AB616,T_Datos!$B$3:$D$34,3,FALSE)),"Por favor diligenciar")</f>
        <v>O23011602300000001665</v>
      </c>
      <c r="AE616" s="175"/>
      <c r="AF616" s="186"/>
      <c r="AG616" s="175"/>
      <c r="AH616" s="186"/>
      <c r="AI616" s="187"/>
      <c r="AJ616" s="185"/>
      <c r="AK616" s="175"/>
      <c r="AL616" s="186"/>
      <c r="AM616" s="175"/>
      <c r="AN616" s="182">
        <f t="shared" si="64"/>
        <v>3</v>
      </c>
      <c r="AO616" s="182">
        <f>IF(X616+AM616=0,0,AM616+X616)</f>
        <v>75</v>
      </c>
      <c r="AP616" s="189">
        <f>IF(Z616+AJ616=0,0,Z616+AJ616)</f>
        <v>7750000</v>
      </c>
    </row>
    <row r="617" spans="2:42" ht="51" customHeight="1">
      <c r="B617" s="177" t="s">
        <v>1014</v>
      </c>
      <c r="C617" s="175">
        <v>623</v>
      </c>
      <c r="D617" s="175" t="s">
        <v>1013</v>
      </c>
      <c r="E617" s="12"/>
      <c r="F617" s="190" t="s">
        <v>3704</v>
      </c>
      <c r="G617" s="179" t="s">
        <v>1249</v>
      </c>
      <c r="H617" s="175" t="s">
        <v>3705</v>
      </c>
      <c r="I617" s="175" t="s">
        <v>3706</v>
      </c>
      <c r="J617" s="175" t="s">
        <v>1373</v>
      </c>
      <c r="K617" s="180">
        <v>79433342</v>
      </c>
      <c r="L617" s="175"/>
      <c r="M617" s="175"/>
      <c r="N617" s="175"/>
      <c r="O617" s="175"/>
      <c r="P617" s="175"/>
      <c r="Q617" s="175"/>
      <c r="R617" s="175"/>
      <c r="S617" s="175"/>
      <c r="T617" s="192" t="s">
        <v>1449</v>
      </c>
      <c r="U617" s="195">
        <v>45604</v>
      </c>
      <c r="V617" s="181">
        <v>45611</v>
      </c>
      <c r="W617" s="181">
        <v>45686</v>
      </c>
      <c r="X617" s="175">
        <v>75</v>
      </c>
      <c r="Y617" s="182">
        <f t="shared" si="63"/>
        <v>3</v>
      </c>
      <c r="Z617" s="183">
        <v>14850000</v>
      </c>
      <c r="AA617" s="184">
        <v>5940000</v>
      </c>
      <c r="AB617" s="175">
        <v>1698</v>
      </c>
      <c r="AC617" s="188" t="str">
        <f>IFERROR((VLOOKUP($AB617,T_Datos!$B$3:$D$34,2,FALSE)),"Por favor diligenciar")</f>
        <v>Inspección, vigilancia y control en Rafael Uribe Uribe
Rafael Uribe Uribe</v>
      </c>
      <c r="AD617" s="188" t="str">
        <f>IFERROR((VLOOKUP($AB617,T_Datos!$B$3:$D$34,3,FALSE)),"Por favor diligenciar")</f>
        <v>O23011605570000001698</v>
      </c>
      <c r="AE617" s="175"/>
      <c r="AF617" s="186"/>
      <c r="AG617" s="175"/>
      <c r="AH617" s="186"/>
      <c r="AI617" s="187"/>
      <c r="AJ617" s="185"/>
      <c r="AK617" s="175"/>
      <c r="AL617" s="186"/>
      <c r="AM617" s="175"/>
      <c r="AN617" s="182">
        <f t="shared" si="64"/>
        <v>3</v>
      </c>
      <c r="AO617" s="182">
        <f>IF(X617+AM617=0,0,AM617+X617)</f>
        <v>75</v>
      </c>
      <c r="AP617" s="189">
        <f>IF(Z617+AJ617=0,0,Z617+AJ617)</f>
        <v>14850000</v>
      </c>
    </row>
    <row r="618" spans="2:42" ht="51" customHeight="1">
      <c r="B618" s="177" t="s">
        <v>1016</v>
      </c>
      <c r="C618" s="175">
        <v>624</v>
      </c>
      <c r="D618" s="175" t="s">
        <v>1015</v>
      </c>
      <c r="E618" s="176"/>
      <c r="F618" s="190" t="s">
        <v>3707</v>
      </c>
      <c r="G618" s="179" t="s">
        <v>1249</v>
      </c>
      <c r="H618" s="175" t="s">
        <v>3708</v>
      </c>
      <c r="I618" s="175" t="s">
        <v>3709</v>
      </c>
      <c r="J618" s="175" t="s">
        <v>1373</v>
      </c>
      <c r="K618" s="180">
        <v>79592804</v>
      </c>
      <c r="L618" s="175"/>
      <c r="M618" s="175"/>
      <c r="N618" s="175"/>
      <c r="O618" s="175"/>
      <c r="P618" s="175"/>
      <c r="Q618" s="175"/>
      <c r="R618" s="175"/>
      <c r="S618" s="175"/>
      <c r="T618" s="192" t="s">
        <v>3710</v>
      </c>
      <c r="U618" s="195">
        <v>45604</v>
      </c>
      <c r="V618" s="181">
        <v>45611</v>
      </c>
      <c r="W618" s="181">
        <v>45687</v>
      </c>
      <c r="X618" s="175">
        <v>75</v>
      </c>
      <c r="Y618" s="182">
        <f t="shared" si="63"/>
        <v>3</v>
      </c>
      <c r="Z618" s="183">
        <v>14850000</v>
      </c>
      <c r="AA618" s="184">
        <v>5940000</v>
      </c>
      <c r="AB618" s="175">
        <v>1697</v>
      </c>
      <c r="AC618" s="188" t="str">
        <f>IFERROR((VLOOKUP($AB618,T_Datos!$B$3:$D$34,2,FALSE)),"Por favor diligenciar")</f>
        <v xml:space="preserve">Gestion publica transparente y que mide cuentas  la ciudadania en rafael uribe uribe </v>
      </c>
      <c r="AD618" s="188" t="str">
        <f>IFERROR((VLOOKUP($AB618,T_Datos!$B$3:$D$34,3,FALSE)),"Por favor diligenciar")</f>
        <v>O23011605570000001697</v>
      </c>
      <c r="AE618" s="175"/>
      <c r="AF618" s="186"/>
      <c r="AG618" s="175"/>
      <c r="AH618" s="186"/>
      <c r="AI618" s="187"/>
      <c r="AJ618" s="185"/>
      <c r="AK618" s="175"/>
      <c r="AL618" s="186"/>
      <c r="AM618" s="175"/>
      <c r="AN618" s="182">
        <f t="shared" si="64"/>
        <v>3</v>
      </c>
      <c r="AO618" s="182">
        <f>IF(X618+AM618=0,0,AM618+X618)</f>
        <v>75</v>
      </c>
      <c r="AP618" s="189">
        <f>IF(Z618+AJ618=0,0,Z618+AJ618)</f>
        <v>14850000</v>
      </c>
    </row>
    <row r="619" spans="2:42" ht="51" customHeight="1">
      <c r="B619" s="177" t="s">
        <v>1018</v>
      </c>
      <c r="C619" s="175">
        <v>625</v>
      </c>
      <c r="D619" s="175" t="s">
        <v>1017</v>
      </c>
      <c r="E619" s="12"/>
      <c r="F619" s="190" t="s">
        <v>3711</v>
      </c>
      <c r="G619" s="179" t="s">
        <v>1249</v>
      </c>
      <c r="H619" s="175" t="s">
        <v>3712</v>
      </c>
      <c r="I619" s="175" t="s">
        <v>3713</v>
      </c>
      <c r="J619" s="175" t="s">
        <v>1373</v>
      </c>
      <c r="K619" s="180">
        <v>1019134731</v>
      </c>
      <c r="L619" s="175"/>
      <c r="M619" s="175"/>
      <c r="N619" s="175"/>
      <c r="O619" s="175"/>
      <c r="P619" s="175"/>
      <c r="Q619" s="175"/>
      <c r="R619" s="175"/>
      <c r="S619" s="175"/>
      <c r="T619" s="192" t="s">
        <v>1626</v>
      </c>
      <c r="U619" s="195">
        <v>45604</v>
      </c>
      <c r="V619" s="181">
        <v>45611</v>
      </c>
      <c r="W619" s="181">
        <v>45702</v>
      </c>
      <c r="X619" s="175">
        <v>90</v>
      </c>
      <c r="Y619" s="182">
        <f t="shared" si="63"/>
        <v>3</v>
      </c>
      <c r="Z619" s="183">
        <v>9300000</v>
      </c>
      <c r="AA619" s="184">
        <f>IF(Z619=0,0,((Z619/Y619)))</f>
        <v>3100000</v>
      </c>
      <c r="AB619" s="175">
        <v>1697</v>
      </c>
      <c r="AC619" s="188" t="str">
        <f>IFERROR((VLOOKUP($AB619,T_Datos!$B$3:$D$34,2,FALSE)),"Por favor diligenciar")</f>
        <v xml:space="preserve">Gestion publica transparente y que mide cuentas  la ciudadania en rafael uribe uribe </v>
      </c>
      <c r="AD619" s="188" t="str">
        <f>IFERROR((VLOOKUP($AB619,T_Datos!$B$3:$D$34,3,FALSE)),"Por favor diligenciar")</f>
        <v>O23011605570000001697</v>
      </c>
      <c r="AE619" s="175"/>
      <c r="AF619" s="186"/>
      <c r="AG619" s="175"/>
      <c r="AH619" s="186"/>
      <c r="AI619" s="187"/>
      <c r="AJ619" s="185"/>
      <c r="AK619" s="175"/>
      <c r="AL619" s="186"/>
      <c r="AM619" s="175"/>
      <c r="AN619" s="182">
        <f t="shared" si="64"/>
        <v>3</v>
      </c>
      <c r="AO619" s="182">
        <f>IF(X619+AM619=0,0,AM619+X619)</f>
        <v>90</v>
      </c>
      <c r="AP619" s="189">
        <f>IF(Z619+AJ619=0,0,Z619+AJ619)</f>
        <v>9300000</v>
      </c>
    </row>
    <row r="620" spans="2:42" ht="51" customHeight="1">
      <c r="B620" s="177" t="s">
        <v>3714</v>
      </c>
      <c r="C620" s="175">
        <v>626</v>
      </c>
      <c r="D620" s="175" t="s">
        <v>1019</v>
      </c>
      <c r="E620" s="176"/>
      <c r="F620" s="190" t="s">
        <v>3715</v>
      </c>
      <c r="G620" s="179" t="s">
        <v>487</v>
      </c>
      <c r="H620" s="175" t="s">
        <v>3716</v>
      </c>
      <c r="I620" s="25" t="s">
        <v>3717</v>
      </c>
      <c r="J620" s="175" t="s">
        <v>1379</v>
      </c>
      <c r="K620" s="180">
        <v>800250713</v>
      </c>
      <c r="L620" s="175"/>
      <c r="M620" s="175"/>
      <c r="N620" s="175"/>
      <c r="O620" s="175"/>
      <c r="P620" s="175"/>
      <c r="Q620" s="175"/>
      <c r="R620" s="175"/>
      <c r="S620" s="175"/>
      <c r="T620" s="192" t="s">
        <v>3718</v>
      </c>
      <c r="U620" s="195">
        <v>45609</v>
      </c>
      <c r="V620" s="181">
        <v>45616</v>
      </c>
      <c r="W620" s="181">
        <v>45827</v>
      </c>
      <c r="X620" s="175">
        <v>210</v>
      </c>
      <c r="Y620" s="182">
        <f t="shared" si="63"/>
        <v>7</v>
      </c>
      <c r="Z620" s="183">
        <v>816480000</v>
      </c>
      <c r="AA620" s="184">
        <f>IF(Z620=0,0,((Z620/Y620)))</f>
        <v>116640000</v>
      </c>
      <c r="AB620" s="175">
        <v>1653</v>
      </c>
      <c r="AC620" s="188" t="str">
        <f>IFERROR((VLOOKUP($AB620,T_Datos!$B$3:$D$34,2,FALSE)),"Por favor diligenciar")</f>
        <v>Oportunidades para el desarrollo economico cultural y creativo en Rafael Uribe Uribe</v>
      </c>
      <c r="AD620" s="188" t="str">
        <f>IFERROR((VLOOKUP($AB620,T_Datos!$B$3:$D$34,3,FALSE)),"Por favor diligenciar")</f>
        <v>O23011601060000001653</v>
      </c>
      <c r="AE620" s="175"/>
      <c r="AF620" s="186"/>
      <c r="AG620" s="175"/>
      <c r="AH620" s="186"/>
      <c r="AI620" s="187"/>
      <c r="AJ620" s="185"/>
      <c r="AK620" s="175"/>
      <c r="AL620" s="186"/>
      <c r="AM620" s="175"/>
      <c r="AN620" s="182">
        <f t="shared" si="64"/>
        <v>7</v>
      </c>
      <c r="AO620" s="182">
        <f>IF(X620+AM620=0,0,AM620+X620)</f>
        <v>210</v>
      </c>
      <c r="AP620" s="189">
        <f>IF(Z620+AJ620=0,0,Z620+AJ620)</f>
        <v>816480000</v>
      </c>
    </row>
    <row r="621" spans="2:42" ht="51" customHeight="1">
      <c r="B621" s="177" t="s">
        <v>3719</v>
      </c>
      <c r="C621" s="175">
        <v>627</v>
      </c>
      <c r="D621" s="175" t="s">
        <v>1020</v>
      </c>
      <c r="E621" s="176"/>
      <c r="F621" s="190" t="s">
        <v>3720</v>
      </c>
      <c r="G621" s="179" t="s">
        <v>487</v>
      </c>
      <c r="H621" s="175" t="s">
        <v>3721</v>
      </c>
      <c r="I621" s="25" t="s">
        <v>3717</v>
      </c>
      <c r="J621" s="175" t="s">
        <v>1379</v>
      </c>
      <c r="K621" s="180">
        <v>800250713</v>
      </c>
      <c r="L621" s="175"/>
      <c r="M621" s="175"/>
      <c r="N621" s="175"/>
      <c r="O621" s="175"/>
      <c r="P621" s="175"/>
      <c r="Q621" s="175"/>
      <c r="R621" s="175"/>
      <c r="S621" s="175"/>
      <c r="T621" s="192" t="s">
        <v>3722</v>
      </c>
      <c r="U621" s="195">
        <v>45609</v>
      </c>
      <c r="V621" s="181">
        <v>45616</v>
      </c>
      <c r="W621" s="181">
        <v>45827</v>
      </c>
      <c r="X621" s="175">
        <v>210</v>
      </c>
      <c r="Y621" s="182">
        <f t="shared" si="63"/>
        <v>7</v>
      </c>
      <c r="Z621" s="183">
        <v>1131090000</v>
      </c>
      <c r="AA621" s="184">
        <f>IF(Z621=0,0,((Z621/Y621)))</f>
        <v>161584285.7142857</v>
      </c>
      <c r="AB621" s="175">
        <v>1653</v>
      </c>
      <c r="AC621" s="188" t="str">
        <f>IFERROR((VLOOKUP($AB621,T_Datos!$B$3:$D$34,2,FALSE)),"Por favor diligenciar")</f>
        <v>Oportunidades para el desarrollo economico cultural y creativo en Rafael Uribe Uribe</v>
      </c>
      <c r="AD621" s="188" t="str">
        <f>IFERROR((VLOOKUP($AB621,T_Datos!$B$3:$D$34,3,FALSE)),"Por favor diligenciar")</f>
        <v>O23011601060000001653</v>
      </c>
      <c r="AE621" s="175"/>
      <c r="AF621" s="186"/>
      <c r="AG621" s="175"/>
      <c r="AH621" s="186"/>
      <c r="AI621" s="187"/>
      <c r="AJ621" s="185"/>
      <c r="AK621" s="175"/>
      <c r="AL621" s="186"/>
      <c r="AM621" s="175"/>
      <c r="AN621" s="182">
        <v>7</v>
      </c>
      <c r="AO621" s="182">
        <f>IF(X621+AM621=0,0,AM621+X621)</f>
        <v>210</v>
      </c>
      <c r="AP621" s="189">
        <f>IF(Z621+AJ621=0,0,Z621+AJ621)</f>
        <v>1131090000</v>
      </c>
    </row>
    <row r="622" spans="2:42" ht="51" customHeight="1">
      <c r="B622" s="177" t="s">
        <v>1022</v>
      </c>
      <c r="C622" s="175">
        <v>628</v>
      </c>
      <c r="D622" s="175" t="s">
        <v>1021</v>
      </c>
      <c r="E622" s="176"/>
      <c r="F622" s="190" t="s">
        <v>3723</v>
      </c>
      <c r="G622" s="179" t="s">
        <v>1249</v>
      </c>
      <c r="H622" s="175" t="s">
        <v>3724</v>
      </c>
      <c r="I622" s="175" t="s">
        <v>3725</v>
      </c>
      <c r="J622" s="175" t="s">
        <v>1373</v>
      </c>
      <c r="K622" s="180">
        <v>51729941</v>
      </c>
      <c r="L622" s="175"/>
      <c r="M622" s="175"/>
      <c r="N622" s="175"/>
      <c r="O622" s="175"/>
      <c r="P622" s="175"/>
      <c r="Q622" s="175"/>
      <c r="R622" s="175"/>
      <c r="S622" s="175"/>
      <c r="T622" s="192" t="s">
        <v>3659</v>
      </c>
      <c r="U622" s="195">
        <v>45609</v>
      </c>
      <c r="V622" s="181">
        <v>45615</v>
      </c>
      <c r="W622" s="181">
        <v>45691</v>
      </c>
      <c r="X622" s="175">
        <v>75</v>
      </c>
      <c r="Y622" s="182">
        <f t="shared" si="63"/>
        <v>3</v>
      </c>
      <c r="Z622" s="183">
        <v>4950000</v>
      </c>
      <c r="AA622" s="184">
        <v>1980000</v>
      </c>
      <c r="AB622" s="175">
        <v>1698</v>
      </c>
      <c r="AC622" s="188" t="str">
        <f>IFERROR((VLOOKUP($AB622,T_Datos!$B$3:$D$34,2,FALSE)),"Por favor diligenciar")</f>
        <v>Inspección, vigilancia y control en Rafael Uribe Uribe
Rafael Uribe Uribe</v>
      </c>
      <c r="AD622" s="188" t="str">
        <f>IFERROR((VLOOKUP($AB622,T_Datos!$B$3:$D$34,3,FALSE)),"Por favor diligenciar")</f>
        <v>O23011605570000001698</v>
      </c>
      <c r="AE622" s="175"/>
      <c r="AF622" s="186"/>
      <c r="AG622" s="175"/>
      <c r="AH622" s="186"/>
      <c r="AI622" s="187"/>
      <c r="AJ622" s="185"/>
      <c r="AK622" s="175"/>
      <c r="AL622" s="186"/>
      <c r="AM622" s="175"/>
      <c r="AN622" s="182">
        <f t="shared" ref="AN622:AN653" si="65">ROUND(AO622/30,0)</f>
        <v>3</v>
      </c>
      <c r="AO622" s="182">
        <f>IF(X622+AM622=0,0,AM622+X622)</f>
        <v>75</v>
      </c>
      <c r="AP622" s="189">
        <f>IF(Z622+AJ622=0,0,Z622+AJ622)</f>
        <v>4950000</v>
      </c>
    </row>
    <row r="623" spans="2:42" ht="51" customHeight="1">
      <c r="B623" s="177" t="s">
        <v>1024</v>
      </c>
      <c r="C623" s="175">
        <v>629</v>
      </c>
      <c r="D623" s="175" t="s">
        <v>1023</v>
      </c>
      <c r="E623" s="174"/>
      <c r="F623" s="190" t="s">
        <v>3726</v>
      </c>
      <c r="G623" s="179" t="s">
        <v>1249</v>
      </c>
      <c r="H623" s="175" t="s">
        <v>3727</v>
      </c>
      <c r="I623" s="175" t="s">
        <v>3728</v>
      </c>
      <c r="J623" s="175" t="s">
        <v>1373</v>
      </c>
      <c r="K623" s="180">
        <v>53002331</v>
      </c>
      <c r="L623" s="175"/>
      <c r="M623" s="175"/>
      <c r="N623" s="175"/>
      <c r="O623" s="175"/>
      <c r="P623" s="175"/>
      <c r="Q623" s="175"/>
      <c r="R623" s="175"/>
      <c r="S623" s="175"/>
      <c r="T623" s="192" t="s">
        <v>1860</v>
      </c>
      <c r="U623" s="195">
        <v>45604</v>
      </c>
      <c r="V623" s="181">
        <v>45610</v>
      </c>
      <c r="W623" s="181">
        <v>45685</v>
      </c>
      <c r="X623" s="175">
        <v>75</v>
      </c>
      <c r="Y623" s="182">
        <f t="shared" ref="Y623:Y654" si="66">ROUND((X623/30),0)</f>
        <v>3</v>
      </c>
      <c r="Z623" s="183">
        <v>6250000</v>
      </c>
      <c r="AA623" s="184">
        <v>2500000</v>
      </c>
      <c r="AB623" s="175">
        <v>1680</v>
      </c>
      <c r="AC623" s="188" t="str">
        <f>IFERROR((VLOOKUP($AB623,T_Datos!$B$3:$D$34,2,FALSE)),"Por favor diligenciar")</f>
        <v xml:space="preserve">Ciudadanos mas seguros y con confianza en la justicia de rafael uribe uribe </v>
      </c>
      <c r="AD623" s="188" t="str">
        <f>IFERROR((VLOOKUP($AB623,T_Datos!$B$3:$D$34,3,FALSE)),"Por favor diligenciar")</f>
        <v>O23011603430000001680</v>
      </c>
      <c r="AE623" s="175"/>
      <c r="AF623" s="186"/>
      <c r="AG623" s="175"/>
      <c r="AH623" s="186"/>
      <c r="AI623" s="187"/>
      <c r="AJ623" s="185"/>
      <c r="AK623" s="175"/>
      <c r="AL623" s="186"/>
      <c r="AM623" s="175"/>
      <c r="AN623" s="182">
        <f t="shared" si="65"/>
        <v>3</v>
      </c>
      <c r="AO623" s="182">
        <f>IF(X623+AM623=0,0,AM623+X623)</f>
        <v>75</v>
      </c>
      <c r="AP623" s="189">
        <f>IF(Z623+AJ623=0,0,Z623+AJ623)</f>
        <v>6250000</v>
      </c>
    </row>
    <row r="624" spans="2:42" ht="51" customHeight="1">
      <c r="B624" s="177" t="s">
        <v>1026</v>
      </c>
      <c r="C624" s="175">
        <v>630</v>
      </c>
      <c r="D624" s="175" t="s">
        <v>1025</v>
      </c>
      <c r="E624" s="174"/>
      <c r="F624" s="190" t="s">
        <v>3729</v>
      </c>
      <c r="G624" s="179" t="s">
        <v>1249</v>
      </c>
      <c r="H624" s="175" t="s">
        <v>3730</v>
      </c>
      <c r="I624" s="175" t="s">
        <v>3731</v>
      </c>
      <c r="J624" s="175" t="s">
        <v>1373</v>
      </c>
      <c r="K624" s="180">
        <v>52220770</v>
      </c>
      <c r="L624" s="175"/>
      <c r="M624" s="175"/>
      <c r="N624" s="175"/>
      <c r="O624" s="175"/>
      <c r="P624" s="175"/>
      <c r="Q624" s="175"/>
      <c r="R624" s="175"/>
      <c r="S624" s="175"/>
      <c r="T624" s="192" t="s">
        <v>3732</v>
      </c>
      <c r="U624" s="195">
        <v>45604</v>
      </c>
      <c r="V624" s="181">
        <v>45611</v>
      </c>
      <c r="W624" s="181">
        <v>45702</v>
      </c>
      <c r="X624" s="175">
        <v>90</v>
      </c>
      <c r="Y624" s="182">
        <f t="shared" si="66"/>
        <v>3</v>
      </c>
      <c r="Z624" s="183">
        <v>17820000</v>
      </c>
      <c r="AA624" s="184">
        <f>IF(Z624=0,0,((Z624/Y624)))</f>
        <v>5940000</v>
      </c>
      <c r="AB624" s="175">
        <v>1697</v>
      </c>
      <c r="AC624" s="188" t="str">
        <f>IFERROR((VLOOKUP($AB624,T_Datos!$B$3:$D$34,2,FALSE)),"Por favor diligenciar")</f>
        <v xml:space="preserve">Gestion publica transparente y que mide cuentas  la ciudadania en rafael uribe uribe </v>
      </c>
      <c r="AD624" s="188" t="str">
        <f>IFERROR((VLOOKUP($AB624,T_Datos!$B$3:$D$34,3,FALSE)),"Por favor diligenciar")</f>
        <v>O23011605570000001697</v>
      </c>
      <c r="AE624" s="175"/>
      <c r="AF624" s="186"/>
      <c r="AG624" s="175"/>
      <c r="AH624" s="186"/>
      <c r="AI624" s="187"/>
      <c r="AJ624" s="185"/>
      <c r="AK624" s="175"/>
      <c r="AL624" s="186"/>
      <c r="AM624" s="175"/>
      <c r="AN624" s="182">
        <f t="shared" si="65"/>
        <v>3</v>
      </c>
      <c r="AO624" s="182">
        <f>IF(X624+AM624=0,0,AM624+X624)</f>
        <v>90</v>
      </c>
      <c r="AP624" s="189">
        <f>IF(Z624+AJ624=0,0,Z624+AJ624)</f>
        <v>17820000</v>
      </c>
    </row>
    <row r="625" spans="2:42" ht="51" customHeight="1">
      <c r="B625" s="177" t="s">
        <v>1028</v>
      </c>
      <c r="C625" s="175">
        <v>631</v>
      </c>
      <c r="D625" s="175" t="s">
        <v>1027</v>
      </c>
      <c r="E625" s="174"/>
      <c r="F625" s="190" t="s">
        <v>3733</v>
      </c>
      <c r="G625" s="179" t="s">
        <v>1249</v>
      </c>
      <c r="H625" s="175" t="s">
        <v>3734</v>
      </c>
      <c r="I625" s="175" t="s">
        <v>3735</v>
      </c>
      <c r="J625" s="175" t="s">
        <v>1373</v>
      </c>
      <c r="K625" s="180">
        <v>79963899</v>
      </c>
      <c r="L625" s="175"/>
      <c r="M625" s="175"/>
      <c r="N625" s="175"/>
      <c r="O625" s="175"/>
      <c r="P625" s="175"/>
      <c r="Q625" s="175"/>
      <c r="R625" s="175"/>
      <c r="S625" s="175"/>
      <c r="T625" s="192" t="s">
        <v>1457</v>
      </c>
      <c r="U625" s="195">
        <v>45604</v>
      </c>
      <c r="V625" s="181">
        <v>45610</v>
      </c>
      <c r="W625" s="181">
        <v>45685</v>
      </c>
      <c r="X625" s="175">
        <v>75</v>
      </c>
      <c r="Y625" s="182">
        <f t="shared" si="66"/>
        <v>3</v>
      </c>
      <c r="Z625" s="183">
        <v>14850000</v>
      </c>
      <c r="AA625" s="184">
        <v>5940000</v>
      </c>
      <c r="AB625" s="175">
        <v>1698</v>
      </c>
      <c r="AC625" s="188" t="str">
        <f>IFERROR((VLOOKUP($AB625,T_Datos!$B$3:$D$34,2,FALSE)),"Por favor diligenciar")</f>
        <v>Inspección, vigilancia y control en Rafael Uribe Uribe
Rafael Uribe Uribe</v>
      </c>
      <c r="AD625" s="188" t="str">
        <f>IFERROR((VLOOKUP($AB625,T_Datos!$B$3:$D$34,3,FALSE)),"Por favor diligenciar")</f>
        <v>O23011605570000001698</v>
      </c>
      <c r="AE625" s="175"/>
      <c r="AF625" s="186"/>
      <c r="AG625" s="175"/>
      <c r="AH625" s="186"/>
      <c r="AI625" s="187"/>
      <c r="AJ625" s="185"/>
      <c r="AK625" s="175"/>
      <c r="AL625" s="186"/>
      <c r="AM625" s="175"/>
      <c r="AN625" s="182">
        <f t="shared" si="65"/>
        <v>3</v>
      </c>
      <c r="AO625" s="182">
        <f>IF(X625+AM625=0,0,AM625+X625)</f>
        <v>75</v>
      </c>
      <c r="AP625" s="189">
        <f>IF(Z625+AJ625=0,0,Z625+AJ625)</f>
        <v>14850000</v>
      </c>
    </row>
    <row r="626" spans="2:42" ht="51" customHeight="1">
      <c r="B626" s="177" t="s">
        <v>1030</v>
      </c>
      <c r="C626" s="175">
        <v>632</v>
      </c>
      <c r="D626" s="175" t="s">
        <v>1029</v>
      </c>
      <c r="E626" s="174"/>
      <c r="F626" s="190" t="s">
        <v>3736</v>
      </c>
      <c r="G626" s="179" t="s">
        <v>1249</v>
      </c>
      <c r="H626" s="175" t="s">
        <v>3737</v>
      </c>
      <c r="I626" s="175" t="s">
        <v>3738</v>
      </c>
      <c r="J626" s="175" t="s">
        <v>1373</v>
      </c>
      <c r="K626" s="180">
        <v>1091672054</v>
      </c>
      <c r="L626" s="175"/>
      <c r="M626" s="175"/>
      <c r="N626" s="175"/>
      <c r="O626" s="175"/>
      <c r="P626" s="175"/>
      <c r="Q626" s="175"/>
      <c r="R626" s="175"/>
      <c r="S626" s="175"/>
      <c r="T626" s="192" t="s">
        <v>1449</v>
      </c>
      <c r="U626" s="195">
        <v>45604</v>
      </c>
      <c r="V626" s="181">
        <v>45611</v>
      </c>
      <c r="W626" s="181">
        <v>45686</v>
      </c>
      <c r="X626" s="175">
        <v>75</v>
      </c>
      <c r="Y626" s="182">
        <f t="shared" si="66"/>
        <v>3</v>
      </c>
      <c r="Z626" s="183">
        <v>14850000</v>
      </c>
      <c r="AA626" s="184">
        <v>5940000</v>
      </c>
      <c r="AB626" s="175">
        <v>1698</v>
      </c>
      <c r="AC626" s="188" t="str">
        <f>IFERROR((VLOOKUP($AB626,T_Datos!$B$3:$D$34,2,FALSE)),"Por favor diligenciar")</f>
        <v>Inspección, vigilancia y control en Rafael Uribe Uribe
Rafael Uribe Uribe</v>
      </c>
      <c r="AD626" s="188" t="str">
        <f>IFERROR((VLOOKUP($AB626,T_Datos!$B$3:$D$34,3,FALSE)),"Por favor diligenciar")</f>
        <v>O23011605570000001698</v>
      </c>
      <c r="AE626" s="175"/>
      <c r="AF626" s="186"/>
      <c r="AG626" s="175"/>
      <c r="AH626" s="186"/>
      <c r="AI626" s="187"/>
      <c r="AJ626" s="185"/>
      <c r="AK626" s="175"/>
      <c r="AL626" s="186"/>
      <c r="AM626" s="175"/>
      <c r="AN626" s="182">
        <f t="shared" si="65"/>
        <v>3</v>
      </c>
      <c r="AO626" s="182">
        <f>IF(X626+AM626=0,0,AM626+X626)</f>
        <v>75</v>
      </c>
      <c r="AP626" s="189">
        <f>IF(Z626+AJ626=0,0,Z626+AJ626)</f>
        <v>14850000</v>
      </c>
    </row>
    <row r="627" spans="2:42" ht="51" customHeight="1">
      <c r="B627" s="177" t="s">
        <v>1032</v>
      </c>
      <c r="C627" s="175">
        <v>633</v>
      </c>
      <c r="D627" s="175" t="s">
        <v>1031</v>
      </c>
      <c r="E627" s="174"/>
      <c r="F627" s="190" t="s">
        <v>3736</v>
      </c>
      <c r="G627" s="179" t="s">
        <v>1249</v>
      </c>
      <c r="H627" s="175" t="s">
        <v>3739</v>
      </c>
      <c r="I627" s="175" t="s">
        <v>2452</v>
      </c>
      <c r="J627" s="175" t="s">
        <v>1373</v>
      </c>
      <c r="K627" s="180">
        <v>52114709</v>
      </c>
      <c r="L627" s="175"/>
      <c r="M627" s="175"/>
      <c r="N627" s="175"/>
      <c r="O627" s="175"/>
      <c r="P627" s="175"/>
      <c r="Q627" s="175"/>
      <c r="R627" s="175"/>
      <c r="S627" s="175"/>
      <c r="T627" s="175" t="s">
        <v>1461</v>
      </c>
      <c r="U627" s="205">
        <v>45604</v>
      </c>
      <c r="V627" s="181">
        <v>45610</v>
      </c>
      <c r="W627" s="181">
        <v>45685</v>
      </c>
      <c r="X627" s="175">
        <v>75</v>
      </c>
      <c r="Y627" s="182">
        <f t="shared" si="66"/>
        <v>3</v>
      </c>
      <c r="Z627" s="183">
        <v>14850000</v>
      </c>
      <c r="AA627" s="184">
        <v>5940000</v>
      </c>
      <c r="AB627" s="175">
        <v>1636</v>
      </c>
      <c r="AC627" s="188" t="str">
        <f>IFERROR((VLOOKUP($AB627,T_Datos!$B$3:$D$34,2,FALSE)),"Por favor diligenciar")</f>
        <v>Mejoramiento de la calidad dde vida del adulto mayor en rafael uribe uribe</v>
      </c>
      <c r="AD627" s="188" t="str">
        <f>IFERROR((VLOOKUP($AB627,T_Datos!$B$3:$D$34,3,FALSE)),"Por favor diligenciar")</f>
        <v>O23011601010000001636</v>
      </c>
      <c r="AE627" s="175"/>
      <c r="AF627" s="186"/>
      <c r="AG627" s="175"/>
      <c r="AH627" s="186"/>
      <c r="AI627" s="187"/>
      <c r="AJ627" s="185"/>
      <c r="AK627" s="175"/>
      <c r="AL627" s="186"/>
      <c r="AM627" s="175"/>
      <c r="AN627" s="182">
        <f t="shared" si="65"/>
        <v>3</v>
      </c>
      <c r="AO627" s="182">
        <f>IF(X627+AM627=0,0,AM627+X627)</f>
        <v>75</v>
      </c>
      <c r="AP627" s="189">
        <f>IF(Z627+AJ627=0,0,Z627+AJ627)</f>
        <v>14850000</v>
      </c>
    </row>
    <row r="628" spans="2:42" ht="51" customHeight="1">
      <c r="B628" s="177" t="s">
        <v>1034</v>
      </c>
      <c r="C628" s="175">
        <v>634</v>
      </c>
      <c r="D628" s="175" t="s">
        <v>1033</v>
      </c>
      <c r="E628" s="174"/>
      <c r="F628" s="190" t="s">
        <v>3740</v>
      </c>
      <c r="G628" s="179" t="s">
        <v>1249</v>
      </c>
      <c r="H628" s="175" t="s">
        <v>3741</v>
      </c>
      <c r="I628" s="175" t="s">
        <v>2341</v>
      </c>
      <c r="J628" s="175" t="s">
        <v>1373</v>
      </c>
      <c r="K628" s="180">
        <v>53077157</v>
      </c>
      <c r="L628" s="175"/>
      <c r="M628" s="175"/>
      <c r="N628" s="175"/>
      <c r="O628" s="175"/>
      <c r="P628" s="175"/>
      <c r="Q628" s="175"/>
      <c r="R628" s="175"/>
      <c r="S628" s="175"/>
      <c r="T628" s="175" t="s">
        <v>3742</v>
      </c>
      <c r="U628" s="181">
        <v>45609</v>
      </c>
      <c r="V628" s="181">
        <v>45614</v>
      </c>
      <c r="W628" s="181">
        <v>45690</v>
      </c>
      <c r="X628" s="175">
        <v>75</v>
      </c>
      <c r="Y628" s="182">
        <f t="shared" si="66"/>
        <v>3</v>
      </c>
      <c r="Z628" s="183">
        <v>18750000</v>
      </c>
      <c r="AA628" s="184">
        <f>IF(Z628=0,0,((Z628/Y628)))</f>
        <v>6250000</v>
      </c>
      <c r="AB628" s="175">
        <v>1697</v>
      </c>
      <c r="AC628" s="188" t="str">
        <f>IFERROR((VLOOKUP($AB628,T_Datos!$B$3:$D$34,2,FALSE)),"Por favor diligenciar")</f>
        <v xml:space="preserve">Gestion publica transparente y que mide cuentas  la ciudadania en rafael uribe uribe </v>
      </c>
      <c r="AD628" s="188" t="str">
        <f>IFERROR((VLOOKUP($AB628,T_Datos!$B$3:$D$34,3,FALSE)),"Por favor diligenciar")</f>
        <v>O23011605570000001697</v>
      </c>
      <c r="AE628" s="175"/>
      <c r="AF628" s="186"/>
      <c r="AG628" s="175"/>
      <c r="AH628" s="186"/>
      <c r="AI628" s="187"/>
      <c r="AJ628" s="185"/>
      <c r="AK628" s="175"/>
      <c r="AL628" s="186"/>
      <c r="AM628" s="175"/>
      <c r="AN628" s="182">
        <f t="shared" si="65"/>
        <v>3</v>
      </c>
      <c r="AO628" s="182">
        <f>IF(X628+AM628=0,0,AM628+X628)</f>
        <v>75</v>
      </c>
      <c r="AP628" s="189">
        <f>IF(Z628+AJ628=0,0,Z628+AJ628)</f>
        <v>18750000</v>
      </c>
    </row>
    <row r="629" spans="2:42" ht="51" customHeight="1">
      <c r="B629" s="177" t="s">
        <v>1036</v>
      </c>
      <c r="C629" s="175">
        <v>635</v>
      </c>
      <c r="D629" s="175" t="s">
        <v>1035</v>
      </c>
      <c r="E629" s="160"/>
      <c r="F629" s="190" t="s">
        <v>3743</v>
      </c>
      <c r="G629" s="179" t="s">
        <v>1249</v>
      </c>
      <c r="H629" s="175" t="s">
        <v>3744</v>
      </c>
      <c r="I629" s="175" t="s">
        <v>2219</v>
      </c>
      <c r="J629" s="175" t="s">
        <v>1373</v>
      </c>
      <c r="K629" s="180">
        <v>65710122</v>
      </c>
      <c r="L629" s="175"/>
      <c r="M629" s="175"/>
      <c r="N629" s="175"/>
      <c r="O629" s="175"/>
      <c r="P629" s="175"/>
      <c r="Q629" s="175"/>
      <c r="R629" s="175"/>
      <c r="S629" s="175"/>
      <c r="T629" s="175" t="s">
        <v>2563</v>
      </c>
      <c r="U629" s="181">
        <v>45614</v>
      </c>
      <c r="V629" s="181">
        <v>45621</v>
      </c>
      <c r="W629" s="181">
        <v>45697</v>
      </c>
      <c r="X629" s="175">
        <v>75</v>
      </c>
      <c r="Y629" s="182">
        <f t="shared" si="66"/>
        <v>3</v>
      </c>
      <c r="Z629" s="183">
        <v>7000000</v>
      </c>
      <c r="AA629" s="184">
        <v>2800000</v>
      </c>
      <c r="AB629" s="175">
        <v>1698</v>
      </c>
      <c r="AC629" s="188" t="str">
        <f>IFERROR((VLOOKUP($AB629,T_Datos!$B$3:$D$34,2,FALSE)),"Por favor diligenciar")</f>
        <v>Inspección, vigilancia y control en Rafael Uribe Uribe
Rafael Uribe Uribe</v>
      </c>
      <c r="AD629" s="188" t="str">
        <f>IFERROR((VLOOKUP($AB629,T_Datos!$B$3:$D$34,3,FALSE)),"Por favor diligenciar")</f>
        <v>O23011605570000001698</v>
      </c>
      <c r="AE629" s="175"/>
      <c r="AF629" s="186"/>
      <c r="AG629" s="175"/>
      <c r="AH629" s="186"/>
      <c r="AI629" s="187"/>
      <c r="AJ629" s="185"/>
      <c r="AK629" s="175"/>
      <c r="AL629" s="186"/>
      <c r="AM629" s="175"/>
      <c r="AN629" s="182">
        <f t="shared" si="65"/>
        <v>3</v>
      </c>
      <c r="AO629" s="182">
        <f>IF(X629+AM629=0,0,AM629+X629)</f>
        <v>75</v>
      </c>
      <c r="AP629" s="189">
        <f>IF(Z629+AJ629=0,0,Z629+AJ629)</f>
        <v>7000000</v>
      </c>
    </row>
    <row r="630" spans="2:42" ht="51" customHeight="1">
      <c r="B630" s="177" t="s">
        <v>1038</v>
      </c>
      <c r="C630" s="175">
        <v>636</v>
      </c>
      <c r="D630" s="175" t="s">
        <v>1037</v>
      </c>
      <c r="E630" s="12"/>
      <c r="F630" s="190" t="s">
        <v>3745</v>
      </c>
      <c r="G630" s="179" t="s">
        <v>1249</v>
      </c>
      <c r="H630" s="175" t="s">
        <v>3746</v>
      </c>
      <c r="I630" s="175" t="s">
        <v>3747</v>
      </c>
      <c r="J630" s="175" t="s">
        <v>1373</v>
      </c>
      <c r="K630" s="180">
        <v>1033779888</v>
      </c>
      <c r="L630" s="175"/>
      <c r="M630" s="175"/>
      <c r="N630" s="175"/>
      <c r="O630" s="175"/>
      <c r="P630" s="175"/>
      <c r="Q630" s="175"/>
      <c r="R630" s="175"/>
      <c r="S630" s="175"/>
      <c r="T630" s="175" t="s">
        <v>3748</v>
      </c>
      <c r="U630" s="181">
        <v>45616</v>
      </c>
      <c r="V630" s="181">
        <v>45621</v>
      </c>
      <c r="W630" s="181">
        <v>45696</v>
      </c>
      <c r="X630" s="175">
        <v>75</v>
      </c>
      <c r="Y630" s="182">
        <f t="shared" si="66"/>
        <v>3</v>
      </c>
      <c r="Z630" s="183">
        <v>4950000</v>
      </c>
      <c r="AA630" s="184">
        <v>1980000</v>
      </c>
      <c r="AB630" s="175">
        <v>1697</v>
      </c>
      <c r="AC630" s="188" t="str">
        <f>IFERROR((VLOOKUP($AB630,T_Datos!$B$3:$D$34,2,FALSE)),"Por favor diligenciar")</f>
        <v xml:space="preserve">Gestion publica transparente y que mide cuentas  la ciudadania en rafael uribe uribe </v>
      </c>
      <c r="AD630" s="188" t="str">
        <f>IFERROR((VLOOKUP($AB630,T_Datos!$B$3:$D$34,3,FALSE)),"Por favor diligenciar")</f>
        <v>O23011605570000001697</v>
      </c>
      <c r="AE630" s="175"/>
      <c r="AF630" s="186"/>
      <c r="AG630" s="175"/>
      <c r="AH630" s="186"/>
      <c r="AI630" s="187"/>
      <c r="AJ630" s="185"/>
      <c r="AK630" s="175"/>
      <c r="AL630" s="186"/>
      <c r="AM630" s="175"/>
      <c r="AN630" s="182">
        <f t="shared" si="65"/>
        <v>3</v>
      </c>
      <c r="AO630" s="182">
        <f>IF(X630+AM630=0,0,AM630+X630)</f>
        <v>75</v>
      </c>
      <c r="AP630" s="189">
        <f>IF(Z630+AJ630=0,0,Z630+AJ630)</f>
        <v>4950000</v>
      </c>
    </row>
    <row r="631" spans="2:42" ht="51" customHeight="1">
      <c r="B631" s="177" t="s">
        <v>1040</v>
      </c>
      <c r="C631" s="175">
        <v>637</v>
      </c>
      <c r="D631" s="175" t="s">
        <v>1039</v>
      </c>
      <c r="E631" s="12"/>
      <c r="F631" s="190" t="s">
        <v>3749</v>
      </c>
      <c r="G631" s="179" t="s">
        <v>1249</v>
      </c>
      <c r="H631" s="175" t="s">
        <v>3750</v>
      </c>
      <c r="I631" s="175" t="s">
        <v>3751</v>
      </c>
      <c r="J631" s="175" t="s">
        <v>1373</v>
      </c>
      <c r="K631" s="180">
        <v>1007341729</v>
      </c>
      <c r="L631" s="175"/>
      <c r="M631" s="175"/>
      <c r="N631" s="175"/>
      <c r="O631" s="175"/>
      <c r="P631" s="175"/>
      <c r="Q631" s="175"/>
      <c r="R631" s="175"/>
      <c r="S631" s="175"/>
      <c r="T631" s="175" t="s">
        <v>3748</v>
      </c>
      <c r="U631" s="181">
        <v>45611</v>
      </c>
      <c r="V631" s="181">
        <v>45617</v>
      </c>
      <c r="W631" s="181">
        <v>45692</v>
      </c>
      <c r="X631" s="175">
        <v>75</v>
      </c>
      <c r="Y631" s="182">
        <f t="shared" si="66"/>
        <v>3</v>
      </c>
      <c r="Z631" s="183">
        <v>4950000</v>
      </c>
      <c r="AA631" s="184">
        <v>1980000</v>
      </c>
      <c r="AB631" s="175">
        <v>1697</v>
      </c>
      <c r="AC631" s="188" t="str">
        <f>IFERROR((VLOOKUP($AB631,T_Datos!$B$3:$D$34,2,FALSE)),"Por favor diligenciar")</f>
        <v xml:space="preserve">Gestion publica transparente y que mide cuentas  la ciudadania en rafael uribe uribe </v>
      </c>
      <c r="AD631" s="188" t="str">
        <f>IFERROR((VLOOKUP($AB631,T_Datos!$B$3:$D$34,3,FALSE)),"Por favor diligenciar")</f>
        <v>O23011605570000001697</v>
      </c>
      <c r="AE631" s="175"/>
      <c r="AF631" s="186"/>
      <c r="AG631" s="175"/>
      <c r="AH631" s="186"/>
      <c r="AI631" s="187"/>
      <c r="AJ631" s="185"/>
      <c r="AK631" s="175"/>
      <c r="AL631" s="186"/>
      <c r="AM631" s="175"/>
      <c r="AN631" s="182">
        <f t="shared" si="65"/>
        <v>3</v>
      </c>
      <c r="AO631" s="182">
        <f>IF(X631+AM631=0,0,AM631+X631)</f>
        <v>75</v>
      </c>
      <c r="AP631" s="189">
        <f>IF(Z631+AJ631=0,0,Z631+AJ631)</f>
        <v>4950000</v>
      </c>
    </row>
    <row r="632" spans="2:42" ht="51" customHeight="1">
      <c r="B632" s="177" t="s">
        <v>1042</v>
      </c>
      <c r="C632" s="175">
        <v>638</v>
      </c>
      <c r="D632" s="175" t="s">
        <v>1041</v>
      </c>
      <c r="E632" s="176"/>
      <c r="F632" s="190" t="s">
        <v>3752</v>
      </c>
      <c r="G632" s="179" t="s">
        <v>1249</v>
      </c>
      <c r="H632" s="175" t="s">
        <v>3753</v>
      </c>
      <c r="I632" s="175" t="s">
        <v>3754</v>
      </c>
      <c r="J632" s="175" t="s">
        <v>1373</v>
      </c>
      <c r="K632" s="180">
        <v>1099542503</v>
      </c>
      <c r="L632" s="175"/>
      <c r="M632" s="175"/>
      <c r="N632" s="175"/>
      <c r="O632" s="175"/>
      <c r="P632" s="175"/>
      <c r="Q632" s="175"/>
      <c r="R632" s="175"/>
      <c r="S632" s="175"/>
      <c r="T632" s="175" t="s">
        <v>3748</v>
      </c>
      <c r="U632" s="181">
        <v>45610</v>
      </c>
      <c r="V632" s="181">
        <v>45618</v>
      </c>
      <c r="W632" s="181">
        <v>45694</v>
      </c>
      <c r="X632" s="175">
        <v>75</v>
      </c>
      <c r="Y632" s="182">
        <f t="shared" si="66"/>
        <v>3</v>
      </c>
      <c r="Z632" s="183">
        <v>4950000</v>
      </c>
      <c r="AA632" s="184">
        <v>1980000</v>
      </c>
      <c r="AB632" s="175">
        <v>1697</v>
      </c>
      <c r="AC632" s="188" t="str">
        <f>IFERROR((VLOOKUP($AB632,T_Datos!$B$3:$D$34,2,FALSE)),"Por favor diligenciar")</f>
        <v xml:space="preserve">Gestion publica transparente y que mide cuentas  la ciudadania en rafael uribe uribe </v>
      </c>
      <c r="AD632" s="188" t="str">
        <f>IFERROR((VLOOKUP($AB632,T_Datos!$B$3:$D$34,3,FALSE)),"Por favor diligenciar")</f>
        <v>O23011605570000001697</v>
      </c>
      <c r="AE632" s="175"/>
      <c r="AF632" s="186"/>
      <c r="AG632" s="175"/>
      <c r="AH632" s="186"/>
      <c r="AI632" s="187"/>
      <c r="AJ632" s="185"/>
      <c r="AK632" s="175"/>
      <c r="AL632" s="186"/>
      <c r="AM632" s="175"/>
      <c r="AN632" s="182">
        <f t="shared" si="65"/>
        <v>3</v>
      </c>
      <c r="AO632" s="182">
        <f>IF(X632+AM632=0,0,AM632+X632)</f>
        <v>75</v>
      </c>
      <c r="AP632" s="189">
        <f>IF(Z632+AJ632=0,0,Z632+AJ632)</f>
        <v>4950000</v>
      </c>
    </row>
    <row r="633" spans="2:42" ht="51" customHeight="1">
      <c r="B633" s="177" t="s">
        <v>1044</v>
      </c>
      <c r="C633" s="175">
        <v>639</v>
      </c>
      <c r="D633" s="175" t="s">
        <v>1043</v>
      </c>
      <c r="E633" s="176"/>
      <c r="F633" s="190" t="s">
        <v>3755</v>
      </c>
      <c r="G633" s="179" t="s">
        <v>1249</v>
      </c>
      <c r="H633" s="175" t="s">
        <v>3756</v>
      </c>
      <c r="I633" s="175" t="s">
        <v>3757</v>
      </c>
      <c r="J633" s="175" t="s">
        <v>1373</v>
      </c>
      <c r="K633" s="180">
        <v>1021664412</v>
      </c>
      <c r="L633" s="175"/>
      <c r="M633" s="175"/>
      <c r="N633" s="175"/>
      <c r="O633" s="175"/>
      <c r="P633" s="175"/>
      <c r="Q633" s="175"/>
      <c r="R633" s="175"/>
      <c r="S633" s="175"/>
      <c r="T633" s="175" t="s">
        <v>3748</v>
      </c>
      <c r="U633" s="181">
        <v>45611</v>
      </c>
      <c r="V633" s="181">
        <v>45617</v>
      </c>
      <c r="W633" s="181">
        <v>45693</v>
      </c>
      <c r="X633" s="175">
        <v>75</v>
      </c>
      <c r="Y633" s="182">
        <f t="shared" si="66"/>
        <v>3</v>
      </c>
      <c r="Z633" s="183">
        <v>4950000</v>
      </c>
      <c r="AA633" s="184">
        <v>1980000</v>
      </c>
      <c r="AB633" s="175">
        <v>1697</v>
      </c>
      <c r="AC633" s="188" t="str">
        <f>IFERROR((VLOOKUP($AB633,T_Datos!$B$3:$D$34,2,FALSE)),"Por favor diligenciar")</f>
        <v xml:space="preserve">Gestion publica transparente y que mide cuentas  la ciudadania en rafael uribe uribe </v>
      </c>
      <c r="AD633" s="188" t="str">
        <f>IFERROR((VLOOKUP($AB633,T_Datos!$B$3:$D$34,3,FALSE)),"Por favor diligenciar")</f>
        <v>O23011605570000001697</v>
      </c>
      <c r="AE633" s="175"/>
      <c r="AF633" s="186"/>
      <c r="AG633" s="175"/>
      <c r="AH633" s="186"/>
      <c r="AI633" s="187"/>
      <c r="AJ633" s="185"/>
      <c r="AK633" s="175"/>
      <c r="AL633" s="186"/>
      <c r="AM633" s="175"/>
      <c r="AN633" s="182">
        <f t="shared" si="65"/>
        <v>3</v>
      </c>
      <c r="AO633" s="182">
        <f>IF(X633+AM633=0,0,AM633+X633)</f>
        <v>75</v>
      </c>
      <c r="AP633" s="189">
        <f>IF(Z633+AJ633=0,0,Z633+AJ633)</f>
        <v>4950000</v>
      </c>
    </row>
    <row r="634" spans="2:42" ht="51" customHeight="1">
      <c r="B634" s="177" t="s">
        <v>1046</v>
      </c>
      <c r="C634" s="175">
        <v>640</v>
      </c>
      <c r="D634" s="175" t="s">
        <v>1045</v>
      </c>
      <c r="E634" s="176"/>
      <c r="F634" s="197" t="s">
        <v>3758</v>
      </c>
      <c r="G634" s="179" t="s">
        <v>1249</v>
      </c>
      <c r="H634" s="175" t="s">
        <v>3759</v>
      </c>
      <c r="I634" s="175" t="s">
        <v>3760</v>
      </c>
      <c r="J634" s="175" t="s">
        <v>1373</v>
      </c>
      <c r="K634" s="180">
        <v>79442116</v>
      </c>
      <c r="L634" s="175"/>
      <c r="M634" s="175"/>
      <c r="N634" s="175"/>
      <c r="O634" s="175"/>
      <c r="P634" s="175"/>
      <c r="Q634" s="175"/>
      <c r="R634" s="175"/>
      <c r="S634" s="175"/>
      <c r="T634" s="175" t="s">
        <v>1394</v>
      </c>
      <c r="U634" s="181">
        <v>45614</v>
      </c>
      <c r="V634" s="196">
        <v>45622</v>
      </c>
      <c r="W634" s="196">
        <v>45697</v>
      </c>
      <c r="X634" s="175">
        <v>75</v>
      </c>
      <c r="Y634" s="182">
        <f t="shared" si="66"/>
        <v>3</v>
      </c>
      <c r="Z634" s="183">
        <v>4950000</v>
      </c>
      <c r="AA634" s="184">
        <v>1980000</v>
      </c>
      <c r="AB634" s="175">
        <v>1665</v>
      </c>
      <c r="AC634" s="188" t="str">
        <f>IFERROR((VLOOKUP($AB634,T_Datos!$B$3:$D$34,2,FALSE)),"Por favor diligenciar")</f>
        <v>Reducción de riesgos por emergencias y desastres en Rafael Uribe Uribe</v>
      </c>
      <c r="AD634" s="188" t="str">
        <f>IFERROR((VLOOKUP($AB634,T_Datos!$B$3:$D$34,3,FALSE)),"Por favor diligenciar")</f>
        <v>O23011602300000001665</v>
      </c>
      <c r="AE634" s="175"/>
      <c r="AF634" s="186"/>
      <c r="AG634" s="175"/>
      <c r="AH634" s="186"/>
      <c r="AI634" s="187"/>
      <c r="AJ634" s="185"/>
      <c r="AK634" s="175"/>
      <c r="AL634" s="186"/>
      <c r="AM634" s="175"/>
      <c r="AN634" s="182">
        <f t="shared" si="65"/>
        <v>3</v>
      </c>
      <c r="AO634" s="182">
        <f>IF(X634+AM634=0,0,AM634+X634)</f>
        <v>75</v>
      </c>
      <c r="AP634" s="189">
        <f>IF(Z634+AJ634=0,0,Z634+AJ634)</f>
        <v>4950000</v>
      </c>
    </row>
    <row r="635" spans="2:42" ht="51" customHeight="1">
      <c r="B635" s="177" t="s">
        <v>1048</v>
      </c>
      <c r="C635" s="175">
        <v>641</v>
      </c>
      <c r="D635" s="175" t="s">
        <v>1047</v>
      </c>
      <c r="E635" s="12"/>
      <c r="F635" s="190" t="s">
        <v>3761</v>
      </c>
      <c r="G635" s="179" t="s">
        <v>1249</v>
      </c>
      <c r="H635" s="175" t="s">
        <v>3762</v>
      </c>
      <c r="I635" s="175" t="s">
        <v>2101</v>
      </c>
      <c r="J635" s="175" t="s">
        <v>1373</v>
      </c>
      <c r="K635" s="180">
        <v>52118754</v>
      </c>
      <c r="L635" s="175"/>
      <c r="M635" s="175"/>
      <c r="N635" s="175"/>
      <c r="O635" s="175"/>
      <c r="P635" s="175"/>
      <c r="Q635" s="175"/>
      <c r="R635" s="175"/>
      <c r="S635" s="175"/>
      <c r="T635" s="175" t="s">
        <v>1848</v>
      </c>
      <c r="U635" s="181">
        <v>45616</v>
      </c>
      <c r="V635" s="181">
        <v>45622</v>
      </c>
      <c r="W635" s="181">
        <v>45698</v>
      </c>
      <c r="X635" s="175">
        <v>75</v>
      </c>
      <c r="Y635" s="182">
        <f t="shared" si="66"/>
        <v>3</v>
      </c>
      <c r="Z635" s="183">
        <v>7000000</v>
      </c>
      <c r="AA635" s="184">
        <v>2800000</v>
      </c>
      <c r="AB635" s="175">
        <v>1698</v>
      </c>
      <c r="AC635" s="188" t="str">
        <f>IFERROR((VLOOKUP($AB635,T_Datos!$B$3:$D$34,2,FALSE)),"Por favor diligenciar")</f>
        <v>Inspección, vigilancia y control en Rafael Uribe Uribe
Rafael Uribe Uribe</v>
      </c>
      <c r="AD635" s="188" t="str">
        <f>IFERROR((VLOOKUP($AB635,T_Datos!$B$3:$D$34,3,FALSE)),"Por favor diligenciar")</f>
        <v>O23011605570000001698</v>
      </c>
      <c r="AE635" s="175"/>
      <c r="AF635" s="186"/>
      <c r="AG635" s="175"/>
      <c r="AH635" s="186"/>
      <c r="AI635" s="187"/>
      <c r="AJ635" s="185"/>
      <c r="AK635" s="175"/>
      <c r="AL635" s="186"/>
      <c r="AM635" s="175"/>
      <c r="AN635" s="182">
        <f t="shared" si="65"/>
        <v>3</v>
      </c>
      <c r="AO635" s="182">
        <f>IF(X635+AM635=0,0,AM635+X635)</f>
        <v>75</v>
      </c>
      <c r="AP635" s="189">
        <f>IF(Z635+AJ635=0,0,Z635+AJ635)</f>
        <v>7000000</v>
      </c>
    </row>
    <row r="636" spans="2:42" ht="51" customHeight="1">
      <c r="B636" s="177" t="s">
        <v>1050</v>
      </c>
      <c r="C636" s="175">
        <v>642</v>
      </c>
      <c r="D636" s="175" t="s">
        <v>1049</v>
      </c>
      <c r="E636" s="176"/>
      <c r="F636" s="190" t="s">
        <v>3763</v>
      </c>
      <c r="G636" s="179" t="s">
        <v>1249</v>
      </c>
      <c r="H636" s="175" t="s">
        <v>3764</v>
      </c>
      <c r="I636" s="175" t="s">
        <v>3765</v>
      </c>
      <c r="J636" s="175" t="s">
        <v>1373</v>
      </c>
      <c r="K636" s="180">
        <v>1015998046</v>
      </c>
      <c r="L636" s="175"/>
      <c r="M636" s="175"/>
      <c r="N636" s="175"/>
      <c r="O636" s="175"/>
      <c r="P636" s="175"/>
      <c r="Q636" s="175"/>
      <c r="R636" s="175"/>
      <c r="S636" s="175"/>
      <c r="T636" s="175" t="s">
        <v>3766</v>
      </c>
      <c r="U636" s="181">
        <v>45610</v>
      </c>
      <c r="V636" s="181">
        <v>45616</v>
      </c>
      <c r="W636" s="181">
        <v>45676</v>
      </c>
      <c r="X636" s="175">
        <v>60</v>
      </c>
      <c r="Y636" s="182">
        <f t="shared" si="66"/>
        <v>2</v>
      </c>
      <c r="Z636" s="183">
        <v>8400000</v>
      </c>
      <c r="AA636" s="184">
        <f>IF(Z636=0,0,((Z636/Y636)))</f>
        <v>4200000</v>
      </c>
      <c r="AB636" s="175">
        <v>1698</v>
      </c>
      <c r="AC636" s="188" t="str">
        <f>IFERROR((VLOOKUP($AB636,T_Datos!$B$3:$D$34,2,FALSE)),"Por favor diligenciar")</f>
        <v>Inspección, vigilancia y control en Rafael Uribe Uribe
Rafael Uribe Uribe</v>
      </c>
      <c r="AD636" s="188" t="str">
        <f>IFERROR((VLOOKUP($AB636,T_Datos!$B$3:$D$34,3,FALSE)),"Por favor diligenciar")</f>
        <v>O23011605570000001698</v>
      </c>
      <c r="AE636" s="175"/>
      <c r="AF636" s="186"/>
      <c r="AG636" s="175"/>
      <c r="AH636" s="186"/>
      <c r="AI636" s="187"/>
      <c r="AJ636" s="185"/>
      <c r="AK636" s="175"/>
      <c r="AL636" s="186"/>
      <c r="AM636" s="175"/>
      <c r="AN636" s="182">
        <f t="shared" si="65"/>
        <v>2</v>
      </c>
      <c r="AO636" s="182">
        <f>IF(X636+AM636=0,0,AM636+X636)</f>
        <v>60</v>
      </c>
      <c r="AP636" s="189">
        <f>IF(Z636+AJ636=0,0,Z636+AJ636)</f>
        <v>8400000</v>
      </c>
    </row>
    <row r="637" spans="2:42" ht="51" customHeight="1">
      <c r="B637" s="177" t="s">
        <v>1052</v>
      </c>
      <c r="C637" s="175">
        <v>643</v>
      </c>
      <c r="D637" s="175" t="s">
        <v>1051</v>
      </c>
      <c r="E637" s="176"/>
      <c r="F637" s="190" t="s">
        <v>3767</v>
      </c>
      <c r="G637" s="179" t="s">
        <v>1249</v>
      </c>
      <c r="H637" s="175" t="s">
        <v>3768</v>
      </c>
      <c r="I637" s="175" t="s">
        <v>3769</v>
      </c>
      <c r="J637" s="175" t="s">
        <v>1373</v>
      </c>
      <c r="K637" s="180">
        <v>334775</v>
      </c>
      <c r="L637" s="175"/>
      <c r="M637" s="175"/>
      <c r="N637" s="175"/>
      <c r="O637" s="175"/>
      <c r="P637" s="175"/>
      <c r="Q637" s="175"/>
      <c r="R637" s="175"/>
      <c r="S637" s="175"/>
      <c r="T637" s="175" t="s">
        <v>3119</v>
      </c>
      <c r="U637" s="181">
        <v>45610</v>
      </c>
      <c r="V637" s="181">
        <v>45617</v>
      </c>
      <c r="W637" s="181">
        <v>45693</v>
      </c>
      <c r="X637" s="175">
        <v>75</v>
      </c>
      <c r="Y637" s="182">
        <f t="shared" si="66"/>
        <v>3</v>
      </c>
      <c r="Z637" s="183">
        <v>7000000</v>
      </c>
      <c r="AA637" s="184">
        <v>2800000</v>
      </c>
      <c r="AB637" s="175">
        <v>1697</v>
      </c>
      <c r="AC637" s="188" t="str">
        <f>IFERROR((VLOOKUP($AB637,T_Datos!$B$3:$D$34,2,FALSE)),"Por favor diligenciar")</f>
        <v xml:space="preserve">Gestion publica transparente y que mide cuentas  la ciudadania en rafael uribe uribe </v>
      </c>
      <c r="AD637" s="188" t="str">
        <f>IFERROR((VLOOKUP($AB637,T_Datos!$B$3:$D$34,3,FALSE)),"Por favor diligenciar")</f>
        <v>O23011605570000001697</v>
      </c>
      <c r="AE637" s="175"/>
      <c r="AF637" s="186"/>
      <c r="AG637" s="175"/>
      <c r="AH637" s="186"/>
      <c r="AI637" s="187"/>
      <c r="AJ637" s="185"/>
      <c r="AK637" s="175"/>
      <c r="AL637" s="186"/>
      <c r="AM637" s="175"/>
      <c r="AN637" s="182">
        <f t="shared" si="65"/>
        <v>3</v>
      </c>
      <c r="AO637" s="182">
        <f>IF(X637+AM637=0,0,AM637+X637)</f>
        <v>75</v>
      </c>
      <c r="AP637" s="189">
        <f>IF(Z637+AJ637=0,0,Z637+AJ637)</f>
        <v>7000000</v>
      </c>
    </row>
    <row r="638" spans="2:42" ht="51" customHeight="1">
      <c r="B638" s="177" t="s">
        <v>13</v>
      </c>
      <c r="C638" s="175">
        <v>644</v>
      </c>
      <c r="D638" s="175" t="s">
        <v>11</v>
      </c>
      <c r="E638" s="176"/>
      <c r="F638" s="190" t="s">
        <v>3770</v>
      </c>
      <c r="G638" s="179" t="s">
        <v>1227</v>
      </c>
      <c r="H638" s="175" t="s">
        <v>3771</v>
      </c>
      <c r="I638" s="175" t="s">
        <v>3772</v>
      </c>
      <c r="J638" s="175" t="s">
        <v>1379</v>
      </c>
      <c r="K638" s="180">
        <v>901888538</v>
      </c>
      <c r="L638" s="175" t="s">
        <v>3773</v>
      </c>
      <c r="M638" s="175" t="s">
        <v>1379</v>
      </c>
      <c r="N638" s="175" t="s">
        <v>3774</v>
      </c>
      <c r="O638" s="201" t="s">
        <v>3775</v>
      </c>
      <c r="P638" s="175"/>
      <c r="Q638" s="175"/>
      <c r="R638" s="175"/>
      <c r="S638" s="175"/>
      <c r="T638" s="175" t="s">
        <v>3776</v>
      </c>
      <c r="U638" s="181">
        <v>45616</v>
      </c>
      <c r="V638" s="181">
        <v>45621</v>
      </c>
      <c r="W638" s="181">
        <v>45626</v>
      </c>
      <c r="X638" s="175">
        <v>5</v>
      </c>
      <c r="Y638" s="182">
        <f t="shared" si="66"/>
        <v>0</v>
      </c>
      <c r="Z638" s="183">
        <v>199440000</v>
      </c>
      <c r="AA638" s="184" t="e">
        <f>IF(Z638=0,0,((Z638/Y638)))</f>
        <v>#DIV/0!</v>
      </c>
      <c r="AB638" s="175">
        <v>1697</v>
      </c>
      <c r="AC638" s="188" t="str">
        <f>IFERROR((VLOOKUP($AB638,T_Datos!$B$3:$D$34,2,FALSE)),"Por favor diligenciar")</f>
        <v xml:space="preserve">Gestion publica transparente y que mide cuentas  la ciudadania en rafael uribe uribe </v>
      </c>
      <c r="AD638" s="188" t="str">
        <f>IFERROR((VLOOKUP($AB638,T_Datos!$B$3:$D$34,3,FALSE)),"Por favor diligenciar")</f>
        <v>O23011605570000001697</v>
      </c>
      <c r="AE638" s="175"/>
      <c r="AF638" s="186"/>
      <c r="AG638" s="175"/>
      <c r="AH638" s="186"/>
      <c r="AI638" s="187"/>
      <c r="AJ638" s="185"/>
      <c r="AK638" s="175"/>
      <c r="AL638" s="186"/>
      <c r="AM638" s="175"/>
      <c r="AN638" s="182">
        <f t="shared" si="65"/>
        <v>0</v>
      </c>
      <c r="AO638" s="182">
        <f>IF(X638+AM638=0,0,AM638+X638)</f>
        <v>5</v>
      </c>
      <c r="AP638" s="189">
        <f>IF(Z638+AJ638=0,0,Z638+AJ638)</f>
        <v>199440000</v>
      </c>
    </row>
    <row r="639" spans="2:42" ht="51" customHeight="1">
      <c r="B639" s="177" t="s">
        <v>1054</v>
      </c>
      <c r="C639" s="175">
        <v>645</v>
      </c>
      <c r="D639" s="175" t="s">
        <v>1053</v>
      </c>
      <c r="E639" s="176"/>
      <c r="F639" s="190" t="s">
        <v>3777</v>
      </c>
      <c r="G639" s="179" t="s">
        <v>1249</v>
      </c>
      <c r="H639" s="175" t="s">
        <v>3778</v>
      </c>
      <c r="I639" s="175" t="s">
        <v>3779</v>
      </c>
      <c r="J639" s="175" t="s">
        <v>1373</v>
      </c>
      <c r="K639" s="180">
        <v>52025495</v>
      </c>
      <c r="L639" s="175"/>
      <c r="M639" s="175"/>
      <c r="N639" s="175"/>
      <c r="O639" s="175"/>
      <c r="P639" s="175"/>
      <c r="Q639" s="175"/>
      <c r="R639" s="175"/>
      <c r="S639" s="175"/>
      <c r="T639" s="175" t="s">
        <v>1442</v>
      </c>
      <c r="U639" s="181">
        <v>45615</v>
      </c>
      <c r="V639" s="181">
        <v>45628</v>
      </c>
      <c r="W639" s="181">
        <v>45704</v>
      </c>
      <c r="X639" s="175">
        <v>75</v>
      </c>
      <c r="Y639" s="182">
        <f t="shared" si="66"/>
        <v>3</v>
      </c>
      <c r="Z639" s="183">
        <v>4950000</v>
      </c>
      <c r="AA639" s="184">
        <v>1980000</v>
      </c>
      <c r="AB639" s="175">
        <v>1665</v>
      </c>
      <c r="AC639" s="188" t="str">
        <f>IFERROR((VLOOKUP($AB639,T_Datos!$B$3:$D$34,2,FALSE)),"Por favor diligenciar")</f>
        <v>Reducción de riesgos por emergencias y desastres en Rafael Uribe Uribe</v>
      </c>
      <c r="AD639" s="188" t="str">
        <f>IFERROR((VLOOKUP($AB639,T_Datos!$B$3:$D$34,3,FALSE)),"Por favor diligenciar")</f>
        <v>O23011602300000001665</v>
      </c>
      <c r="AE639" s="175"/>
      <c r="AF639" s="186"/>
      <c r="AG639" s="175"/>
      <c r="AH639" s="186"/>
      <c r="AI639" s="187"/>
      <c r="AJ639" s="185"/>
      <c r="AK639" s="175"/>
      <c r="AL639" s="186"/>
      <c r="AM639" s="175"/>
      <c r="AN639" s="182">
        <f t="shared" si="65"/>
        <v>3</v>
      </c>
      <c r="AO639" s="182">
        <f>IF(X639+AM639=0,0,AM639+X639)</f>
        <v>75</v>
      </c>
      <c r="AP639" s="189">
        <f>IF(Z639+AJ639=0,0,Z639+AJ639)</f>
        <v>4950000</v>
      </c>
    </row>
    <row r="640" spans="2:42" ht="51" customHeight="1">
      <c r="B640" s="177" t="s">
        <v>1056</v>
      </c>
      <c r="C640" s="175">
        <v>646</v>
      </c>
      <c r="D640" s="175" t="s">
        <v>1055</v>
      </c>
      <c r="E640" s="176"/>
      <c r="F640" s="190" t="s">
        <v>3780</v>
      </c>
      <c r="G640" s="179" t="s">
        <v>1249</v>
      </c>
      <c r="H640" s="175" t="s">
        <v>3781</v>
      </c>
      <c r="I640" s="175" t="s">
        <v>3782</v>
      </c>
      <c r="J640" s="175" t="s">
        <v>1373</v>
      </c>
      <c r="K640" s="180">
        <v>79742551</v>
      </c>
      <c r="L640" s="175"/>
      <c r="M640" s="175"/>
      <c r="N640" s="175"/>
      <c r="O640" s="175"/>
      <c r="P640" s="175"/>
      <c r="Q640" s="175"/>
      <c r="R640" s="175"/>
      <c r="S640" s="175"/>
      <c r="T640" s="175" t="s">
        <v>1442</v>
      </c>
      <c r="U640" s="181">
        <v>45616</v>
      </c>
      <c r="V640" s="181">
        <v>45628</v>
      </c>
      <c r="W640" s="181">
        <v>45689</v>
      </c>
      <c r="X640" s="175">
        <v>75</v>
      </c>
      <c r="Y640" s="182">
        <f t="shared" si="66"/>
        <v>3</v>
      </c>
      <c r="Z640" s="183">
        <v>4950000</v>
      </c>
      <c r="AA640" s="184">
        <v>1980000</v>
      </c>
      <c r="AB640" s="175">
        <v>1665</v>
      </c>
      <c r="AC640" s="188" t="str">
        <f>IFERROR((VLOOKUP($AB640,T_Datos!$B$3:$D$34,2,FALSE)),"Por favor diligenciar")</f>
        <v>Reducción de riesgos por emergencias y desastres en Rafael Uribe Uribe</v>
      </c>
      <c r="AD640" s="188" t="str">
        <f>IFERROR((VLOOKUP($AB640,T_Datos!$B$3:$D$34,3,FALSE)),"Por favor diligenciar")</f>
        <v>O23011602300000001665</v>
      </c>
      <c r="AE640" s="175"/>
      <c r="AF640" s="186"/>
      <c r="AG640" s="175"/>
      <c r="AH640" s="186"/>
      <c r="AI640" s="187"/>
      <c r="AJ640" s="185"/>
      <c r="AK640" s="175"/>
      <c r="AL640" s="186"/>
      <c r="AM640" s="175"/>
      <c r="AN640" s="182">
        <f t="shared" si="65"/>
        <v>3</v>
      </c>
      <c r="AO640" s="182">
        <f>IF(X640+AM640=0,0,AM640+X640)</f>
        <v>75</v>
      </c>
      <c r="AP640" s="189">
        <f>IF(Z640+AJ640=0,0,Z640+AJ640)</f>
        <v>4950000</v>
      </c>
    </row>
    <row r="641" spans="2:42" ht="51" customHeight="1">
      <c r="B641" s="177" t="s">
        <v>1058</v>
      </c>
      <c r="C641" s="175">
        <v>647</v>
      </c>
      <c r="D641" s="175" t="s">
        <v>1057</v>
      </c>
      <c r="E641" s="176"/>
      <c r="F641" s="190" t="s">
        <v>3783</v>
      </c>
      <c r="G641" s="179" t="s">
        <v>1249</v>
      </c>
      <c r="H641" s="175" t="s">
        <v>3784</v>
      </c>
      <c r="I641" s="175" t="s">
        <v>3785</v>
      </c>
      <c r="J641" s="175" t="s">
        <v>1373</v>
      </c>
      <c r="K641" s="180">
        <v>1012383698</v>
      </c>
      <c r="L641" s="175"/>
      <c r="M641" s="175"/>
      <c r="N641" s="175"/>
      <c r="O641" s="175"/>
      <c r="P641" s="175"/>
      <c r="Q641" s="175"/>
      <c r="R641" s="175"/>
      <c r="S641" s="175"/>
      <c r="T641" s="175" t="s">
        <v>3386</v>
      </c>
      <c r="U641" s="181">
        <v>45617</v>
      </c>
      <c r="V641" s="181">
        <v>45622</v>
      </c>
      <c r="W641" s="181">
        <v>45682</v>
      </c>
      <c r="X641" s="175">
        <v>60</v>
      </c>
      <c r="Y641" s="182">
        <f t="shared" si="66"/>
        <v>2</v>
      </c>
      <c r="Z641" s="183">
        <v>14080000</v>
      </c>
      <c r="AA641" s="184">
        <f>IF(Z641=0,0,((Z641/Y641)))</f>
        <v>7040000</v>
      </c>
      <c r="AB641" s="175">
        <v>1697</v>
      </c>
      <c r="AC641" s="188" t="str">
        <f>IFERROR((VLOOKUP($AB641,T_Datos!$B$3:$D$34,2,FALSE)),"Por favor diligenciar")</f>
        <v xml:space="preserve">Gestion publica transparente y que mide cuentas  la ciudadania en rafael uribe uribe </v>
      </c>
      <c r="AD641" s="188" t="str">
        <f>IFERROR((VLOOKUP($AB641,T_Datos!$B$3:$D$34,3,FALSE)),"Por favor diligenciar")</f>
        <v>O23011605570000001697</v>
      </c>
      <c r="AE641" s="175"/>
      <c r="AF641" s="186"/>
      <c r="AG641" s="175"/>
      <c r="AH641" s="186"/>
      <c r="AI641" s="187"/>
      <c r="AJ641" s="185"/>
      <c r="AK641" s="175"/>
      <c r="AL641" s="186"/>
      <c r="AM641" s="175"/>
      <c r="AN641" s="182">
        <f t="shared" si="65"/>
        <v>2</v>
      </c>
      <c r="AO641" s="182">
        <f>IF(X641+AM641=0,0,AM641+X641)</f>
        <v>60</v>
      </c>
      <c r="AP641" s="189">
        <f>IF(Z641+AJ641=0,0,Z641+AJ641)</f>
        <v>14080000</v>
      </c>
    </row>
    <row r="642" spans="2:42" ht="51" customHeight="1">
      <c r="B642" s="177" t="s">
        <v>1060</v>
      </c>
      <c r="C642" s="175">
        <v>648</v>
      </c>
      <c r="D642" s="175" t="s">
        <v>1059</v>
      </c>
      <c r="E642" s="174"/>
      <c r="F642" s="190" t="s">
        <v>3786</v>
      </c>
      <c r="G642" s="179" t="s">
        <v>1249</v>
      </c>
      <c r="H642" s="175" t="s">
        <v>3787</v>
      </c>
      <c r="I642" s="175" t="s">
        <v>3788</v>
      </c>
      <c r="J642" s="175" t="s">
        <v>1373</v>
      </c>
      <c r="K642" s="180">
        <v>1143347115</v>
      </c>
      <c r="L642" s="175"/>
      <c r="M642" s="175"/>
      <c r="N642" s="175"/>
      <c r="O642" s="175"/>
      <c r="P642" s="175"/>
      <c r="Q642" s="175"/>
      <c r="R642" s="175"/>
      <c r="S642" s="175"/>
      <c r="T642" s="175" t="s">
        <v>1580</v>
      </c>
      <c r="U642" s="181">
        <v>45618</v>
      </c>
      <c r="V642" s="181">
        <v>45623</v>
      </c>
      <c r="W642" s="181">
        <v>45683</v>
      </c>
      <c r="X642" s="175">
        <v>60</v>
      </c>
      <c r="Y642" s="182">
        <f t="shared" si="66"/>
        <v>2</v>
      </c>
      <c r="Z642" s="183">
        <v>14080000</v>
      </c>
      <c r="AA642" s="184">
        <f>IF(Z642=0,0,((Z642/Y642)))</f>
        <v>7040000</v>
      </c>
      <c r="AB642" s="175">
        <v>1697</v>
      </c>
      <c r="AC642" s="188" t="str">
        <f>IFERROR((VLOOKUP($AB642,T_Datos!$B$3:$D$34,2,FALSE)),"Por favor diligenciar")</f>
        <v xml:space="preserve">Gestion publica transparente y que mide cuentas  la ciudadania en rafael uribe uribe </v>
      </c>
      <c r="AD642" s="188" t="str">
        <f>IFERROR((VLOOKUP($AB642,T_Datos!$B$3:$D$34,3,FALSE)),"Por favor diligenciar")</f>
        <v>O23011605570000001697</v>
      </c>
      <c r="AE642" s="175"/>
      <c r="AF642" s="186"/>
      <c r="AG642" s="175"/>
      <c r="AH642" s="186"/>
      <c r="AI642" s="187"/>
      <c r="AJ642" s="185"/>
      <c r="AK642" s="175"/>
      <c r="AL642" s="186"/>
      <c r="AM642" s="175"/>
      <c r="AN642" s="182">
        <f t="shared" si="65"/>
        <v>2</v>
      </c>
      <c r="AO642" s="182">
        <f>IF(X642+AM642=0,0,AM642+X642)</f>
        <v>60</v>
      </c>
      <c r="AP642" s="189">
        <f>IF(Z642+AJ642=0,0,Z642+AJ642)</f>
        <v>14080000</v>
      </c>
    </row>
    <row r="643" spans="2:42" ht="51" customHeight="1">
      <c r="B643" s="177" t="s">
        <v>1062</v>
      </c>
      <c r="C643" s="175">
        <v>649</v>
      </c>
      <c r="D643" s="175" t="s">
        <v>1061</v>
      </c>
      <c r="E643" s="174"/>
      <c r="F643" s="190" t="s">
        <v>3789</v>
      </c>
      <c r="G643" s="179" t="s">
        <v>1249</v>
      </c>
      <c r="H643" s="175" t="s">
        <v>3790</v>
      </c>
      <c r="I643" s="175" t="s">
        <v>3791</v>
      </c>
      <c r="J643" s="175" t="s">
        <v>1373</v>
      </c>
      <c r="K643" s="180">
        <v>1000931434</v>
      </c>
      <c r="L643" s="175"/>
      <c r="M643" s="175"/>
      <c r="N643" s="175"/>
      <c r="O643" s="175"/>
      <c r="P643" s="175"/>
      <c r="Q643" s="175"/>
      <c r="R643" s="175"/>
      <c r="S643" s="175"/>
      <c r="T643" s="175" t="s">
        <v>3792</v>
      </c>
      <c r="U643" s="181">
        <v>45616</v>
      </c>
      <c r="V643" s="181">
        <v>45621</v>
      </c>
      <c r="W643" s="181">
        <v>45697</v>
      </c>
      <c r="X643" s="175">
        <v>75</v>
      </c>
      <c r="Y643" s="182">
        <f t="shared" si="66"/>
        <v>3</v>
      </c>
      <c r="Z643" s="183">
        <v>4950000</v>
      </c>
      <c r="AA643" s="184">
        <f>IF(Z643=0,0,((Z643/Y643)))</f>
        <v>1650000</v>
      </c>
      <c r="AB643" s="175">
        <v>1697</v>
      </c>
      <c r="AC643" s="188" t="str">
        <f>IFERROR((VLOOKUP($AB643,T_Datos!$B$3:$D$34,2,FALSE)),"Por favor diligenciar")</f>
        <v xml:space="preserve">Gestion publica transparente y que mide cuentas  la ciudadania en rafael uribe uribe </v>
      </c>
      <c r="AD643" s="188" t="str">
        <f>IFERROR((VLOOKUP($AB643,T_Datos!$B$3:$D$34,3,FALSE)),"Por favor diligenciar")</f>
        <v>O23011605570000001697</v>
      </c>
      <c r="AE643" s="175"/>
      <c r="AF643" s="186"/>
      <c r="AG643" s="175"/>
      <c r="AH643" s="186"/>
      <c r="AI643" s="187"/>
      <c r="AJ643" s="185"/>
      <c r="AK643" s="175"/>
      <c r="AL643" s="186"/>
      <c r="AM643" s="175"/>
      <c r="AN643" s="182">
        <f t="shared" si="65"/>
        <v>3</v>
      </c>
      <c r="AO643" s="182">
        <f>IF(X643+AM643=0,0,AM643+X643)</f>
        <v>75</v>
      </c>
      <c r="AP643" s="189">
        <f>IF(Z643+AJ643=0,0,Z643+AJ643)</f>
        <v>4950000</v>
      </c>
    </row>
    <row r="644" spans="2:42" ht="51" customHeight="1">
      <c r="B644" s="177" t="s">
        <v>1064</v>
      </c>
      <c r="C644" s="175">
        <v>650</v>
      </c>
      <c r="D644" s="175" t="s">
        <v>1063</v>
      </c>
      <c r="E644" s="174"/>
      <c r="F644" s="190" t="s">
        <v>3793</v>
      </c>
      <c r="G644" s="179" t="s">
        <v>1249</v>
      </c>
      <c r="H644" s="175" t="s">
        <v>3794</v>
      </c>
      <c r="I644" s="175" t="s">
        <v>3795</v>
      </c>
      <c r="J644" s="175" t="s">
        <v>1373</v>
      </c>
      <c r="K644" s="180">
        <v>1112966033</v>
      </c>
      <c r="L644" s="175"/>
      <c r="M644" s="175"/>
      <c r="N644" s="175"/>
      <c r="O644" s="175"/>
      <c r="P644" s="175"/>
      <c r="Q644" s="175"/>
      <c r="R644" s="175"/>
      <c r="S644" s="175"/>
      <c r="T644" s="175" t="s">
        <v>3796</v>
      </c>
      <c r="U644" s="181">
        <v>45616</v>
      </c>
      <c r="V644" s="181">
        <v>45621</v>
      </c>
      <c r="W644" s="181">
        <v>45681</v>
      </c>
      <c r="X644" s="175">
        <v>60</v>
      </c>
      <c r="Y644" s="182">
        <f t="shared" si="66"/>
        <v>2</v>
      </c>
      <c r="Z644" s="183">
        <v>11880000</v>
      </c>
      <c r="AA644" s="184">
        <f>IF(Z644=0,0,((Z644/Y644)))</f>
        <v>5940000</v>
      </c>
      <c r="AB644" s="175">
        <v>1698</v>
      </c>
      <c r="AC644" s="188" t="str">
        <f>IFERROR((VLOOKUP($AB644,T_Datos!$B$3:$D$34,2,FALSE)),"Por favor diligenciar")</f>
        <v>Inspección, vigilancia y control en Rafael Uribe Uribe
Rafael Uribe Uribe</v>
      </c>
      <c r="AD644" s="188" t="str">
        <f>IFERROR((VLOOKUP($AB644,T_Datos!$B$3:$D$34,3,FALSE)),"Por favor diligenciar")</f>
        <v>O23011605570000001698</v>
      </c>
      <c r="AE644" s="175"/>
      <c r="AF644" s="186"/>
      <c r="AG644" s="175"/>
      <c r="AH644" s="186"/>
      <c r="AI644" s="187"/>
      <c r="AJ644" s="185"/>
      <c r="AK644" s="175"/>
      <c r="AL644" s="186"/>
      <c r="AM644" s="175"/>
      <c r="AN644" s="182">
        <f t="shared" si="65"/>
        <v>2</v>
      </c>
      <c r="AO644" s="182">
        <f>IF(X644+AM644=0,0,AM644+X644)</f>
        <v>60</v>
      </c>
      <c r="AP644" s="189">
        <f>IF(Z644+AJ644=0,0,Z644+AJ644)</f>
        <v>11880000</v>
      </c>
    </row>
    <row r="645" spans="2:42" ht="51" customHeight="1">
      <c r="B645" s="177" t="s">
        <v>1066</v>
      </c>
      <c r="C645" s="175">
        <v>651</v>
      </c>
      <c r="D645" s="175" t="s">
        <v>1065</v>
      </c>
      <c r="E645" s="176"/>
      <c r="F645" s="190" t="s">
        <v>3797</v>
      </c>
      <c r="G645" s="179" t="s">
        <v>1249</v>
      </c>
      <c r="H645" s="175" t="s">
        <v>3798</v>
      </c>
      <c r="I645" s="175" t="s">
        <v>3799</v>
      </c>
      <c r="J645" s="175" t="s">
        <v>1373</v>
      </c>
      <c r="K645" s="180">
        <v>1033799440</v>
      </c>
      <c r="L645" s="175"/>
      <c r="M645" s="175"/>
      <c r="N645" s="175"/>
      <c r="O645" s="175"/>
      <c r="P645" s="175"/>
      <c r="Q645" s="175"/>
      <c r="R645" s="175"/>
      <c r="S645" s="175"/>
      <c r="T645" s="175" t="s">
        <v>3748</v>
      </c>
      <c r="U645" s="181">
        <v>45616</v>
      </c>
      <c r="V645" s="181">
        <v>45623</v>
      </c>
      <c r="W645" s="181">
        <v>45700</v>
      </c>
      <c r="X645" s="175">
        <v>75</v>
      </c>
      <c r="Y645" s="182">
        <f t="shared" si="66"/>
        <v>3</v>
      </c>
      <c r="Z645" s="183">
        <v>4950000</v>
      </c>
      <c r="AA645" s="184">
        <v>1980000</v>
      </c>
      <c r="AB645" s="175">
        <v>1697</v>
      </c>
      <c r="AC645" s="188" t="str">
        <f>IFERROR((VLOOKUP($AB645,T_Datos!$B$3:$D$34,2,FALSE)),"Por favor diligenciar")</f>
        <v xml:space="preserve">Gestion publica transparente y que mide cuentas  la ciudadania en rafael uribe uribe </v>
      </c>
      <c r="AD645" s="188" t="str">
        <f>IFERROR((VLOOKUP($AB645,T_Datos!$B$3:$D$34,3,FALSE)),"Por favor diligenciar")</f>
        <v>O23011605570000001697</v>
      </c>
      <c r="AE645" s="175"/>
      <c r="AF645" s="186"/>
      <c r="AG645" s="175"/>
      <c r="AH645" s="186"/>
      <c r="AI645" s="187"/>
      <c r="AJ645" s="185"/>
      <c r="AK645" s="175"/>
      <c r="AL645" s="186"/>
      <c r="AM645" s="175"/>
      <c r="AN645" s="182">
        <f t="shared" si="65"/>
        <v>3</v>
      </c>
      <c r="AO645" s="182">
        <f>IF(X645+AM645=0,0,AM645+X645)</f>
        <v>75</v>
      </c>
      <c r="AP645" s="189">
        <f>IF(Z645+AJ645=0,0,Z645+AJ645)</f>
        <v>4950000</v>
      </c>
    </row>
    <row r="646" spans="2:42" ht="51" customHeight="1">
      <c r="B646" s="177" t="s">
        <v>35</v>
      </c>
      <c r="C646" s="175">
        <v>652</v>
      </c>
      <c r="D646" s="175" t="s">
        <v>34</v>
      </c>
      <c r="E646" s="174"/>
      <c r="F646" s="190" t="s">
        <v>3800</v>
      </c>
      <c r="G646" s="179" t="s">
        <v>1243</v>
      </c>
      <c r="H646" s="175" t="s">
        <v>3801</v>
      </c>
      <c r="I646" s="175" t="s">
        <v>3802</v>
      </c>
      <c r="J646" s="175" t="s">
        <v>1379</v>
      </c>
      <c r="K646" s="199">
        <v>830014292</v>
      </c>
      <c r="L646" s="175"/>
      <c r="M646" s="175"/>
      <c r="N646" s="175"/>
      <c r="O646" s="175"/>
      <c r="P646" s="175"/>
      <c r="Q646" s="175"/>
      <c r="R646" s="175"/>
      <c r="S646" s="175"/>
      <c r="T646" s="175" t="s">
        <v>3803</v>
      </c>
      <c r="U646" s="181">
        <v>45616</v>
      </c>
      <c r="V646" s="181">
        <v>45622</v>
      </c>
      <c r="W646" s="181">
        <v>45713</v>
      </c>
      <c r="X646" s="175">
        <v>90</v>
      </c>
      <c r="Y646" s="182">
        <f t="shared" si="66"/>
        <v>3</v>
      </c>
      <c r="Z646" s="183">
        <v>60699044</v>
      </c>
      <c r="AA646" s="184">
        <f>IF(Z646=0,0,((Z646/Y646)))</f>
        <v>20233014.666666668</v>
      </c>
      <c r="AB646" s="175">
        <v>1697</v>
      </c>
      <c r="AC646" s="188" t="str">
        <f>IFERROR((VLOOKUP($AB646,T_Datos!$B$3:$D$34,2,FALSE)),"Por favor diligenciar")</f>
        <v xml:space="preserve">Gestion publica transparente y que mide cuentas  la ciudadania en rafael uribe uribe </v>
      </c>
      <c r="AD646" s="188" t="str">
        <f>IFERROR((VLOOKUP($AB646,T_Datos!$B$3:$D$34,3,FALSE)),"Por favor diligenciar")</f>
        <v>O23011605570000001697</v>
      </c>
      <c r="AE646" s="175"/>
      <c r="AF646" s="186"/>
      <c r="AG646" s="175"/>
      <c r="AH646" s="186"/>
      <c r="AI646" s="187"/>
      <c r="AJ646" s="185"/>
      <c r="AK646" s="175"/>
      <c r="AL646" s="186"/>
      <c r="AM646" s="175"/>
      <c r="AN646" s="182">
        <f t="shared" si="65"/>
        <v>3</v>
      </c>
      <c r="AO646" s="182">
        <f>IF(X646+AM646=0,0,AM646+X646)</f>
        <v>90</v>
      </c>
      <c r="AP646" s="189">
        <f>IF(Z646+AJ646=0,0,Z646+AJ646)</f>
        <v>60699044</v>
      </c>
    </row>
    <row r="647" spans="2:42" ht="51" customHeight="1">
      <c r="B647" s="177" t="s">
        <v>1068</v>
      </c>
      <c r="C647" s="175">
        <v>653</v>
      </c>
      <c r="D647" s="175" t="s">
        <v>1067</v>
      </c>
      <c r="E647" s="174"/>
      <c r="F647" s="190" t="s">
        <v>3804</v>
      </c>
      <c r="G647" s="179" t="s">
        <v>1249</v>
      </c>
      <c r="H647" s="175" t="s">
        <v>3805</v>
      </c>
      <c r="I647" s="175" t="s">
        <v>3806</v>
      </c>
      <c r="J647" s="175" t="s">
        <v>1373</v>
      </c>
      <c r="K647" s="180">
        <v>39660848</v>
      </c>
      <c r="L647" s="175"/>
      <c r="M647" s="175"/>
      <c r="N647" s="175"/>
      <c r="O647" s="175"/>
      <c r="P647" s="175"/>
      <c r="Q647" s="175"/>
      <c r="R647" s="175"/>
      <c r="S647" s="175"/>
      <c r="T647" s="175" t="s">
        <v>3807</v>
      </c>
      <c r="U647" s="181">
        <v>45616</v>
      </c>
      <c r="V647" s="181">
        <v>45625</v>
      </c>
      <c r="W647" s="181">
        <v>45685</v>
      </c>
      <c r="X647" s="175">
        <v>60</v>
      </c>
      <c r="Y647" s="182">
        <f t="shared" si="66"/>
        <v>2</v>
      </c>
      <c r="Z647" s="183">
        <v>5600000</v>
      </c>
      <c r="AA647" s="184">
        <f>IF(Z647=0,0,((Z647/Y647)))</f>
        <v>2800000</v>
      </c>
      <c r="AB647" s="175">
        <v>1697</v>
      </c>
      <c r="AC647" s="188" t="str">
        <f>IFERROR((VLOOKUP($AB647,T_Datos!$B$3:$D$34,2,FALSE)),"Por favor diligenciar")</f>
        <v xml:space="preserve">Gestion publica transparente y que mide cuentas  la ciudadania en rafael uribe uribe </v>
      </c>
      <c r="AD647" s="188" t="str">
        <f>IFERROR((VLOOKUP($AB647,T_Datos!$B$3:$D$34,3,FALSE)),"Por favor diligenciar")</f>
        <v>O23011605570000001697</v>
      </c>
      <c r="AE647" s="175"/>
      <c r="AF647" s="186"/>
      <c r="AG647" s="175"/>
      <c r="AH647" s="186"/>
      <c r="AI647" s="187"/>
      <c r="AJ647" s="185"/>
      <c r="AK647" s="175"/>
      <c r="AL647" s="186"/>
      <c r="AM647" s="175"/>
      <c r="AN647" s="182">
        <f t="shared" si="65"/>
        <v>2</v>
      </c>
      <c r="AO647" s="182">
        <f>IF(X647+AM647=0,0,AM647+X647)</f>
        <v>60</v>
      </c>
      <c r="AP647" s="189">
        <f>IF(Z647+AJ647=0,0,Z647+AJ647)</f>
        <v>5600000</v>
      </c>
    </row>
    <row r="648" spans="2:42" ht="51" customHeight="1">
      <c r="B648" s="177" t="s">
        <v>1070</v>
      </c>
      <c r="C648" s="175">
        <v>654</v>
      </c>
      <c r="D648" s="175" t="s">
        <v>1069</v>
      </c>
      <c r="E648" s="176"/>
      <c r="F648" s="197" t="s">
        <v>3808</v>
      </c>
      <c r="G648" s="179" t="s">
        <v>1249</v>
      </c>
      <c r="H648" s="175" t="s">
        <v>3809</v>
      </c>
      <c r="I648" s="175" t="s">
        <v>3810</v>
      </c>
      <c r="J648" s="175" t="s">
        <v>1373</v>
      </c>
      <c r="K648" s="180">
        <v>1015424055</v>
      </c>
      <c r="L648" s="175"/>
      <c r="M648" s="175"/>
      <c r="N648" s="175"/>
      <c r="O648" s="175"/>
      <c r="P648" s="175"/>
      <c r="Q648" s="175"/>
      <c r="R648" s="175"/>
      <c r="S648" s="175"/>
      <c r="T648" s="175" t="s">
        <v>3811</v>
      </c>
      <c r="U648" s="181">
        <v>45621</v>
      </c>
      <c r="V648" s="181">
        <v>45628</v>
      </c>
      <c r="W648" s="181">
        <v>45704</v>
      </c>
      <c r="X648" s="175">
        <v>75</v>
      </c>
      <c r="Y648" s="182">
        <f t="shared" si="66"/>
        <v>3</v>
      </c>
      <c r="Z648" s="183">
        <v>10500000</v>
      </c>
      <c r="AA648" s="184">
        <v>4200000</v>
      </c>
      <c r="AB648" s="175">
        <v>1698</v>
      </c>
      <c r="AC648" s="188" t="str">
        <f>IFERROR((VLOOKUP($AB648,T_Datos!$B$3:$D$34,2,FALSE)),"Por favor diligenciar")</f>
        <v>Inspección, vigilancia y control en Rafael Uribe Uribe
Rafael Uribe Uribe</v>
      </c>
      <c r="AD648" s="188" t="str">
        <f>IFERROR((VLOOKUP($AB648,T_Datos!$B$3:$D$34,3,FALSE)),"Por favor diligenciar")</f>
        <v>O23011605570000001698</v>
      </c>
      <c r="AE648" s="175"/>
      <c r="AF648" s="186"/>
      <c r="AG648" s="175"/>
      <c r="AH648" s="186"/>
      <c r="AI648" s="187"/>
      <c r="AJ648" s="185"/>
      <c r="AK648" s="175"/>
      <c r="AL648" s="186"/>
      <c r="AM648" s="175"/>
      <c r="AN648" s="182">
        <f t="shared" si="65"/>
        <v>3</v>
      </c>
      <c r="AO648" s="182">
        <f>IF(X648+AM648=0,0,AM648+X648)</f>
        <v>75</v>
      </c>
      <c r="AP648" s="189">
        <f>IF(Z648+AJ648=0,0,Z648+AJ648)</f>
        <v>10500000</v>
      </c>
    </row>
    <row r="649" spans="2:42" ht="51" customHeight="1">
      <c r="B649" s="177" t="s">
        <v>1072</v>
      </c>
      <c r="C649" s="175">
        <v>655</v>
      </c>
      <c r="D649" s="175" t="s">
        <v>1071</v>
      </c>
      <c r="E649" s="174"/>
      <c r="F649" s="190" t="s">
        <v>3812</v>
      </c>
      <c r="G649" s="179" t="s">
        <v>1249</v>
      </c>
      <c r="H649" s="175" t="s">
        <v>3813</v>
      </c>
      <c r="I649" s="175" t="s">
        <v>3814</v>
      </c>
      <c r="J649" s="175" t="s">
        <v>1373</v>
      </c>
      <c r="K649" s="180">
        <v>1073166661</v>
      </c>
      <c r="L649" s="175"/>
      <c r="M649" s="175"/>
      <c r="N649" s="175"/>
      <c r="O649" s="175"/>
      <c r="P649" s="175"/>
      <c r="Q649" s="175"/>
      <c r="R649" s="175"/>
      <c r="S649" s="175"/>
      <c r="T649" s="175" t="s">
        <v>3308</v>
      </c>
      <c r="U649" s="181">
        <v>45618</v>
      </c>
      <c r="V649" s="181">
        <v>45622</v>
      </c>
      <c r="W649" s="181">
        <v>45698</v>
      </c>
      <c r="X649" s="175">
        <v>75</v>
      </c>
      <c r="Y649" s="182">
        <f t="shared" si="66"/>
        <v>3</v>
      </c>
      <c r="Z649" s="183">
        <v>17600000</v>
      </c>
      <c r="AA649" s="184">
        <v>7040000</v>
      </c>
      <c r="AB649" s="175">
        <v>1697</v>
      </c>
      <c r="AC649" s="188" t="str">
        <f>IFERROR((VLOOKUP($AB649,T_Datos!$B$3:$D$34,2,FALSE)),"Por favor diligenciar")</f>
        <v xml:space="preserve">Gestion publica transparente y que mide cuentas  la ciudadania en rafael uribe uribe </v>
      </c>
      <c r="AD649" s="188" t="str">
        <f>IFERROR((VLOOKUP($AB649,T_Datos!$B$3:$D$34,3,FALSE)),"Por favor diligenciar")</f>
        <v>O23011605570000001697</v>
      </c>
      <c r="AE649" s="175"/>
      <c r="AF649" s="186"/>
      <c r="AG649" s="175"/>
      <c r="AH649" s="186"/>
      <c r="AI649" s="187"/>
      <c r="AJ649" s="185"/>
      <c r="AK649" s="175"/>
      <c r="AL649" s="186"/>
      <c r="AM649" s="175"/>
      <c r="AN649" s="182">
        <f t="shared" si="65"/>
        <v>3</v>
      </c>
      <c r="AO649" s="182">
        <f>IF(X649+AM649=0,0,AM649+X649)</f>
        <v>75</v>
      </c>
      <c r="AP649" s="189">
        <f>IF(Z649+AJ649=0,0,Z649+AJ649)</f>
        <v>17600000</v>
      </c>
    </row>
    <row r="650" spans="2:42" ht="51" customHeight="1">
      <c r="B650" s="149" t="s">
        <v>1074</v>
      </c>
      <c r="C650" s="12">
        <v>656</v>
      </c>
      <c r="D650" s="12" t="s">
        <v>1073</v>
      </c>
      <c r="E650" s="13"/>
      <c r="F650" s="151" t="s">
        <v>3815</v>
      </c>
      <c r="G650" s="77" t="s">
        <v>1249</v>
      </c>
      <c r="H650" s="12" t="s">
        <v>3816</v>
      </c>
      <c r="I650" s="12" t="s">
        <v>3817</v>
      </c>
      <c r="J650" s="12" t="s">
        <v>1373</v>
      </c>
      <c r="K650" s="88">
        <v>52856517</v>
      </c>
      <c r="L650" s="12"/>
      <c r="M650" s="12"/>
      <c r="N650" s="12"/>
      <c r="O650" s="12"/>
      <c r="P650" s="12"/>
      <c r="Q650" s="12"/>
      <c r="R650" s="12"/>
      <c r="S650" s="12"/>
      <c r="T650" s="12" t="s">
        <v>3818</v>
      </c>
      <c r="U650" s="75">
        <v>45618</v>
      </c>
      <c r="V650" s="75">
        <v>45622</v>
      </c>
      <c r="W650" s="75">
        <v>45697</v>
      </c>
      <c r="X650" s="12">
        <v>75</v>
      </c>
      <c r="Y650" s="79">
        <f t="shared" si="66"/>
        <v>3</v>
      </c>
      <c r="Z650" s="89">
        <v>10500000</v>
      </c>
      <c r="AA650" s="81">
        <v>4200000</v>
      </c>
      <c r="AB650" s="12">
        <v>1697</v>
      </c>
      <c r="AC650" s="19" t="str">
        <f>IFERROR((VLOOKUP($AB650,T_Datos!$B$3:$D$34,2,FALSE)),"Por favor diligenciar")</f>
        <v xml:space="preserve">Gestion publica transparente y que mide cuentas  la ciudadania en rafael uribe uribe </v>
      </c>
      <c r="AD650" s="19" t="str">
        <f>IFERROR((VLOOKUP($AB650,T_Datos!$B$3:$D$34,3,FALSE)),"Por favor diligenciar")</f>
        <v>O23011605570000001697</v>
      </c>
      <c r="AE650" s="12"/>
      <c r="AF650" s="86"/>
      <c r="AG650" s="12"/>
      <c r="AH650" s="86"/>
      <c r="AI650" s="13"/>
      <c r="AJ650" s="15"/>
      <c r="AK650" s="12"/>
      <c r="AL650" s="86"/>
      <c r="AM650" s="12"/>
      <c r="AN650" s="79">
        <f t="shared" si="65"/>
        <v>3</v>
      </c>
      <c r="AO650" s="79">
        <f>IF(X650+AM650=0,0,AM650+X650)</f>
        <v>75</v>
      </c>
      <c r="AP650" s="83">
        <f>IF(Z650+AJ650=0,0,Z650+AJ650)</f>
        <v>10500000</v>
      </c>
    </row>
    <row r="651" spans="2:42" ht="51" customHeight="1">
      <c r="B651" s="177" t="s">
        <v>1076</v>
      </c>
      <c r="C651" s="175">
        <v>657</v>
      </c>
      <c r="D651" s="175" t="s">
        <v>1075</v>
      </c>
      <c r="E651" s="174"/>
      <c r="F651" s="190" t="s">
        <v>3819</v>
      </c>
      <c r="G651" s="179" t="s">
        <v>1249</v>
      </c>
      <c r="H651" s="175" t="s">
        <v>3820</v>
      </c>
      <c r="I651" s="175" t="s">
        <v>2995</v>
      </c>
      <c r="J651" s="175" t="s">
        <v>1373</v>
      </c>
      <c r="K651" s="180">
        <v>80123948</v>
      </c>
      <c r="L651" s="175"/>
      <c r="M651" s="175"/>
      <c r="N651" s="175"/>
      <c r="O651" s="175"/>
      <c r="P651" s="175"/>
      <c r="Q651" s="175"/>
      <c r="R651" s="175"/>
      <c r="S651" s="175"/>
      <c r="T651" s="175" t="s">
        <v>2085</v>
      </c>
      <c r="U651" s="181">
        <v>45618</v>
      </c>
      <c r="V651" s="181">
        <v>45622</v>
      </c>
      <c r="W651" s="181">
        <v>45697</v>
      </c>
      <c r="X651" s="175">
        <v>75</v>
      </c>
      <c r="Y651" s="182">
        <f t="shared" si="66"/>
        <v>3</v>
      </c>
      <c r="Z651" s="183">
        <v>17600000</v>
      </c>
      <c r="AA651" s="184">
        <v>7040000</v>
      </c>
      <c r="AB651" s="175">
        <v>1697</v>
      </c>
      <c r="AC651" s="188" t="str">
        <f>IFERROR((VLOOKUP($AB651,T_Datos!$B$3:$D$34,2,FALSE)),"Por favor diligenciar")</f>
        <v xml:space="preserve">Gestion publica transparente y que mide cuentas  la ciudadania en rafael uribe uribe </v>
      </c>
      <c r="AD651" s="188" t="str">
        <f>IFERROR((VLOOKUP($AB651,T_Datos!$B$3:$D$34,3,FALSE)),"Por favor diligenciar")</f>
        <v>O23011605570000001697</v>
      </c>
      <c r="AE651" s="175"/>
      <c r="AF651" s="186"/>
      <c r="AG651" s="175"/>
      <c r="AH651" s="186"/>
      <c r="AI651" s="187"/>
      <c r="AJ651" s="185"/>
      <c r="AK651" s="175"/>
      <c r="AL651" s="186"/>
      <c r="AM651" s="175"/>
      <c r="AN651" s="182">
        <f t="shared" si="65"/>
        <v>3</v>
      </c>
      <c r="AO651" s="182">
        <f>IF(X651+AM651=0,0,AM651+X651)</f>
        <v>75</v>
      </c>
      <c r="AP651" s="189">
        <f>IF(Z651+AJ651=0,0,Z651+AJ651)</f>
        <v>17600000</v>
      </c>
    </row>
    <row r="652" spans="2:42" ht="51" customHeight="1">
      <c r="B652" s="177" t="s">
        <v>1078</v>
      </c>
      <c r="C652" s="175">
        <v>658</v>
      </c>
      <c r="D652" s="175" t="s">
        <v>1077</v>
      </c>
      <c r="E652" s="12"/>
      <c r="F652" s="190" t="s">
        <v>3821</v>
      </c>
      <c r="G652" s="179" t="s">
        <v>1249</v>
      </c>
      <c r="H652" s="175" t="s">
        <v>3822</v>
      </c>
      <c r="I652" s="175" t="s">
        <v>3823</v>
      </c>
      <c r="J652" s="175" t="s">
        <v>1373</v>
      </c>
      <c r="K652" s="180">
        <v>83248535</v>
      </c>
      <c r="L652" s="175"/>
      <c r="M652" s="175"/>
      <c r="N652" s="175"/>
      <c r="O652" s="175"/>
      <c r="P652" s="175"/>
      <c r="Q652" s="175"/>
      <c r="R652" s="175"/>
      <c r="S652" s="175"/>
      <c r="T652" s="175" t="s">
        <v>3824</v>
      </c>
      <c r="U652" s="181">
        <v>45618</v>
      </c>
      <c r="V652" s="181">
        <v>45628</v>
      </c>
      <c r="W652" s="181">
        <v>45704</v>
      </c>
      <c r="X652" s="175">
        <v>75</v>
      </c>
      <c r="Y652" s="182">
        <f t="shared" si="66"/>
        <v>3</v>
      </c>
      <c r="Z652" s="183">
        <v>6250000</v>
      </c>
      <c r="AA652" s="184">
        <v>2500000</v>
      </c>
      <c r="AB652" s="175">
        <v>1680</v>
      </c>
      <c r="AC652" s="188" t="str">
        <f>IFERROR((VLOOKUP($AB652,T_Datos!$B$3:$D$34,2,FALSE)),"Por favor diligenciar")</f>
        <v xml:space="preserve">Ciudadanos mas seguros y con confianza en la justicia de rafael uribe uribe </v>
      </c>
      <c r="AD652" s="188" t="str">
        <f>IFERROR((VLOOKUP($AB652,T_Datos!$B$3:$D$34,3,FALSE)),"Por favor diligenciar")</f>
        <v>O23011603430000001680</v>
      </c>
      <c r="AE652" s="175"/>
      <c r="AF652" s="186"/>
      <c r="AG652" s="175"/>
      <c r="AH652" s="186"/>
      <c r="AI652" s="187"/>
      <c r="AJ652" s="185"/>
      <c r="AK652" s="175"/>
      <c r="AL652" s="186"/>
      <c r="AM652" s="175"/>
      <c r="AN652" s="182">
        <f t="shared" si="65"/>
        <v>3</v>
      </c>
      <c r="AO652" s="182">
        <f>IF(X652+AM652=0,0,AM652+X652)</f>
        <v>75</v>
      </c>
      <c r="AP652" s="189">
        <f>IF(Z652+AJ652=0,0,Z652+AJ652)</f>
        <v>6250000</v>
      </c>
    </row>
    <row r="653" spans="2:42" ht="51" customHeight="1">
      <c r="B653" s="177" t="s">
        <v>1080</v>
      </c>
      <c r="C653" s="175">
        <v>659</v>
      </c>
      <c r="D653" s="175" t="s">
        <v>1079</v>
      </c>
      <c r="E653" s="174"/>
      <c r="F653" s="190" t="s">
        <v>3825</v>
      </c>
      <c r="G653" s="179" t="s">
        <v>1249</v>
      </c>
      <c r="H653" s="175" t="s">
        <v>3826</v>
      </c>
      <c r="I653" s="175" t="s">
        <v>3827</v>
      </c>
      <c r="J653" s="175" t="s">
        <v>1373</v>
      </c>
      <c r="K653" s="180">
        <v>1013668923</v>
      </c>
      <c r="L653" s="175"/>
      <c r="M653" s="175"/>
      <c r="N653" s="175"/>
      <c r="O653" s="175"/>
      <c r="P653" s="175"/>
      <c r="Q653" s="175"/>
      <c r="R653" s="175"/>
      <c r="S653" s="175"/>
      <c r="T653" s="175" t="s">
        <v>3792</v>
      </c>
      <c r="U653" s="181">
        <v>45618</v>
      </c>
      <c r="V653" s="181">
        <v>45622</v>
      </c>
      <c r="W653" s="181">
        <v>45332</v>
      </c>
      <c r="X653" s="175">
        <v>75</v>
      </c>
      <c r="Y653" s="182">
        <f t="shared" si="66"/>
        <v>3</v>
      </c>
      <c r="Z653" s="183">
        <v>4950000</v>
      </c>
      <c r="AA653" s="184">
        <v>1980000</v>
      </c>
      <c r="AB653" s="175">
        <v>1697</v>
      </c>
      <c r="AC653" s="188" t="str">
        <f>IFERROR((VLOOKUP($AB653,T_Datos!$B$3:$D$34,2,FALSE)),"Por favor diligenciar")</f>
        <v xml:space="preserve">Gestion publica transparente y que mide cuentas  la ciudadania en rafael uribe uribe </v>
      </c>
      <c r="AD653" s="188" t="str">
        <f>IFERROR((VLOOKUP($AB653,T_Datos!$B$3:$D$34,3,FALSE)),"Por favor diligenciar")</f>
        <v>O23011605570000001697</v>
      </c>
      <c r="AE653" s="175"/>
      <c r="AF653" s="186"/>
      <c r="AG653" s="175"/>
      <c r="AH653" s="186"/>
      <c r="AI653" s="187"/>
      <c r="AJ653" s="185"/>
      <c r="AK653" s="175"/>
      <c r="AL653" s="186"/>
      <c r="AM653" s="175"/>
      <c r="AN653" s="182">
        <f t="shared" si="65"/>
        <v>3</v>
      </c>
      <c r="AO653" s="182">
        <f>IF(X653+AM653=0,0,AM653+X653)</f>
        <v>75</v>
      </c>
      <c r="AP653" s="189">
        <f>IF(Z653+AJ653=0,0,Z653+AJ653)</f>
        <v>4950000</v>
      </c>
    </row>
    <row r="654" spans="2:42" ht="51" customHeight="1">
      <c r="B654" s="177" t="s">
        <v>1082</v>
      </c>
      <c r="C654" s="175">
        <v>660</v>
      </c>
      <c r="D654" s="175" t="s">
        <v>1081</v>
      </c>
      <c r="E654" s="176"/>
      <c r="F654" s="190" t="s">
        <v>3828</v>
      </c>
      <c r="G654" s="179" t="s">
        <v>1249</v>
      </c>
      <c r="H654" s="175" t="s">
        <v>3829</v>
      </c>
      <c r="I654" s="175" t="s">
        <v>1970</v>
      </c>
      <c r="J654" s="175" t="s">
        <v>1373</v>
      </c>
      <c r="K654" s="180">
        <v>1012348926</v>
      </c>
      <c r="L654" s="175"/>
      <c r="M654" s="175"/>
      <c r="N654" s="175"/>
      <c r="O654" s="175"/>
      <c r="P654" s="175"/>
      <c r="Q654" s="175"/>
      <c r="R654" s="175"/>
      <c r="S654" s="175"/>
      <c r="T654" s="175" t="s">
        <v>1948</v>
      </c>
      <c r="U654" s="181">
        <v>45623</v>
      </c>
      <c r="V654" s="181">
        <v>45630</v>
      </c>
      <c r="W654" s="181">
        <v>45706</v>
      </c>
      <c r="X654" s="175">
        <v>75</v>
      </c>
      <c r="Y654" s="182">
        <f t="shared" si="66"/>
        <v>3</v>
      </c>
      <c r="Z654" s="183">
        <v>14850000</v>
      </c>
      <c r="AA654" s="184">
        <v>5940000</v>
      </c>
      <c r="AB654" s="175">
        <v>1698</v>
      </c>
      <c r="AC654" s="188" t="str">
        <f>IFERROR((VLOOKUP($AB654,T_Datos!$B$3:$D$34,2,FALSE)),"Por favor diligenciar")</f>
        <v>Inspección, vigilancia y control en Rafael Uribe Uribe
Rafael Uribe Uribe</v>
      </c>
      <c r="AD654" s="188" t="str">
        <f>IFERROR((VLOOKUP($AB654,T_Datos!$B$3:$D$34,3,FALSE)),"Por favor diligenciar")</f>
        <v>O23011605570000001698</v>
      </c>
      <c r="AE654" s="175"/>
      <c r="AF654" s="186"/>
      <c r="AG654" s="175"/>
      <c r="AH654" s="186"/>
      <c r="AI654" s="187"/>
      <c r="AJ654" s="185"/>
      <c r="AK654" s="175"/>
      <c r="AL654" s="186"/>
      <c r="AM654" s="175"/>
      <c r="AN654" s="182">
        <f t="shared" ref="AN654:AN685" si="67">ROUND(AO654/30,0)</f>
        <v>3</v>
      </c>
      <c r="AO654" s="182">
        <f>IF(X654+AM654=0,0,AM654+X654)</f>
        <v>75</v>
      </c>
      <c r="AP654" s="189">
        <f>IF(Z654+AJ654=0,0,Z654+AJ654)</f>
        <v>14850000</v>
      </c>
    </row>
    <row r="655" spans="2:42" ht="51" customHeight="1">
      <c r="B655" s="177" t="s">
        <v>1084</v>
      </c>
      <c r="C655" s="175">
        <v>661</v>
      </c>
      <c r="D655" s="175" t="s">
        <v>1083</v>
      </c>
      <c r="E655" s="176"/>
      <c r="F655" s="190" t="s">
        <v>3830</v>
      </c>
      <c r="G655" s="179" t="s">
        <v>1249</v>
      </c>
      <c r="H655" s="175" t="s">
        <v>3831</v>
      </c>
      <c r="I655" s="175" t="s">
        <v>3832</v>
      </c>
      <c r="J655" s="175" t="s">
        <v>1373</v>
      </c>
      <c r="K655" s="180">
        <v>1032366190</v>
      </c>
      <c r="L655" s="175"/>
      <c r="M655" s="175"/>
      <c r="N655" s="175"/>
      <c r="O655" s="175"/>
      <c r="P655" s="175"/>
      <c r="Q655" s="175"/>
      <c r="R655" s="175"/>
      <c r="S655" s="175"/>
      <c r="T655" s="175" t="s">
        <v>3833</v>
      </c>
      <c r="U655" s="181">
        <v>45625</v>
      </c>
      <c r="V655" s="181">
        <v>45629</v>
      </c>
      <c r="W655" s="181">
        <v>45690</v>
      </c>
      <c r="X655" s="175">
        <v>60</v>
      </c>
      <c r="Y655" s="182">
        <f t="shared" ref="Y655:Y686" si="68">ROUND((X655/30),0)</f>
        <v>2</v>
      </c>
      <c r="Z655" s="183">
        <v>11880000</v>
      </c>
      <c r="AA655" s="184">
        <f>IF(Z655=0,0,((Z655/Y655)))</f>
        <v>5940000</v>
      </c>
      <c r="AB655" s="175">
        <v>1698</v>
      </c>
      <c r="AC655" s="188" t="str">
        <f>IFERROR((VLOOKUP($AB655,T_Datos!$B$3:$D$34,2,FALSE)),"Por favor diligenciar")</f>
        <v>Inspección, vigilancia y control en Rafael Uribe Uribe
Rafael Uribe Uribe</v>
      </c>
      <c r="AD655" s="188" t="str">
        <f>IFERROR((VLOOKUP($AB655,T_Datos!$B$3:$D$34,3,FALSE)),"Por favor diligenciar")</f>
        <v>O23011605570000001698</v>
      </c>
      <c r="AE655" s="175"/>
      <c r="AF655" s="186"/>
      <c r="AG655" s="175"/>
      <c r="AH655" s="186"/>
      <c r="AI655" s="187"/>
      <c r="AJ655" s="185"/>
      <c r="AK655" s="175"/>
      <c r="AL655" s="186"/>
      <c r="AM655" s="175"/>
      <c r="AN655" s="182">
        <f t="shared" si="67"/>
        <v>2</v>
      </c>
      <c r="AO655" s="182">
        <f>IF(X655+AM655=0,0,AM655+X655)</f>
        <v>60</v>
      </c>
      <c r="AP655" s="189">
        <f>IF(Z655+AJ655=0,0,Z655+AJ655)</f>
        <v>11880000</v>
      </c>
    </row>
    <row r="656" spans="2:42" ht="51" customHeight="1">
      <c r="B656" s="177" t="s">
        <v>1086</v>
      </c>
      <c r="C656" s="175">
        <v>662</v>
      </c>
      <c r="D656" s="175" t="s">
        <v>1085</v>
      </c>
      <c r="E656" s="176"/>
      <c r="F656" s="190" t="s">
        <v>3834</v>
      </c>
      <c r="G656" s="179" t="s">
        <v>1249</v>
      </c>
      <c r="H656" s="175" t="s">
        <v>3835</v>
      </c>
      <c r="I656" s="175" t="s">
        <v>3836</v>
      </c>
      <c r="J656" s="175" t="s">
        <v>1373</v>
      </c>
      <c r="K656" s="180">
        <v>52955012</v>
      </c>
      <c r="L656" s="175"/>
      <c r="M656" s="175"/>
      <c r="N656" s="175"/>
      <c r="O656" s="175"/>
      <c r="P656" s="175"/>
      <c r="Q656" s="175"/>
      <c r="R656" s="175"/>
      <c r="S656" s="175"/>
      <c r="T656" s="175" t="s">
        <v>3837</v>
      </c>
      <c r="U656" s="181">
        <v>45625</v>
      </c>
      <c r="V656" s="181">
        <v>45629</v>
      </c>
      <c r="W656" s="181">
        <v>45690</v>
      </c>
      <c r="X656" s="175">
        <v>60</v>
      </c>
      <c r="Y656" s="182">
        <f t="shared" si="68"/>
        <v>2</v>
      </c>
      <c r="Z656" s="183">
        <v>11880000</v>
      </c>
      <c r="AA656" s="184">
        <f>IF(Z656=0,0,((Z656/Y656)))</f>
        <v>5940000</v>
      </c>
      <c r="AB656" s="175">
        <v>1697</v>
      </c>
      <c r="AC656" s="188" t="str">
        <f>IFERROR((VLOOKUP($AB656,T_Datos!$B$3:$D$34,2,FALSE)),"Por favor diligenciar")</f>
        <v xml:space="preserve">Gestion publica transparente y que mide cuentas  la ciudadania en rafael uribe uribe </v>
      </c>
      <c r="AD656" s="188" t="str">
        <f>IFERROR((VLOOKUP($AB656,T_Datos!$B$3:$D$34,3,FALSE)),"Por favor diligenciar")</f>
        <v>O23011605570000001697</v>
      </c>
      <c r="AE656" s="175"/>
      <c r="AF656" s="186"/>
      <c r="AG656" s="175"/>
      <c r="AH656" s="186"/>
      <c r="AI656" s="187"/>
      <c r="AJ656" s="185"/>
      <c r="AK656" s="175"/>
      <c r="AL656" s="186"/>
      <c r="AM656" s="175"/>
      <c r="AN656" s="182">
        <f t="shared" si="67"/>
        <v>2</v>
      </c>
      <c r="AO656" s="182">
        <f>IF(X656+AM656=0,0,AM656+X656)</f>
        <v>60</v>
      </c>
      <c r="AP656" s="189">
        <f>IF(Z656+AJ656=0,0,Z656+AJ656)</f>
        <v>11880000</v>
      </c>
    </row>
    <row r="657" spans="2:42" ht="51" customHeight="1">
      <c r="B657" s="177" t="s">
        <v>1088</v>
      </c>
      <c r="C657" s="175">
        <v>663</v>
      </c>
      <c r="D657" s="175" t="s">
        <v>1087</v>
      </c>
      <c r="E657" s="176"/>
      <c r="F657" s="190" t="s">
        <v>3838</v>
      </c>
      <c r="G657" s="179" t="s">
        <v>1249</v>
      </c>
      <c r="H657" s="175" t="s">
        <v>3839</v>
      </c>
      <c r="I657" s="175" t="s">
        <v>3840</v>
      </c>
      <c r="J657" s="175" t="s">
        <v>1373</v>
      </c>
      <c r="K657" s="180">
        <v>1025320566</v>
      </c>
      <c r="L657" s="175"/>
      <c r="M657" s="175"/>
      <c r="N657" s="175"/>
      <c r="O657" s="175"/>
      <c r="P657" s="175"/>
      <c r="Q657" s="175"/>
      <c r="R657" s="175"/>
      <c r="S657" s="175"/>
      <c r="T657" s="175" t="s">
        <v>3792</v>
      </c>
      <c r="U657" s="181">
        <v>45618</v>
      </c>
      <c r="V657" s="181">
        <v>45623</v>
      </c>
      <c r="W657" s="181">
        <v>45698</v>
      </c>
      <c r="X657" s="175">
        <v>75</v>
      </c>
      <c r="Y657" s="182">
        <f t="shared" si="68"/>
        <v>3</v>
      </c>
      <c r="Z657" s="183">
        <v>4950000</v>
      </c>
      <c r="AA657" s="184">
        <v>1980000</v>
      </c>
      <c r="AB657" s="175">
        <v>1697</v>
      </c>
      <c r="AC657" s="188" t="str">
        <f>IFERROR((VLOOKUP($AB657,T_Datos!$B$3:$D$34,2,FALSE)),"Por favor diligenciar")</f>
        <v xml:space="preserve">Gestion publica transparente y que mide cuentas  la ciudadania en rafael uribe uribe </v>
      </c>
      <c r="AD657" s="188" t="str">
        <f>IFERROR((VLOOKUP($AB657,T_Datos!$B$3:$D$34,3,FALSE)),"Por favor diligenciar")</f>
        <v>O23011605570000001697</v>
      </c>
      <c r="AE657" s="175"/>
      <c r="AF657" s="186"/>
      <c r="AG657" s="175"/>
      <c r="AH657" s="186"/>
      <c r="AI657" s="187"/>
      <c r="AJ657" s="185"/>
      <c r="AK657" s="175"/>
      <c r="AL657" s="186"/>
      <c r="AM657" s="175"/>
      <c r="AN657" s="182">
        <f t="shared" si="67"/>
        <v>3</v>
      </c>
      <c r="AO657" s="182">
        <f>IF(X657+AM657=0,0,AM657+X657)</f>
        <v>75</v>
      </c>
      <c r="AP657" s="189">
        <f>IF(Z657+AJ657=0,0,Z657+AJ657)</f>
        <v>4950000</v>
      </c>
    </row>
    <row r="658" spans="2:42" ht="51" customHeight="1">
      <c r="B658" s="177" t="s">
        <v>1090</v>
      </c>
      <c r="C658" s="175">
        <v>664</v>
      </c>
      <c r="D658" s="175" t="s">
        <v>1089</v>
      </c>
      <c r="E658" s="176"/>
      <c r="F658" s="190" t="s">
        <v>3841</v>
      </c>
      <c r="G658" s="179" t="s">
        <v>1249</v>
      </c>
      <c r="H658" s="175" t="s">
        <v>3842</v>
      </c>
      <c r="I658" s="175" t="s">
        <v>3843</v>
      </c>
      <c r="J658" s="175" t="s">
        <v>1373</v>
      </c>
      <c r="K658" s="180">
        <v>1030582824</v>
      </c>
      <c r="L658" s="175"/>
      <c r="M658" s="175"/>
      <c r="N658" s="175"/>
      <c r="O658" s="175"/>
      <c r="P658" s="175"/>
      <c r="Q658" s="175"/>
      <c r="R658" s="175"/>
      <c r="S658" s="175"/>
      <c r="T658" s="175" t="s">
        <v>3844</v>
      </c>
      <c r="U658" s="181">
        <v>45618</v>
      </c>
      <c r="V658" s="181">
        <v>45624</v>
      </c>
      <c r="W658" s="181">
        <v>45701</v>
      </c>
      <c r="X658" s="175">
        <v>75</v>
      </c>
      <c r="Y658" s="182">
        <f t="shared" si="68"/>
        <v>3</v>
      </c>
      <c r="Z658" s="183">
        <v>17600000</v>
      </c>
      <c r="AA658" s="184">
        <v>7040000</v>
      </c>
      <c r="AB658" s="175">
        <v>1697</v>
      </c>
      <c r="AC658" s="188" t="str">
        <f>IFERROR((VLOOKUP($AB658,T_Datos!$B$3:$D$34,2,FALSE)),"Por favor diligenciar")</f>
        <v xml:space="preserve">Gestion publica transparente y que mide cuentas  la ciudadania en rafael uribe uribe </v>
      </c>
      <c r="AD658" s="188" t="str">
        <f>IFERROR((VLOOKUP($AB658,T_Datos!$B$3:$D$34,3,FALSE)),"Por favor diligenciar")</f>
        <v>O23011605570000001697</v>
      </c>
      <c r="AE658" s="175"/>
      <c r="AF658" s="186"/>
      <c r="AG658" s="175"/>
      <c r="AH658" s="186"/>
      <c r="AI658" s="187"/>
      <c r="AJ658" s="185"/>
      <c r="AK658" s="175"/>
      <c r="AL658" s="186"/>
      <c r="AM658" s="175"/>
      <c r="AN658" s="182">
        <f t="shared" si="67"/>
        <v>3</v>
      </c>
      <c r="AO658" s="182">
        <f>IF(X658+AM658=0,0,AM658+X658)</f>
        <v>75</v>
      </c>
      <c r="AP658" s="189">
        <f>IF(Z658+AJ658=0,0,Z658+AJ658)</f>
        <v>17600000</v>
      </c>
    </row>
    <row r="659" spans="2:42" ht="51" customHeight="1">
      <c r="B659" s="177" t="s">
        <v>1092</v>
      </c>
      <c r="C659" s="175">
        <v>665</v>
      </c>
      <c r="D659" s="175" t="s">
        <v>1091</v>
      </c>
      <c r="E659" s="176"/>
      <c r="F659" s="190" t="s">
        <v>3845</v>
      </c>
      <c r="G659" s="179" t="s">
        <v>1249</v>
      </c>
      <c r="H659" s="175" t="s">
        <v>3846</v>
      </c>
      <c r="I659" s="175" t="s">
        <v>3847</v>
      </c>
      <c r="J659" s="175" t="s">
        <v>1373</v>
      </c>
      <c r="K659" s="180">
        <v>1013583848</v>
      </c>
      <c r="L659" s="175"/>
      <c r="M659" s="175"/>
      <c r="N659" s="175"/>
      <c r="O659" s="175"/>
      <c r="P659" s="175"/>
      <c r="Q659" s="175"/>
      <c r="R659" s="175"/>
      <c r="S659" s="175"/>
      <c r="T659" s="175" t="s">
        <v>1935</v>
      </c>
      <c r="U659" s="181">
        <v>45623</v>
      </c>
      <c r="V659" s="181">
        <v>45630</v>
      </c>
      <c r="W659" s="181">
        <v>45707</v>
      </c>
      <c r="X659" s="175">
        <v>75</v>
      </c>
      <c r="Y659" s="182">
        <f t="shared" si="68"/>
        <v>3</v>
      </c>
      <c r="Z659" s="183">
        <v>14850000</v>
      </c>
      <c r="AA659" s="184">
        <v>5940000</v>
      </c>
      <c r="AB659" s="175">
        <v>1698</v>
      </c>
      <c r="AC659" s="188" t="str">
        <f>IFERROR((VLOOKUP($AB659,T_Datos!$B$3:$D$34,2,FALSE)),"Por favor diligenciar")</f>
        <v>Inspección, vigilancia y control en Rafael Uribe Uribe
Rafael Uribe Uribe</v>
      </c>
      <c r="AD659" s="188" t="str">
        <f>IFERROR((VLOOKUP($AB659,T_Datos!$B$3:$D$34,3,FALSE)),"Por favor diligenciar")</f>
        <v>O23011605570000001698</v>
      </c>
      <c r="AE659" s="175"/>
      <c r="AF659" s="186"/>
      <c r="AG659" s="175"/>
      <c r="AH659" s="186"/>
      <c r="AI659" s="187"/>
      <c r="AJ659" s="185"/>
      <c r="AK659" s="175"/>
      <c r="AL659" s="186"/>
      <c r="AM659" s="175"/>
      <c r="AN659" s="182">
        <f t="shared" si="67"/>
        <v>3</v>
      </c>
      <c r="AO659" s="182">
        <f>IF(X659+AM659=0,0,AM659+X659)</f>
        <v>75</v>
      </c>
      <c r="AP659" s="189">
        <f>IF(Z659+AJ659=0,0,Z659+AJ659)</f>
        <v>14850000</v>
      </c>
    </row>
    <row r="660" spans="2:42" ht="51" customHeight="1">
      <c r="B660" s="177" t="s">
        <v>1094</v>
      </c>
      <c r="C660" s="175">
        <v>666</v>
      </c>
      <c r="D660" s="175" t="s">
        <v>1093</v>
      </c>
      <c r="E660" s="176"/>
      <c r="F660" s="190" t="s">
        <v>3848</v>
      </c>
      <c r="G660" s="179" t="s">
        <v>1249</v>
      </c>
      <c r="H660" s="175" t="s">
        <v>3849</v>
      </c>
      <c r="I660" s="175" t="s">
        <v>3850</v>
      </c>
      <c r="J660" s="175" t="s">
        <v>1373</v>
      </c>
      <c r="K660" s="180">
        <v>1000515969</v>
      </c>
      <c r="L660" s="175"/>
      <c r="M660" s="175"/>
      <c r="N660" s="175"/>
      <c r="O660" s="175"/>
      <c r="P660" s="175"/>
      <c r="Q660" s="175"/>
      <c r="R660" s="175"/>
      <c r="S660" s="175"/>
      <c r="T660" s="175" t="s">
        <v>2644</v>
      </c>
      <c r="U660" s="181">
        <v>45623</v>
      </c>
      <c r="V660" s="181">
        <v>45630</v>
      </c>
      <c r="W660" s="181">
        <v>45707</v>
      </c>
      <c r="X660" s="175">
        <v>75</v>
      </c>
      <c r="Y660" s="182">
        <f t="shared" si="68"/>
        <v>3</v>
      </c>
      <c r="Z660" s="183">
        <v>7750000</v>
      </c>
      <c r="AA660" s="184">
        <v>3100000</v>
      </c>
      <c r="AB660" s="175">
        <v>1665</v>
      </c>
      <c r="AC660" s="188" t="str">
        <f>IFERROR((VLOOKUP($AB660,T_Datos!$B$3:$D$34,2,FALSE)),"Por favor diligenciar")</f>
        <v>Reducción de riesgos por emergencias y desastres en Rafael Uribe Uribe</v>
      </c>
      <c r="AD660" s="188" t="str">
        <f>IFERROR((VLOOKUP($AB660,T_Datos!$B$3:$D$34,3,FALSE)),"Por favor diligenciar")</f>
        <v>O23011602300000001665</v>
      </c>
      <c r="AE660" s="175"/>
      <c r="AF660" s="186"/>
      <c r="AG660" s="175"/>
      <c r="AH660" s="186"/>
      <c r="AI660" s="187"/>
      <c r="AJ660" s="185"/>
      <c r="AK660" s="175"/>
      <c r="AL660" s="186"/>
      <c r="AM660" s="175"/>
      <c r="AN660" s="182">
        <f t="shared" si="67"/>
        <v>3</v>
      </c>
      <c r="AO660" s="182">
        <f>IF(X660+AM660=0,0,AM660+X660)</f>
        <v>75</v>
      </c>
      <c r="AP660" s="189">
        <f>IF(Z660+AJ660=0,0,Z660+AJ660)</f>
        <v>7750000</v>
      </c>
    </row>
    <row r="661" spans="2:42" ht="51" customHeight="1">
      <c r="B661" s="177" t="s">
        <v>1096</v>
      </c>
      <c r="C661" s="175">
        <v>667</v>
      </c>
      <c r="D661" s="175" t="s">
        <v>1095</v>
      </c>
      <c r="E661" s="12"/>
      <c r="F661" s="190" t="s">
        <v>3851</v>
      </c>
      <c r="G661" s="179" t="s">
        <v>1249</v>
      </c>
      <c r="H661" s="175" t="s">
        <v>3852</v>
      </c>
      <c r="I661" s="175" t="s">
        <v>3853</v>
      </c>
      <c r="J661" s="175" t="s">
        <v>1373</v>
      </c>
      <c r="K661" s="180">
        <v>1016010226</v>
      </c>
      <c r="L661" s="175"/>
      <c r="M661" s="175"/>
      <c r="N661" s="175"/>
      <c r="O661" s="175"/>
      <c r="P661" s="175"/>
      <c r="Q661" s="175"/>
      <c r="R661" s="175"/>
      <c r="S661" s="175"/>
      <c r="T661" s="175" t="s">
        <v>3854</v>
      </c>
      <c r="U661" s="181">
        <v>45618</v>
      </c>
      <c r="V661" s="181">
        <v>45628</v>
      </c>
      <c r="W661" s="181">
        <v>45704</v>
      </c>
      <c r="X661" s="175">
        <v>75</v>
      </c>
      <c r="Y661" s="182">
        <f t="shared" si="68"/>
        <v>3</v>
      </c>
      <c r="Z661" s="183">
        <v>14850000</v>
      </c>
      <c r="AA661" s="184">
        <v>5940000</v>
      </c>
      <c r="AB661" s="175">
        <v>1698</v>
      </c>
      <c r="AC661" s="188" t="str">
        <f>IFERROR((VLOOKUP($AB661,T_Datos!$B$3:$D$34,2,FALSE)),"Por favor diligenciar")</f>
        <v>Inspección, vigilancia y control en Rafael Uribe Uribe
Rafael Uribe Uribe</v>
      </c>
      <c r="AD661" s="188" t="str">
        <f>IFERROR((VLOOKUP($AB661,T_Datos!$B$3:$D$34,3,FALSE)),"Por favor diligenciar")</f>
        <v>O23011605570000001698</v>
      </c>
      <c r="AE661" s="175"/>
      <c r="AF661" s="186"/>
      <c r="AG661" s="175"/>
      <c r="AH661" s="186"/>
      <c r="AI661" s="187"/>
      <c r="AJ661" s="185"/>
      <c r="AK661" s="175"/>
      <c r="AL661" s="186"/>
      <c r="AM661" s="175"/>
      <c r="AN661" s="182">
        <f t="shared" si="67"/>
        <v>3</v>
      </c>
      <c r="AO661" s="182">
        <f>IF(X661+AM661=0,0,AM661+X661)</f>
        <v>75</v>
      </c>
      <c r="AP661" s="189">
        <f>IF(Z661+AJ661=0,0,Z661+AJ661)</f>
        <v>14850000</v>
      </c>
    </row>
    <row r="662" spans="2:42" ht="51" customHeight="1">
      <c r="B662" s="177" t="s">
        <v>1098</v>
      </c>
      <c r="C662" s="175">
        <v>668</v>
      </c>
      <c r="D662" s="175" t="s">
        <v>1097</v>
      </c>
      <c r="E662" s="176"/>
      <c r="F662" s="190" t="s">
        <v>3855</v>
      </c>
      <c r="G662" s="179" t="s">
        <v>1249</v>
      </c>
      <c r="H662" s="175" t="s">
        <v>3856</v>
      </c>
      <c r="I662" s="175" t="s">
        <v>3857</v>
      </c>
      <c r="J662" s="175" t="s">
        <v>1373</v>
      </c>
      <c r="K662" s="180">
        <v>1000723579</v>
      </c>
      <c r="L662" s="175"/>
      <c r="M662" s="175"/>
      <c r="N662" s="175"/>
      <c r="O662" s="175"/>
      <c r="P662" s="175"/>
      <c r="Q662" s="175"/>
      <c r="R662" s="175"/>
      <c r="S662" s="175"/>
      <c r="T662" s="175" t="s">
        <v>3858</v>
      </c>
      <c r="U662" s="181">
        <v>45618</v>
      </c>
      <c r="V662" s="181">
        <v>45622</v>
      </c>
      <c r="W662" s="181">
        <v>45698</v>
      </c>
      <c r="X662" s="175">
        <v>75</v>
      </c>
      <c r="Y662" s="182">
        <f t="shared" si="68"/>
        <v>3</v>
      </c>
      <c r="Z662" s="183">
        <v>4950000</v>
      </c>
      <c r="AA662" s="184">
        <v>1980000</v>
      </c>
      <c r="AB662" s="175">
        <v>1697</v>
      </c>
      <c r="AC662" s="188" t="str">
        <f>IFERROR((VLOOKUP($AB662,T_Datos!$B$3:$D$34,2,FALSE)),"Por favor diligenciar")</f>
        <v xml:space="preserve">Gestion publica transparente y que mide cuentas  la ciudadania en rafael uribe uribe </v>
      </c>
      <c r="AD662" s="188" t="str">
        <f>IFERROR((VLOOKUP($AB662,T_Datos!$B$3:$D$34,3,FALSE)),"Por favor diligenciar")</f>
        <v>O23011605570000001697</v>
      </c>
      <c r="AE662" s="175"/>
      <c r="AF662" s="186"/>
      <c r="AG662" s="175"/>
      <c r="AH662" s="186"/>
      <c r="AI662" s="187"/>
      <c r="AJ662" s="185"/>
      <c r="AK662" s="175"/>
      <c r="AL662" s="186"/>
      <c r="AM662" s="175"/>
      <c r="AN662" s="182">
        <f t="shared" si="67"/>
        <v>3</v>
      </c>
      <c r="AO662" s="182">
        <f>IF(X662+AM662=0,0,AM662+X662)</f>
        <v>75</v>
      </c>
      <c r="AP662" s="189">
        <f>IF(Z662+AJ662=0,0,Z662+AJ662)</f>
        <v>4950000</v>
      </c>
    </row>
    <row r="663" spans="2:42" ht="51" customHeight="1">
      <c r="B663" s="177" t="s">
        <v>1100</v>
      </c>
      <c r="C663" s="175">
        <v>669</v>
      </c>
      <c r="D663" s="175" t="s">
        <v>1099</v>
      </c>
      <c r="E663" s="176"/>
      <c r="F663" s="190" t="s">
        <v>3859</v>
      </c>
      <c r="G663" s="179" t="s">
        <v>1249</v>
      </c>
      <c r="H663" s="175" t="s">
        <v>3860</v>
      </c>
      <c r="I663" s="175" t="s">
        <v>3861</v>
      </c>
      <c r="J663" s="175" t="s">
        <v>1373</v>
      </c>
      <c r="K663" s="180">
        <v>4097089</v>
      </c>
      <c r="L663" s="175"/>
      <c r="M663" s="175"/>
      <c r="N663" s="175"/>
      <c r="O663" s="175"/>
      <c r="P663" s="175"/>
      <c r="Q663" s="175"/>
      <c r="R663" s="175"/>
      <c r="S663" s="175"/>
      <c r="T663" s="175" t="s">
        <v>1630</v>
      </c>
      <c r="U663" s="181">
        <v>45618</v>
      </c>
      <c r="V663" s="181">
        <v>45623</v>
      </c>
      <c r="W663" s="181">
        <v>45699</v>
      </c>
      <c r="X663" s="175">
        <v>75</v>
      </c>
      <c r="Y663" s="182">
        <f t="shared" si="68"/>
        <v>3</v>
      </c>
      <c r="Z663" s="183">
        <v>14850000</v>
      </c>
      <c r="AA663" s="184">
        <v>5940000</v>
      </c>
      <c r="AB663" s="175">
        <v>1698</v>
      </c>
      <c r="AC663" s="188" t="str">
        <f>IFERROR((VLOOKUP($AB663,T_Datos!$B$3:$D$34,2,FALSE)),"Por favor diligenciar")</f>
        <v>Inspección, vigilancia y control en Rafael Uribe Uribe
Rafael Uribe Uribe</v>
      </c>
      <c r="AD663" s="188" t="str">
        <f>IFERROR((VLOOKUP($AB663,T_Datos!$B$3:$D$34,3,FALSE)),"Por favor diligenciar")</f>
        <v>O23011605570000001698</v>
      </c>
      <c r="AE663" s="175"/>
      <c r="AF663" s="186"/>
      <c r="AG663" s="175"/>
      <c r="AH663" s="186"/>
      <c r="AI663" s="187"/>
      <c r="AJ663" s="185"/>
      <c r="AK663" s="175"/>
      <c r="AL663" s="186"/>
      <c r="AM663" s="175"/>
      <c r="AN663" s="182">
        <f t="shared" si="67"/>
        <v>3</v>
      </c>
      <c r="AO663" s="182">
        <f>IF(X663+AM663=0,0,AM663+X663)</f>
        <v>75</v>
      </c>
      <c r="AP663" s="189">
        <f>IF(Z663+AJ663=0,0,Z663+AJ663)</f>
        <v>14850000</v>
      </c>
    </row>
    <row r="664" spans="2:42" ht="51" customHeight="1">
      <c r="B664" s="177" t="s">
        <v>1102</v>
      </c>
      <c r="C664" s="175">
        <v>670</v>
      </c>
      <c r="D664" s="175" t="s">
        <v>1101</v>
      </c>
      <c r="E664" s="198"/>
      <c r="F664" s="190" t="s">
        <v>3862</v>
      </c>
      <c r="G664" s="179" t="s">
        <v>1249</v>
      </c>
      <c r="H664" s="175" t="s">
        <v>3863</v>
      </c>
      <c r="I664" s="175" t="s">
        <v>3864</v>
      </c>
      <c r="J664" s="175" t="s">
        <v>1373</v>
      </c>
      <c r="K664" s="180">
        <v>52175760</v>
      </c>
      <c r="L664" s="175"/>
      <c r="M664" s="175"/>
      <c r="N664" s="175"/>
      <c r="O664" s="175"/>
      <c r="P664" s="175"/>
      <c r="Q664" s="175"/>
      <c r="R664" s="175"/>
      <c r="S664" s="175"/>
      <c r="T664" s="175" t="s">
        <v>2671</v>
      </c>
      <c r="U664" s="181">
        <v>45618</v>
      </c>
      <c r="V664" s="181">
        <v>45623</v>
      </c>
      <c r="W664" s="181">
        <v>45699</v>
      </c>
      <c r="X664" s="175">
        <v>75</v>
      </c>
      <c r="Y664" s="182">
        <f t="shared" si="68"/>
        <v>3</v>
      </c>
      <c r="Z664" s="183">
        <v>7750000</v>
      </c>
      <c r="AA664" s="184">
        <v>3100000</v>
      </c>
      <c r="AB664" s="175">
        <v>1665</v>
      </c>
      <c r="AC664" s="188" t="str">
        <f>IFERROR((VLOOKUP($AB664,T_Datos!$B$3:$D$34,2,FALSE)),"Por favor diligenciar")</f>
        <v>Reducción de riesgos por emergencias y desastres en Rafael Uribe Uribe</v>
      </c>
      <c r="AD664" s="188" t="str">
        <f>IFERROR((VLOOKUP($AB664,T_Datos!$B$3:$D$34,3,FALSE)),"Por favor diligenciar")</f>
        <v>O23011602300000001665</v>
      </c>
      <c r="AE664" s="175"/>
      <c r="AF664" s="186"/>
      <c r="AG664" s="175"/>
      <c r="AH664" s="186"/>
      <c r="AI664" s="187"/>
      <c r="AJ664" s="185"/>
      <c r="AK664" s="175"/>
      <c r="AL664" s="186"/>
      <c r="AM664" s="175"/>
      <c r="AN664" s="182">
        <f t="shared" si="67"/>
        <v>3</v>
      </c>
      <c r="AO664" s="182">
        <f>IF(X664+AM664=0,0,AM664+X664)</f>
        <v>75</v>
      </c>
      <c r="AP664" s="189">
        <f>IF(Z664+AJ664=0,0,Z664+AJ664)</f>
        <v>7750000</v>
      </c>
    </row>
    <row r="665" spans="2:42" ht="51" customHeight="1">
      <c r="B665" s="177" t="s">
        <v>1104</v>
      </c>
      <c r="C665" s="175">
        <v>671</v>
      </c>
      <c r="D665" s="175" t="s">
        <v>1103</v>
      </c>
      <c r="E665" s="176"/>
      <c r="F665" s="190" t="s">
        <v>3865</v>
      </c>
      <c r="G665" s="179" t="s">
        <v>1249</v>
      </c>
      <c r="H665" s="175" t="s">
        <v>3866</v>
      </c>
      <c r="I665" s="175" t="s">
        <v>3867</v>
      </c>
      <c r="J665" s="175" t="s">
        <v>1373</v>
      </c>
      <c r="K665" s="180">
        <v>1028860637</v>
      </c>
      <c r="L665" s="175"/>
      <c r="M665" s="175"/>
      <c r="N665" s="175"/>
      <c r="O665" s="175"/>
      <c r="P665" s="175"/>
      <c r="Q665" s="175"/>
      <c r="R665" s="175"/>
      <c r="S665" s="175"/>
      <c r="T665" s="175" t="s">
        <v>3526</v>
      </c>
      <c r="U665" s="181">
        <v>45618</v>
      </c>
      <c r="V665" s="181">
        <v>45628</v>
      </c>
      <c r="W665" s="181">
        <v>45704</v>
      </c>
      <c r="X665" s="175">
        <v>75</v>
      </c>
      <c r="Y665" s="182">
        <f t="shared" si="68"/>
        <v>3</v>
      </c>
      <c r="Z665" s="183">
        <v>10500000</v>
      </c>
      <c r="AA665" s="184">
        <f>IF(Z665=0,0,((Z665/Y665)))</f>
        <v>3500000</v>
      </c>
      <c r="AB665" s="175">
        <v>1636</v>
      </c>
      <c r="AC665" s="188" t="str">
        <f>IFERROR((VLOOKUP($AB665,T_Datos!$B$3:$D$34,2,FALSE)),"Por favor diligenciar")</f>
        <v>Mejoramiento de la calidad dde vida del adulto mayor en rafael uribe uribe</v>
      </c>
      <c r="AD665" s="188" t="str">
        <f>IFERROR((VLOOKUP($AB665,T_Datos!$B$3:$D$34,3,FALSE)),"Por favor diligenciar")</f>
        <v>O23011601010000001636</v>
      </c>
      <c r="AE665" s="175"/>
      <c r="AF665" s="186"/>
      <c r="AG665" s="175"/>
      <c r="AH665" s="186"/>
      <c r="AI665" s="187"/>
      <c r="AJ665" s="185"/>
      <c r="AK665" s="175"/>
      <c r="AL665" s="186"/>
      <c r="AM665" s="175"/>
      <c r="AN665" s="182">
        <f t="shared" si="67"/>
        <v>3</v>
      </c>
      <c r="AO665" s="182">
        <f>IF(X665+AM665=0,0,AM665+X665)</f>
        <v>75</v>
      </c>
      <c r="AP665" s="189">
        <f>IF(Z665+AJ665=0,0,Z665+AJ665)</f>
        <v>10500000</v>
      </c>
    </row>
    <row r="666" spans="2:42" ht="51" customHeight="1">
      <c r="B666" s="177" t="s">
        <v>1106</v>
      </c>
      <c r="C666" s="175">
        <v>672</v>
      </c>
      <c r="D666" s="175" t="s">
        <v>1105</v>
      </c>
      <c r="E666" s="174"/>
      <c r="F666" s="190" t="s">
        <v>3868</v>
      </c>
      <c r="G666" s="179" t="s">
        <v>1249</v>
      </c>
      <c r="H666" s="175" t="s">
        <v>3869</v>
      </c>
      <c r="I666" s="175" t="s">
        <v>3870</v>
      </c>
      <c r="J666" s="175" t="s">
        <v>1373</v>
      </c>
      <c r="K666" s="180">
        <v>1001171927</v>
      </c>
      <c r="L666" s="175"/>
      <c r="M666" s="175"/>
      <c r="N666" s="175"/>
      <c r="O666" s="175"/>
      <c r="P666" s="175"/>
      <c r="Q666" s="175"/>
      <c r="R666" s="175"/>
      <c r="S666" s="175"/>
      <c r="T666" s="175" t="s">
        <v>3748</v>
      </c>
      <c r="U666" s="181">
        <v>45618</v>
      </c>
      <c r="V666" s="181">
        <v>45623</v>
      </c>
      <c r="W666" s="181">
        <v>45700</v>
      </c>
      <c r="X666" s="175">
        <v>75</v>
      </c>
      <c r="Y666" s="182">
        <f t="shared" si="68"/>
        <v>3</v>
      </c>
      <c r="Z666" s="183">
        <v>4950000</v>
      </c>
      <c r="AA666" s="184">
        <v>1980000</v>
      </c>
      <c r="AB666" s="175">
        <v>1697</v>
      </c>
      <c r="AC666" s="188" t="str">
        <f>IFERROR((VLOOKUP($AB666,T_Datos!$B$3:$D$34,2,FALSE)),"Por favor diligenciar")</f>
        <v xml:space="preserve">Gestion publica transparente y que mide cuentas  la ciudadania en rafael uribe uribe </v>
      </c>
      <c r="AD666" s="188" t="str">
        <f>IFERROR((VLOOKUP($AB666,T_Datos!$B$3:$D$34,3,FALSE)),"Por favor diligenciar")</f>
        <v>O23011605570000001697</v>
      </c>
      <c r="AE666" s="175"/>
      <c r="AF666" s="186"/>
      <c r="AG666" s="175"/>
      <c r="AH666" s="186"/>
      <c r="AI666" s="187"/>
      <c r="AJ666" s="185"/>
      <c r="AK666" s="175"/>
      <c r="AL666" s="186"/>
      <c r="AM666" s="175"/>
      <c r="AN666" s="182">
        <f t="shared" si="67"/>
        <v>3</v>
      </c>
      <c r="AO666" s="182">
        <f>IF(X666+AM666=0,0,AM666+X666)</f>
        <v>75</v>
      </c>
      <c r="AP666" s="189">
        <f>IF(Z666+AJ666=0,0,Z666+AJ666)</f>
        <v>4950000</v>
      </c>
    </row>
    <row r="667" spans="2:42" ht="51" customHeight="1">
      <c r="B667" s="177" t="s">
        <v>1108</v>
      </c>
      <c r="C667" s="175">
        <v>673</v>
      </c>
      <c r="D667" s="175" t="s">
        <v>1107</v>
      </c>
      <c r="E667" s="176"/>
      <c r="F667" s="190" t="s">
        <v>3871</v>
      </c>
      <c r="G667" s="179" t="s">
        <v>1249</v>
      </c>
      <c r="H667" s="175" t="s">
        <v>3872</v>
      </c>
      <c r="I667" s="175" t="s">
        <v>3873</v>
      </c>
      <c r="J667" s="175" t="s">
        <v>1373</v>
      </c>
      <c r="K667" s="180">
        <v>7717920</v>
      </c>
      <c r="L667" s="175"/>
      <c r="M667" s="175"/>
      <c r="N667" s="175"/>
      <c r="O667" s="175"/>
      <c r="P667" s="175"/>
      <c r="Q667" s="175"/>
      <c r="R667" s="175"/>
      <c r="S667" s="175"/>
      <c r="T667" s="175" t="s">
        <v>1852</v>
      </c>
      <c r="U667" s="181">
        <v>45618</v>
      </c>
      <c r="V667" s="181">
        <v>45622</v>
      </c>
      <c r="W667" s="181">
        <v>45698</v>
      </c>
      <c r="X667" s="175">
        <v>75</v>
      </c>
      <c r="Y667" s="182">
        <f t="shared" si="68"/>
        <v>3</v>
      </c>
      <c r="Z667" s="183">
        <v>14850000</v>
      </c>
      <c r="AA667" s="184">
        <v>5940000</v>
      </c>
      <c r="AB667" s="175">
        <v>1697</v>
      </c>
      <c r="AC667" s="188" t="str">
        <f>IFERROR((VLOOKUP($AB667,T_Datos!$B$3:$D$34,2,FALSE)),"Por favor diligenciar")</f>
        <v xml:space="preserve">Gestion publica transparente y que mide cuentas  la ciudadania en rafael uribe uribe </v>
      </c>
      <c r="AD667" s="188" t="str">
        <f>IFERROR((VLOOKUP($AB667,T_Datos!$B$3:$D$34,3,FALSE)),"Por favor diligenciar")</f>
        <v>O23011605570000001697</v>
      </c>
      <c r="AE667" s="175"/>
      <c r="AF667" s="186"/>
      <c r="AG667" s="175"/>
      <c r="AH667" s="186"/>
      <c r="AI667" s="187"/>
      <c r="AJ667" s="185"/>
      <c r="AK667" s="175"/>
      <c r="AL667" s="186"/>
      <c r="AM667" s="175"/>
      <c r="AN667" s="182">
        <f t="shared" si="67"/>
        <v>3</v>
      </c>
      <c r="AO667" s="182">
        <f>IF(X667+AM667=0,0,AM667+X667)</f>
        <v>75</v>
      </c>
      <c r="AP667" s="189">
        <f>IF(Z667+AJ667=0,0,Z667+AJ667)</f>
        <v>14850000</v>
      </c>
    </row>
    <row r="668" spans="2:42" ht="51" customHeight="1">
      <c r="B668" s="177" t="s">
        <v>1110</v>
      </c>
      <c r="C668" s="175">
        <v>674</v>
      </c>
      <c r="D668" s="175" t="s">
        <v>1109</v>
      </c>
      <c r="E668" s="176"/>
      <c r="F668" s="190" t="s">
        <v>3874</v>
      </c>
      <c r="G668" s="179" t="s">
        <v>1249</v>
      </c>
      <c r="H668" s="175" t="s">
        <v>3875</v>
      </c>
      <c r="I668" s="175" t="s">
        <v>3876</v>
      </c>
      <c r="J668" s="175" t="s">
        <v>1373</v>
      </c>
      <c r="K668" s="180">
        <v>12982787</v>
      </c>
      <c r="L668" s="175"/>
      <c r="M668" s="175"/>
      <c r="N668" s="175"/>
      <c r="O668" s="175"/>
      <c r="P668" s="175"/>
      <c r="Q668" s="175"/>
      <c r="R668" s="175"/>
      <c r="S668" s="175"/>
      <c r="T668" s="175" t="s">
        <v>3877</v>
      </c>
      <c r="U668" s="181">
        <v>45619</v>
      </c>
      <c r="V668" s="181">
        <v>45623</v>
      </c>
      <c r="W668" s="181">
        <v>45683</v>
      </c>
      <c r="X668" s="175">
        <v>60</v>
      </c>
      <c r="Y668" s="182">
        <f t="shared" si="68"/>
        <v>2</v>
      </c>
      <c r="Z668" s="183">
        <v>13800000</v>
      </c>
      <c r="AA668" s="184">
        <f>IF(Z668=0,0,((Z668/Y668)))</f>
        <v>6900000</v>
      </c>
      <c r="AB668" s="175">
        <v>1698</v>
      </c>
      <c r="AC668" s="188" t="str">
        <f>IFERROR((VLOOKUP($AB668,T_Datos!$B$3:$D$34,2,FALSE)),"Por favor diligenciar")</f>
        <v>Inspección, vigilancia y control en Rafael Uribe Uribe
Rafael Uribe Uribe</v>
      </c>
      <c r="AD668" s="188" t="str">
        <f>IFERROR((VLOOKUP($AB668,T_Datos!$B$3:$D$34,3,FALSE)),"Por favor diligenciar")</f>
        <v>O23011605570000001698</v>
      </c>
      <c r="AE668" s="175"/>
      <c r="AF668" s="186"/>
      <c r="AG668" s="175"/>
      <c r="AH668" s="186"/>
      <c r="AI668" s="187"/>
      <c r="AJ668" s="185"/>
      <c r="AK668" s="175"/>
      <c r="AL668" s="186"/>
      <c r="AM668" s="175"/>
      <c r="AN668" s="182">
        <f t="shared" si="67"/>
        <v>2</v>
      </c>
      <c r="AO668" s="182">
        <f>IF(X668+AM668=0,0,AM668+X668)</f>
        <v>60</v>
      </c>
      <c r="AP668" s="189">
        <f>IF(Z668+AJ668=0,0,Z668+AJ668)</f>
        <v>13800000</v>
      </c>
    </row>
    <row r="669" spans="2:42" ht="51" customHeight="1">
      <c r="B669" s="177" t="s">
        <v>1112</v>
      </c>
      <c r="C669" s="175">
        <v>675</v>
      </c>
      <c r="D669" s="175" t="s">
        <v>1111</v>
      </c>
      <c r="E669" s="176"/>
      <c r="F669" s="190" t="s">
        <v>3878</v>
      </c>
      <c r="G669" s="179" t="s">
        <v>1249</v>
      </c>
      <c r="H669" s="175" t="s">
        <v>3879</v>
      </c>
      <c r="I669" s="175" t="s">
        <v>3880</v>
      </c>
      <c r="J669" s="175" t="s">
        <v>1373</v>
      </c>
      <c r="K669" s="180">
        <v>79659200</v>
      </c>
      <c r="L669" s="175"/>
      <c r="M669" s="175"/>
      <c r="N669" s="175"/>
      <c r="O669" s="175"/>
      <c r="P669" s="175"/>
      <c r="Q669" s="175"/>
      <c r="R669" s="175"/>
      <c r="S669" s="175"/>
      <c r="T669" s="175" t="s">
        <v>3881</v>
      </c>
      <c r="U669" s="181">
        <v>45619</v>
      </c>
      <c r="V669" s="181">
        <v>45623</v>
      </c>
      <c r="W669" s="181">
        <v>45700</v>
      </c>
      <c r="X669" s="175">
        <v>75</v>
      </c>
      <c r="Y669" s="182">
        <f t="shared" si="68"/>
        <v>3</v>
      </c>
      <c r="Z669" s="183">
        <v>7750000</v>
      </c>
      <c r="AA669" s="184">
        <v>3100000</v>
      </c>
      <c r="AB669" s="175">
        <v>1697</v>
      </c>
      <c r="AC669" s="188" t="str">
        <f>IFERROR((VLOOKUP($AB669,T_Datos!$B$3:$D$34,2,FALSE)),"Por favor diligenciar")</f>
        <v xml:space="preserve">Gestion publica transparente y que mide cuentas  la ciudadania en rafael uribe uribe </v>
      </c>
      <c r="AD669" s="188" t="str">
        <f>IFERROR((VLOOKUP($AB669,T_Datos!$B$3:$D$34,3,FALSE)),"Por favor diligenciar")</f>
        <v>O23011605570000001697</v>
      </c>
      <c r="AE669" s="175"/>
      <c r="AF669" s="186"/>
      <c r="AG669" s="175"/>
      <c r="AH669" s="186"/>
      <c r="AI669" s="187"/>
      <c r="AJ669" s="185"/>
      <c r="AK669" s="175"/>
      <c r="AL669" s="186"/>
      <c r="AM669" s="175"/>
      <c r="AN669" s="182">
        <f t="shared" si="67"/>
        <v>3</v>
      </c>
      <c r="AO669" s="182">
        <f>IF(X669+AM669=0,0,AM669+X669)</f>
        <v>75</v>
      </c>
      <c r="AP669" s="189">
        <f>IF(Z669+AJ669=0,0,Z669+AJ669)</f>
        <v>7750000</v>
      </c>
    </row>
    <row r="670" spans="2:42" ht="51" customHeight="1">
      <c r="B670" s="177" t="s">
        <v>1114</v>
      </c>
      <c r="C670" s="175">
        <v>676</v>
      </c>
      <c r="D670" s="175" t="s">
        <v>1113</v>
      </c>
      <c r="E670" s="174"/>
      <c r="F670" s="190" t="s">
        <v>3882</v>
      </c>
      <c r="G670" s="179" t="s">
        <v>1249</v>
      </c>
      <c r="H670" s="175" t="s">
        <v>3883</v>
      </c>
      <c r="I670" s="175" t="s">
        <v>3884</v>
      </c>
      <c r="J670" s="175" t="s">
        <v>1373</v>
      </c>
      <c r="K670" s="180">
        <v>1012379778</v>
      </c>
      <c r="L670" s="175"/>
      <c r="M670" s="175"/>
      <c r="N670" s="175"/>
      <c r="O670" s="175"/>
      <c r="P670" s="175"/>
      <c r="Q670" s="175"/>
      <c r="R670" s="175"/>
      <c r="S670" s="175"/>
      <c r="T670" s="175" t="s">
        <v>1405</v>
      </c>
      <c r="U670" s="181">
        <v>45623</v>
      </c>
      <c r="V670" s="181">
        <v>45632</v>
      </c>
      <c r="W670" s="181">
        <v>45708</v>
      </c>
      <c r="X670" s="175">
        <v>75</v>
      </c>
      <c r="Y670" s="182">
        <f t="shared" si="68"/>
        <v>3</v>
      </c>
      <c r="Z670" s="183">
        <v>4950000</v>
      </c>
      <c r="AA670" s="184">
        <v>1980000</v>
      </c>
      <c r="AB670" s="175">
        <v>1698</v>
      </c>
      <c r="AC670" s="188" t="str">
        <f>IFERROR((VLOOKUP($AB670,T_Datos!$B$3:$D$34,2,FALSE)),"Por favor diligenciar")</f>
        <v>Inspección, vigilancia y control en Rafael Uribe Uribe
Rafael Uribe Uribe</v>
      </c>
      <c r="AD670" s="188" t="str">
        <f>IFERROR((VLOOKUP($AB670,T_Datos!$B$3:$D$34,3,FALSE)),"Por favor diligenciar")</f>
        <v>O23011605570000001698</v>
      </c>
      <c r="AE670" s="175"/>
      <c r="AF670" s="186"/>
      <c r="AG670" s="175"/>
      <c r="AH670" s="186"/>
      <c r="AI670" s="187"/>
      <c r="AJ670" s="185"/>
      <c r="AK670" s="175"/>
      <c r="AL670" s="186"/>
      <c r="AM670" s="175"/>
      <c r="AN670" s="182">
        <f t="shared" si="67"/>
        <v>3</v>
      </c>
      <c r="AO670" s="182">
        <f>IF(X670+AM670=0,0,AM670+X670)</f>
        <v>75</v>
      </c>
      <c r="AP670" s="189">
        <f>IF(Z670+AJ670=0,0,Z670+AJ670)</f>
        <v>4950000</v>
      </c>
    </row>
    <row r="671" spans="2:42" ht="51" customHeight="1">
      <c r="B671" s="177" t="s">
        <v>1116</v>
      </c>
      <c r="C671" s="175">
        <v>677</v>
      </c>
      <c r="D671" s="175" t="s">
        <v>1115</v>
      </c>
      <c r="E671" s="174"/>
      <c r="F671" s="190" t="s">
        <v>3885</v>
      </c>
      <c r="G671" s="179" t="s">
        <v>1249</v>
      </c>
      <c r="H671" s="175" t="s">
        <v>3886</v>
      </c>
      <c r="I671" s="175" t="s">
        <v>2225</v>
      </c>
      <c r="J671" s="175" t="s">
        <v>1373</v>
      </c>
      <c r="K671" s="180">
        <v>79855010</v>
      </c>
      <c r="L671" s="175"/>
      <c r="M671" s="175"/>
      <c r="N671" s="175"/>
      <c r="O671" s="175"/>
      <c r="P671" s="175"/>
      <c r="Q671" s="175"/>
      <c r="R671" s="175"/>
      <c r="S671" s="175"/>
      <c r="T671" s="175" t="s">
        <v>3642</v>
      </c>
      <c r="U671" s="181">
        <v>45623</v>
      </c>
      <c r="V671" s="178"/>
      <c r="W671" s="178"/>
      <c r="X671" s="175">
        <v>75</v>
      </c>
      <c r="Y671" s="182">
        <f t="shared" si="68"/>
        <v>3</v>
      </c>
      <c r="Z671" s="183">
        <v>14850000</v>
      </c>
      <c r="AA671" s="184">
        <v>5940000</v>
      </c>
      <c r="AB671" s="175">
        <v>1698</v>
      </c>
      <c r="AC671" s="188" t="str">
        <f>IFERROR((VLOOKUP($AB671,T_Datos!$B$3:$D$34,2,FALSE)),"Por favor diligenciar")</f>
        <v>Inspección, vigilancia y control en Rafael Uribe Uribe
Rafael Uribe Uribe</v>
      </c>
      <c r="AD671" s="188" t="str">
        <f>IFERROR((VLOOKUP($AB671,T_Datos!$B$3:$D$34,3,FALSE)),"Por favor diligenciar")</f>
        <v>O23011605570000001698</v>
      </c>
      <c r="AE671" s="175"/>
      <c r="AF671" s="186"/>
      <c r="AG671" s="175"/>
      <c r="AH671" s="186"/>
      <c r="AI671" s="187"/>
      <c r="AJ671" s="185"/>
      <c r="AK671" s="175"/>
      <c r="AL671" s="186"/>
      <c r="AM671" s="175"/>
      <c r="AN671" s="182">
        <f t="shared" si="67"/>
        <v>3</v>
      </c>
      <c r="AO671" s="182">
        <f>IF(X671+AM671=0,0,AM671+X671)</f>
        <v>75</v>
      </c>
      <c r="AP671" s="189">
        <f>IF(Z671+AJ671=0,0,Z671+AJ671)</f>
        <v>14850000</v>
      </c>
    </row>
    <row r="672" spans="2:42" ht="51" customHeight="1">
      <c r="B672" s="177" t="s">
        <v>1118</v>
      </c>
      <c r="C672" s="175">
        <v>678</v>
      </c>
      <c r="D672" s="175" t="s">
        <v>1117</v>
      </c>
      <c r="E672" s="176"/>
      <c r="F672" s="197" t="s">
        <v>3887</v>
      </c>
      <c r="G672" s="179" t="s">
        <v>1249</v>
      </c>
      <c r="H672" s="175" t="s">
        <v>3888</v>
      </c>
      <c r="I672" s="175" t="s">
        <v>3889</v>
      </c>
      <c r="J672" s="175" t="s">
        <v>1373</v>
      </c>
      <c r="K672" s="180">
        <v>1014221307</v>
      </c>
      <c r="L672" s="175"/>
      <c r="M672" s="175"/>
      <c r="N672" s="175"/>
      <c r="O672" s="175"/>
      <c r="P672" s="175"/>
      <c r="Q672" s="175"/>
      <c r="R672" s="175"/>
      <c r="S672" s="175"/>
      <c r="T672" s="175" t="s">
        <v>3890</v>
      </c>
      <c r="U672" s="181">
        <v>45621</v>
      </c>
      <c r="V672" s="181">
        <v>45623</v>
      </c>
      <c r="W672" s="181">
        <v>45683</v>
      </c>
      <c r="X672" s="175">
        <v>60</v>
      </c>
      <c r="Y672" s="182">
        <f t="shared" si="68"/>
        <v>2</v>
      </c>
      <c r="Z672" s="183">
        <v>11880000</v>
      </c>
      <c r="AA672" s="184">
        <f t="shared" ref="AA672:AA719" si="69">IF(Z672=0,0,((Z672/Y672)))</f>
        <v>5940000</v>
      </c>
      <c r="AB672" s="175">
        <v>1698</v>
      </c>
      <c r="AC672" s="188" t="str">
        <f>IFERROR((VLOOKUP($AB672,T_Datos!$B$3:$D$34,2,FALSE)),"Por favor diligenciar")</f>
        <v>Inspección, vigilancia y control en Rafael Uribe Uribe
Rafael Uribe Uribe</v>
      </c>
      <c r="AD672" s="188" t="str">
        <f>IFERROR((VLOOKUP($AB672,T_Datos!$B$3:$D$34,3,FALSE)),"Por favor diligenciar")</f>
        <v>O23011605570000001698</v>
      </c>
      <c r="AE672" s="175"/>
      <c r="AF672" s="186"/>
      <c r="AG672" s="175"/>
      <c r="AH672" s="186"/>
      <c r="AI672" s="187"/>
      <c r="AJ672" s="185"/>
      <c r="AK672" s="175"/>
      <c r="AL672" s="186"/>
      <c r="AM672" s="175"/>
      <c r="AN672" s="182">
        <f t="shared" si="67"/>
        <v>2</v>
      </c>
      <c r="AO672" s="182">
        <f>IF(X672+AM672=0,0,AM672+X672)</f>
        <v>60</v>
      </c>
      <c r="AP672" s="189">
        <f>IF(Z672+AJ672=0,0,Z672+AJ672)</f>
        <v>11880000</v>
      </c>
    </row>
    <row r="673" spans="2:42" ht="51" customHeight="1">
      <c r="B673" s="177" t="s">
        <v>1120</v>
      </c>
      <c r="C673" s="175">
        <v>679</v>
      </c>
      <c r="D673" s="175" t="s">
        <v>1119</v>
      </c>
      <c r="E673" s="12"/>
      <c r="F673" s="190" t="s">
        <v>3891</v>
      </c>
      <c r="G673" s="179" t="s">
        <v>1249</v>
      </c>
      <c r="H673" s="175" t="s">
        <v>3892</v>
      </c>
      <c r="I673" s="175" t="s">
        <v>3893</v>
      </c>
      <c r="J673" s="175" t="s">
        <v>1373</v>
      </c>
      <c r="K673" s="180">
        <v>1013651876</v>
      </c>
      <c r="L673" s="175"/>
      <c r="M673" s="175"/>
      <c r="N673" s="175"/>
      <c r="O673" s="175"/>
      <c r="P673" s="175"/>
      <c r="Q673" s="175"/>
      <c r="R673" s="175"/>
      <c r="S673" s="175"/>
      <c r="T673" s="175" t="s">
        <v>1595</v>
      </c>
      <c r="U673" s="181">
        <v>45625</v>
      </c>
      <c r="V673" s="181">
        <v>45637</v>
      </c>
      <c r="W673" s="181">
        <v>45698</v>
      </c>
      <c r="X673" s="175">
        <v>60</v>
      </c>
      <c r="Y673" s="182">
        <f t="shared" si="68"/>
        <v>2</v>
      </c>
      <c r="Z673" s="183">
        <v>12240000</v>
      </c>
      <c r="AA673" s="184">
        <f t="shared" si="69"/>
        <v>6120000</v>
      </c>
      <c r="AB673" s="175">
        <v>1697</v>
      </c>
      <c r="AC673" s="188" t="str">
        <f>IFERROR((VLOOKUP($AB673,T_Datos!$B$3:$D$34,2,FALSE)),"Por favor diligenciar")</f>
        <v xml:space="preserve">Gestion publica transparente y que mide cuentas  la ciudadania en rafael uribe uribe </v>
      </c>
      <c r="AD673" s="188" t="str">
        <f>IFERROR((VLOOKUP($AB673,T_Datos!$B$3:$D$34,3,FALSE)),"Por favor diligenciar")</f>
        <v>O23011605570000001697</v>
      </c>
      <c r="AE673" s="175"/>
      <c r="AF673" s="186"/>
      <c r="AG673" s="175"/>
      <c r="AH673" s="186"/>
      <c r="AI673" s="187"/>
      <c r="AJ673" s="185"/>
      <c r="AK673" s="175"/>
      <c r="AL673" s="186"/>
      <c r="AM673" s="175"/>
      <c r="AN673" s="182">
        <f t="shared" si="67"/>
        <v>2</v>
      </c>
      <c r="AO673" s="182">
        <f>IF(X673+AM673=0,0,AM673+X673)</f>
        <v>60</v>
      </c>
      <c r="AP673" s="189">
        <f>IF(Z673+AJ673=0,0,Z673+AJ673)</f>
        <v>12240000</v>
      </c>
    </row>
    <row r="674" spans="2:42" ht="51" customHeight="1">
      <c r="B674" s="177" t="s">
        <v>1122</v>
      </c>
      <c r="C674" s="175">
        <v>680</v>
      </c>
      <c r="D674" s="175" t="s">
        <v>1121</v>
      </c>
      <c r="E674" s="176"/>
      <c r="F674" s="190" t="s">
        <v>3894</v>
      </c>
      <c r="G674" s="179" t="s">
        <v>1249</v>
      </c>
      <c r="H674" s="175" t="s">
        <v>3895</v>
      </c>
      <c r="I674" s="175" t="s">
        <v>3896</v>
      </c>
      <c r="J674" s="175" t="s">
        <v>1373</v>
      </c>
      <c r="K674" s="180">
        <v>1032457831</v>
      </c>
      <c r="L674" s="175"/>
      <c r="M674" s="175"/>
      <c r="N674" s="175"/>
      <c r="O674" s="175"/>
      <c r="P674" s="175"/>
      <c r="Q674" s="175"/>
      <c r="R674" s="175"/>
      <c r="S674" s="175"/>
      <c r="T674" s="175" t="s">
        <v>3897</v>
      </c>
      <c r="U674" s="181">
        <v>45624</v>
      </c>
      <c r="V674" s="181">
        <v>45631</v>
      </c>
      <c r="W674" s="181">
        <v>45692</v>
      </c>
      <c r="X674" s="175">
        <v>60</v>
      </c>
      <c r="Y674" s="182">
        <f t="shared" si="68"/>
        <v>2</v>
      </c>
      <c r="Z674" s="183">
        <v>10200000</v>
      </c>
      <c r="AA674" s="184">
        <f t="shared" si="69"/>
        <v>5100000</v>
      </c>
      <c r="AB674" s="175">
        <v>1697</v>
      </c>
      <c r="AC674" s="188" t="str">
        <f>IFERROR((VLOOKUP($AB674,T_Datos!$B$3:$D$34,2,FALSE)),"Por favor diligenciar")</f>
        <v xml:space="preserve">Gestion publica transparente y que mide cuentas  la ciudadania en rafael uribe uribe </v>
      </c>
      <c r="AD674" s="188" t="str">
        <f>IFERROR((VLOOKUP($AB674,T_Datos!$B$3:$D$34,3,FALSE)),"Por favor diligenciar")</f>
        <v>O23011605570000001697</v>
      </c>
      <c r="AE674" s="175"/>
      <c r="AF674" s="186"/>
      <c r="AG674" s="175"/>
      <c r="AH674" s="186"/>
      <c r="AI674" s="187"/>
      <c r="AJ674" s="185"/>
      <c r="AK674" s="175"/>
      <c r="AL674" s="186"/>
      <c r="AM674" s="175"/>
      <c r="AN674" s="182">
        <f t="shared" si="67"/>
        <v>2</v>
      </c>
      <c r="AO674" s="182">
        <f>IF(X674+AM674=0,0,AM674+X674)</f>
        <v>60</v>
      </c>
      <c r="AP674" s="189">
        <f>IF(Z674+AJ674=0,0,Z674+AJ674)</f>
        <v>10200000</v>
      </c>
    </row>
    <row r="675" spans="2:42" ht="51" customHeight="1">
      <c r="B675" s="177" t="s">
        <v>1124</v>
      </c>
      <c r="C675" s="175">
        <v>681</v>
      </c>
      <c r="D675" s="175" t="s">
        <v>1123</v>
      </c>
      <c r="E675" s="12"/>
      <c r="F675" s="190" t="s">
        <v>3898</v>
      </c>
      <c r="G675" s="179" t="s">
        <v>1249</v>
      </c>
      <c r="H675" s="175" t="s">
        <v>3899</v>
      </c>
      <c r="I675" s="175" t="s">
        <v>1564</v>
      </c>
      <c r="J675" s="175" t="s">
        <v>1373</v>
      </c>
      <c r="K675" s="180">
        <v>12247138</v>
      </c>
      <c r="L675" s="175"/>
      <c r="M675" s="175"/>
      <c r="N675" s="175"/>
      <c r="O675" s="175"/>
      <c r="P675" s="175"/>
      <c r="Q675" s="175"/>
      <c r="R675" s="175"/>
      <c r="S675" s="175"/>
      <c r="T675" s="175" t="s">
        <v>3386</v>
      </c>
      <c r="U675" s="181">
        <v>45625</v>
      </c>
      <c r="V675" s="181">
        <v>45638</v>
      </c>
      <c r="W675" s="181">
        <v>45699</v>
      </c>
      <c r="X675" s="175">
        <v>60</v>
      </c>
      <c r="Y675" s="182">
        <f t="shared" si="68"/>
        <v>2</v>
      </c>
      <c r="Z675" s="183">
        <v>14080000</v>
      </c>
      <c r="AA675" s="184">
        <f t="shared" si="69"/>
        <v>7040000</v>
      </c>
      <c r="AB675" s="175">
        <v>1697</v>
      </c>
      <c r="AC675" s="188" t="str">
        <f>IFERROR((VLOOKUP($AB675,T_Datos!$B$3:$D$34,2,FALSE)),"Por favor diligenciar")</f>
        <v xml:space="preserve">Gestion publica transparente y que mide cuentas  la ciudadania en rafael uribe uribe </v>
      </c>
      <c r="AD675" s="188" t="str">
        <f>IFERROR((VLOOKUP($AB675,T_Datos!$B$3:$D$34,3,FALSE)),"Por favor diligenciar")</f>
        <v>O23011605570000001697</v>
      </c>
      <c r="AE675" s="175"/>
      <c r="AF675" s="186"/>
      <c r="AG675" s="175"/>
      <c r="AH675" s="186"/>
      <c r="AI675" s="187"/>
      <c r="AJ675" s="185"/>
      <c r="AK675" s="175"/>
      <c r="AL675" s="186"/>
      <c r="AM675" s="175"/>
      <c r="AN675" s="182">
        <f t="shared" si="67"/>
        <v>2</v>
      </c>
      <c r="AO675" s="182">
        <f>IF(X675+AM675=0,0,AM675+X675)</f>
        <v>60</v>
      </c>
      <c r="AP675" s="189">
        <f>IF(Z675+AJ675=0,0,Z675+AJ675)</f>
        <v>14080000</v>
      </c>
    </row>
    <row r="676" spans="2:42" ht="51" customHeight="1">
      <c r="B676" s="177" t="s">
        <v>1126</v>
      </c>
      <c r="C676" s="175">
        <v>682</v>
      </c>
      <c r="D676" s="175" t="s">
        <v>1125</v>
      </c>
      <c r="E676" s="12"/>
      <c r="F676" s="190" t="s">
        <v>3900</v>
      </c>
      <c r="G676" s="179" t="s">
        <v>1249</v>
      </c>
      <c r="H676" s="175" t="s">
        <v>3901</v>
      </c>
      <c r="I676" s="175" t="s">
        <v>3902</v>
      </c>
      <c r="J676" s="175" t="s">
        <v>1373</v>
      </c>
      <c r="K676" s="180">
        <v>80063785</v>
      </c>
      <c r="L676" s="175"/>
      <c r="M676" s="175"/>
      <c r="N676" s="175"/>
      <c r="O676" s="175"/>
      <c r="P676" s="175"/>
      <c r="Q676" s="175"/>
      <c r="R676" s="175"/>
      <c r="S676" s="175"/>
      <c r="T676" s="175" t="s">
        <v>3903</v>
      </c>
      <c r="U676" s="181">
        <v>45625</v>
      </c>
      <c r="V676" s="181">
        <v>45636</v>
      </c>
      <c r="W676" s="181">
        <v>45697</v>
      </c>
      <c r="X676" s="175">
        <v>60</v>
      </c>
      <c r="Y676" s="182">
        <f t="shared" si="68"/>
        <v>2</v>
      </c>
      <c r="Z676" s="183">
        <v>14080000</v>
      </c>
      <c r="AA676" s="184">
        <f t="shared" si="69"/>
        <v>7040000</v>
      </c>
      <c r="AB676" s="175">
        <v>1697</v>
      </c>
      <c r="AC676" s="188" t="str">
        <f>IFERROR((VLOOKUP($AB676,T_Datos!$B$3:$D$34,2,FALSE)),"Por favor diligenciar")</f>
        <v xml:space="preserve">Gestion publica transparente y que mide cuentas  la ciudadania en rafael uribe uribe </v>
      </c>
      <c r="AD676" s="188" t="str">
        <f>IFERROR((VLOOKUP($AB676,T_Datos!$B$3:$D$34,3,FALSE)),"Por favor diligenciar")</f>
        <v>O23011605570000001697</v>
      </c>
      <c r="AE676" s="175"/>
      <c r="AF676" s="186"/>
      <c r="AG676" s="175"/>
      <c r="AH676" s="186"/>
      <c r="AI676" s="187"/>
      <c r="AJ676" s="185"/>
      <c r="AK676" s="175"/>
      <c r="AL676" s="186"/>
      <c r="AM676" s="175"/>
      <c r="AN676" s="182">
        <f t="shared" si="67"/>
        <v>2</v>
      </c>
      <c r="AO676" s="182">
        <f>IF(X676+AM676=0,0,AM676+X676)</f>
        <v>60</v>
      </c>
      <c r="AP676" s="189">
        <f>IF(Z676+AJ676=0,0,Z676+AJ676)</f>
        <v>14080000</v>
      </c>
    </row>
    <row r="677" spans="2:42" ht="51" customHeight="1">
      <c r="B677" s="177" t="s">
        <v>1128</v>
      </c>
      <c r="C677" s="175">
        <v>683</v>
      </c>
      <c r="D677" s="175" t="s">
        <v>1127</v>
      </c>
      <c r="E677" s="176"/>
      <c r="F677" s="190" t="s">
        <v>3904</v>
      </c>
      <c r="G677" s="179" t="s">
        <v>1249</v>
      </c>
      <c r="H677" s="175" t="s">
        <v>3905</v>
      </c>
      <c r="I677" s="175" t="s">
        <v>3906</v>
      </c>
      <c r="J677" s="175" t="s">
        <v>1373</v>
      </c>
      <c r="K677" s="180">
        <v>80245347</v>
      </c>
      <c r="L677" s="175"/>
      <c r="M677" s="175"/>
      <c r="N677" s="175"/>
      <c r="O677" s="175"/>
      <c r="P677" s="175"/>
      <c r="Q677" s="175"/>
      <c r="R677" s="175"/>
      <c r="S677" s="175"/>
      <c r="T677" s="175" t="s">
        <v>3907</v>
      </c>
      <c r="U677" s="181">
        <v>45625</v>
      </c>
      <c r="V677" s="181">
        <v>45629</v>
      </c>
      <c r="W677" s="181">
        <v>45690</v>
      </c>
      <c r="X677" s="175">
        <v>60</v>
      </c>
      <c r="Y677" s="182">
        <f t="shared" si="68"/>
        <v>2</v>
      </c>
      <c r="Z677" s="183">
        <v>11880000</v>
      </c>
      <c r="AA677" s="184">
        <f t="shared" si="69"/>
        <v>5940000</v>
      </c>
      <c r="AB677" s="175">
        <v>1636</v>
      </c>
      <c r="AC677" s="188" t="str">
        <f>IFERROR((VLOOKUP($AB677,T_Datos!$B$3:$D$34,2,FALSE)),"Por favor diligenciar")</f>
        <v>Mejoramiento de la calidad dde vida del adulto mayor en rafael uribe uribe</v>
      </c>
      <c r="AD677" s="188" t="str">
        <f>IFERROR((VLOOKUP($AB677,T_Datos!$B$3:$D$34,3,FALSE)),"Por favor diligenciar")</f>
        <v>O23011601010000001636</v>
      </c>
      <c r="AE677" s="175"/>
      <c r="AF677" s="186"/>
      <c r="AG677" s="175"/>
      <c r="AH677" s="186"/>
      <c r="AI677" s="187"/>
      <c r="AJ677" s="185"/>
      <c r="AK677" s="175"/>
      <c r="AL677" s="186"/>
      <c r="AM677" s="175"/>
      <c r="AN677" s="182">
        <f t="shared" si="67"/>
        <v>2</v>
      </c>
      <c r="AO677" s="182">
        <f>IF(X677+AM677=0,0,AM677+X677)</f>
        <v>60</v>
      </c>
      <c r="AP677" s="189">
        <f>IF(Z677+AJ677=0,0,Z677+AJ677)</f>
        <v>11880000</v>
      </c>
    </row>
    <row r="678" spans="2:42" ht="51" customHeight="1">
      <c r="B678" s="177" t="s">
        <v>1130</v>
      </c>
      <c r="C678" s="175">
        <v>684</v>
      </c>
      <c r="D678" s="175" t="s">
        <v>1129</v>
      </c>
      <c r="E678" s="176"/>
      <c r="F678" s="190" t="s">
        <v>3908</v>
      </c>
      <c r="G678" s="179" t="s">
        <v>1249</v>
      </c>
      <c r="H678" s="175" t="s">
        <v>3909</v>
      </c>
      <c r="I678" s="175" t="s">
        <v>3910</v>
      </c>
      <c r="J678" s="175" t="s">
        <v>1373</v>
      </c>
      <c r="K678" s="180">
        <v>1010163886</v>
      </c>
      <c r="L678" s="175"/>
      <c r="M678" s="175"/>
      <c r="N678" s="175"/>
      <c r="O678" s="175"/>
      <c r="P678" s="175"/>
      <c r="Q678" s="175"/>
      <c r="R678" s="175"/>
      <c r="S678" s="175"/>
      <c r="T678" s="175" t="s">
        <v>1461</v>
      </c>
      <c r="U678" s="181">
        <v>45629</v>
      </c>
      <c r="V678" s="181">
        <v>45631</v>
      </c>
      <c r="W678" s="181">
        <v>45692</v>
      </c>
      <c r="X678" s="175">
        <v>60</v>
      </c>
      <c r="Y678" s="182">
        <f t="shared" si="68"/>
        <v>2</v>
      </c>
      <c r="Z678" s="183">
        <v>11880000</v>
      </c>
      <c r="AA678" s="184">
        <f t="shared" si="69"/>
        <v>5940000</v>
      </c>
      <c r="AB678" s="175">
        <v>1636</v>
      </c>
      <c r="AC678" s="188" t="str">
        <f>IFERROR((VLOOKUP($AB678,T_Datos!$B$3:$D$34,2,FALSE)),"Por favor diligenciar")</f>
        <v>Mejoramiento de la calidad dde vida del adulto mayor en rafael uribe uribe</v>
      </c>
      <c r="AD678" s="188" t="str">
        <f>IFERROR((VLOOKUP($AB678,T_Datos!$B$3:$D$34,3,FALSE)),"Por favor diligenciar")</f>
        <v>O23011601010000001636</v>
      </c>
      <c r="AE678" s="175"/>
      <c r="AF678" s="186"/>
      <c r="AG678" s="175"/>
      <c r="AH678" s="186"/>
      <c r="AI678" s="187"/>
      <c r="AJ678" s="185"/>
      <c r="AK678" s="175"/>
      <c r="AL678" s="186"/>
      <c r="AM678" s="175"/>
      <c r="AN678" s="182">
        <f t="shared" si="67"/>
        <v>2</v>
      </c>
      <c r="AO678" s="182">
        <f>IF(X678+AM678=0,0,AM678+X678)</f>
        <v>60</v>
      </c>
      <c r="AP678" s="189">
        <f>IF(Z678+AJ678=0,0,Z678+AJ678)</f>
        <v>11880000</v>
      </c>
    </row>
    <row r="679" spans="2:42" ht="51" customHeight="1">
      <c r="B679" s="177" t="s">
        <v>1132</v>
      </c>
      <c r="C679" s="175">
        <v>685</v>
      </c>
      <c r="D679" s="175" t="s">
        <v>1131</v>
      </c>
      <c r="E679" s="176"/>
      <c r="F679" s="190" t="s">
        <v>3911</v>
      </c>
      <c r="G679" s="179" t="s">
        <v>1249</v>
      </c>
      <c r="H679" s="175" t="s">
        <v>3912</v>
      </c>
      <c r="I679" s="175" t="s">
        <v>3913</v>
      </c>
      <c r="J679" s="175" t="s">
        <v>1373</v>
      </c>
      <c r="K679" s="180">
        <v>1012369383</v>
      </c>
      <c r="L679" s="175"/>
      <c r="M679" s="175"/>
      <c r="N679" s="175"/>
      <c r="O679" s="175"/>
      <c r="P679" s="175"/>
      <c r="Q679" s="175"/>
      <c r="R679" s="175"/>
      <c r="S679" s="175"/>
      <c r="T679" s="175" t="s">
        <v>1461</v>
      </c>
      <c r="U679" s="181">
        <v>45629</v>
      </c>
      <c r="V679" s="181">
        <v>45636</v>
      </c>
      <c r="W679" s="181">
        <v>45697</v>
      </c>
      <c r="X679" s="175">
        <v>60</v>
      </c>
      <c r="Y679" s="182">
        <f t="shared" si="68"/>
        <v>2</v>
      </c>
      <c r="Z679" s="183">
        <v>11880000</v>
      </c>
      <c r="AA679" s="184">
        <f t="shared" si="69"/>
        <v>5940000</v>
      </c>
      <c r="AB679" s="175">
        <v>1636</v>
      </c>
      <c r="AC679" s="188" t="str">
        <f>IFERROR((VLOOKUP($AB679,T_Datos!$B$3:$D$34,2,FALSE)),"Por favor diligenciar")</f>
        <v>Mejoramiento de la calidad dde vida del adulto mayor en rafael uribe uribe</v>
      </c>
      <c r="AD679" s="188" t="str">
        <f>IFERROR((VLOOKUP($AB679,T_Datos!$B$3:$D$34,3,FALSE)),"Por favor diligenciar")</f>
        <v>O23011601010000001636</v>
      </c>
      <c r="AE679" s="175"/>
      <c r="AF679" s="186"/>
      <c r="AG679" s="175"/>
      <c r="AH679" s="186"/>
      <c r="AI679" s="187"/>
      <c r="AJ679" s="185"/>
      <c r="AK679" s="175"/>
      <c r="AL679" s="186"/>
      <c r="AM679" s="175"/>
      <c r="AN679" s="182">
        <f t="shared" si="67"/>
        <v>2</v>
      </c>
      <c r="AO679" s="182">
        <f>IF(X679+AM679=0,0,AM679+X679)</f>
        <v>60</v>
      </c>
      <c r="AP679" s="189">
        <f>IF(Z679+AJ679=0,0,Z679+AJ679)</f>
        <v>11880000</v>
      </c>
    </row>
    <row r="680" spans="2:42" ht="51" customHeight="1">
      <c r="B680" s="177" t="s">
        <v>1134</v>
      </c>
      <c r="C680" s="175">
        <v>686</v>
      </c>
      <c r="D680" s="175" t="s">
        <v>1133</v>
      </c>
      <c r="E680" s="176"/>
      <c r="F680" s="190" t="s">
        <v>3914</v>
      </c>
      <c r="G680" s="179" t="s">
        <v>1249</v>
      </c>
      <c r="H680" s="175" t="s">
        <v>3915</v>
      </c>
      <c r="I680" s="175" t="s">
        <v>3916</v>
      </c>
      <c r="J680" s="175" t="s">
        <v>1373</v>
      </c>
      <c r="K680" s="180">
        <v>1094893188</v>
      </c>
      <c r="L680" s="175"/>
      <c r="M680" s="175"/>
      <c r="N680" s="175"/>
      <c r="O680" s="175"/>
      <c r="P680" s="175"/>
      <c r="Q680" s="175"/>
      <c r="R680" s="175"/>
      <c r="S680" s="175"/>
      <c r="T680" s="175" t="s">
        <v>3917</v>
      </c>
      <c r="U680" s="181">
        <v>45629</v>
      </c>
      <c r="V680" s="181">
        <v>45631</v>
      </c>
      <c r="W680" s="181">
        <v>45692</v>
      </c>
      <c r="X680" s="175">
        <v>60</v>
      </c>
      <c r="Y680" s="182">
        <f t="shared" si="68"/>
        <v>2</v>
      </c>
      <c r="Z680" s="183">
        <v>11880000</v>
      </c>
      <c r="AA680" s="184">
        <f t="shared" si="69"/>
        <v>5940000</v>
      </c>
      <c r="AB680" s="175">
        <v>1636</v>
      </c>
      <c r="AC680" s="188" t="str">
        <f>IFERROR((VLOOKUP($AB680,T_Datos!$B$3:$D$34,2,FALSE)),"Por favor diligenciar")</f>
        <v>Mejoramiento de la calidad dde vida del adulto mayor en rafael uribe uribe</v>
      </c>
      <c r="AD680" s="188" t="str">
        <f>IFERROR((VLOOKUP($AB680,T_Datos!$B$3:$D$34,3,FALSE)),"Por favor diligenciar")</f>
        <v>O23011601010000001636</v>
      </c>
      <c r="AE680" s="175"/>
      <c r="AF680" s="186"/>
      <c r="AG680" s="175"/>
      <c r="AH680" s="186"/>
      <c r="AI680" s="187"/>
      <c r="AJ680" s="185"/>
      <c r="AK680" s="175"/>
      <c r="AL680" s="186"/>
      <c r="AM680" s="175"/>
      <c r="AN680" s="182">
        <f t="shared" si="67"/>
        <v>2</v>
      </c>
      <c r="AO680" s="182">
        <f>IF(X680+AM680=0,0,AM680+X680)</f>
        <v>60</v>
      </c>
      <c r="AP680" s="189">
        <f>IF(Z680+AJ680=0,0,Z680+AJ680)</f>
        <v>11880000</v>
      </c>
    </row>
    <row r="681" spans="2:42" ht="51" customHeight="1">
      <c r="B681" s="177" t="s">
        <v>1136</v>
      </c>
      <c r="C681" s="175">
        <v>687</v>
      </c>
      <c r="D681" s="175" t="s">
        <v>1135</v>
      </c>
      <c r="E681" s="12"/>
      <c r="F681" s="190" t="s">
        <v>3918</v>
      </c>
      <c r="G681" s="179" t="s">
        <v>1249</v>
      </c>
      <c r="H681" s="175" t="s">
        <v>3919</v>
      </c>
      <c r="I681" s="175" t="s">
        <v>3920</v>
      </c>
      <c r="J681" s="175" t="s">
        <v>1373</v>
      </c>
      <c r="K681" s="180">
        <v>80129534</v>
      </c>
      <c r="L681" s="175"/>
      <c r="M681" s="175"/>
      <c r="N681" s="175"/>
      <c r="O681" s="175"/>
      <c r="P681" s="175"/>
      <c r="Q681" s="175"/>
      <c r="R681" s="175"/>
      <c r="S681" s="175"/>
      <c r="T681" s="175" t="s">
        <v>3921</v>
      </c>
      <c r="U681" s="181">
        <v>45629</v>
      </c>
      <c r="V681" s="181">
        <v>45638</v>
      </c>
      <c r="W681" s="181">
        <v>45699</v>
      </c>
      <c r="X681" s="175">
        <v>60</v>
      </c>
      <c r="Y681" s="182">
        <f t="shared" si="68"/>
        <v>2</v>
      </c>
      <c r="Z681" s="183">
        <v>11880000</v>
      </c>
      <c r="AA681" s="184">
        <f t="shared" si="69"/>
        <v>5940000</v>
      </c>
      <c r="AB681" s="175">
        <v>1697</v>
      </c>
      <c r="AC681" s="188" t="str">
        <f>IFERROR((VLOOKUP($AB681,T_Datos!$B$3:$D$34,2,FALSE)),"Por favor diligenciar")</f>
        <v xml:space="preserve">Gestion publica transparente y que mide cuentas  la ciudadania en rafael uribe uribe </v>
      </c>
      <c r="AD681" s="188" t="str">
        <f>IFERROR((VLOOKUP($AB681,T_Datos!$B$3:$D$34,3,FALSE)),"Por favor diligenciar")</f>
        <v>O23011605570000001697</v>
      </c>
      <c r="AE681" s="175"/>
      <c r="AF681" s="186"/>
      <c r="AG681" s="175"/>
      <c r="AH681" s="186"/>
      <c r="AI681" s="187"/>
      <c r="AJ681" s="185"/>
      <c r="AK681" s="175"/>
      <c r="AL681" s="186"/>
      <c r="AM681" s="175"/>
      <c r="AN681" s="182">
        <f t="shared" si="67"/>
        <v>2</v>
      </c>
      <c r="AO681" s="182">
        <f>IF(X681+AM681=0,0,AM681+X681)</f>
        <v>60</v>
      </c>
      <c r="AP681" s="189">
        <f>IF(Z681+AJ681=0,0,Z681+AJ681)</f>
        <v>11880000</v>
      </c>
    </row>
    <row r="682" spans="2:42" ht="51" customHeight="1">
      <c r="B682" s="177" t="s">
        <v>1138</v>
      </c>
      <c r="C682" s="175">
        <v>688</v>
      </c>
      <c r="D682" s="175" t="s">
        <v>1137</v>
      </c>
      <c r="E682" s="12"/>
      <c r="F682" s="190" t="s">
        <v>3922</v>
      </c>
      <c r="G682" s="179" t="s">
        <v>1249</v>
      </c>
      <c r="H682" s="175" t="s">
        <v>3923</v>
      </c>
      <c r="I682" s="175" t="s">
        <v>3924</v>
      </c>
      <c r="J682" s="175" t="s">
        <v>1373</v>
      </c>
      <c r="K682" s="180">
        <v>1015427370</v>
      </c>
      <c r="L682" s="175"/>
      <c r="M682" s="175"/>
      <c r="N682" s="175"/>
      <c r="O682" s="175"/>
      <c r="P682" s="175"/>
      <c r="Q682" s="175"/>
      <c r="R682" s="175"/>
      <c r="S682" s="175"/>
      <c r="T682" s="175" t="s">
        <v>3925</v>
      </c>
      <c r="U682" s="181">
        <v>45635</v>
      </c>
      <c r="V682" s="181">
        <v>45642</v>
      </c>
      <c r="W682" s="181">
        <v>45703</v>
      </c>
      <c r="X682" s="175">
        <v>60</v>
      </c>
      <c r="Y682" s="182">
        <f t="shared" si="68"/>
        <v>2</v>
      </c>
      <c r="Z682" s="183">
        <v>11880000</v>
      </c>
      <c r="AA682" s="184">
        <f t="shared" si="69"/>
        <v>5940000</v>
      </c>
      <c r="AB682" s="175">
        <v>1636</v>
      </c>
      <c r="AC682" s="188" t="str">
        <f>IFERROR((VLOOKUP($AB682,T_Datos!$B$3:$D$34,2,FALSE)),"Por favor diligenciar")</f>
        <v>Mejoramiento de la calidad dde vida del adulto mayor en rafael uribe uribe</v>
      </c>
      <c r="AD682" s="188" t="str">
        <f>IFERROR((VLOOKUP($AB682,T_Datos!$B$3:$D$34,3,FALSE)),"Por favor diligenciar")</f>
        <v>O23011601010000001636</v>
      </c>
      <c r="AE682" s="175"/>
      <c r="AF682" s="186"/>
      <c r="AG682" s="175"/>
      <c r="AH682" s="186"/>
      <c r="AI682" s="187"/>
      <c r="AJ682" s="185"/>
      <c r="AK682" s="175"/>
      <c r="AL682" s="186"/>
      <c r="AM682" s="175"/>
      <c r="AN682" s="182">
        <f t="shared" si="67"/>
        <v>2</v>
      </c>
      <c r="AO682" s="182">
        <f>IF(X682+AM682=0,0,AM682+X682)</f>
        <v>60</v>
      </c>
      <c r="AP682" s="189">
        <f>IF(Z682+AJ682=0,0,Z682+AJ682)</f>
        <v>11880000</v>
      </c>
    </row>
    <row r="683" spans="2:42" ht="51" customHeight="1">
      <c r="B683" s="177" t="s">
        <v>61</v>
      </c>
      <c r="C683" s="175">
        <v>689</v>
      </c>
      <c r="D683" s="175" t="s">
        <v>3926</v>
      </c>
      <c r="E683" s="174"/>
      <c r="F683" s="190" t="s">
        <v>3927</v>
      </c>
      <c r="G683" s="179" t="s">
        <v>1227</v>
      </c>
      <c r="H683" s="175" t="s">
        <v>3928</v>
      </c>
      <c r="I683" s="175" t="s">
        <v>3929</v>
      </c>
      <c r="J683" s="175" t="s">
        <v>1379</v>
      </c>
      <c r="K683" s="180">
        <v>830013740</v>
      </c>
      <c r="L683" s="175"/>
      <c r="M683" s="175"/>
      <c r="N683" s="175"/>
      <c r="O683" s="175"/>
      <c r="P683" s="175"/>
      <c r="Q683" s="175"/>
      <c r="R683" s="175"/>
      <c r="S683" s="175"/>
      <c r="T683" s="175" t="s">
        <v>3930</v>
      </c>
      <c r="U683" s="181">
        <v>45625</v>
      </c>
      <c r="V683" s="181">
        <v>45629</v>
      </c>
      <c r="W683" s="181">
        <v>45751</v>
      </c>
      <c r="X683" s="175">
        <v>120</v>
      </c>
      <c r="Y683" s="182">
        <f t="shared" si="68"/>
        <v>4</v>
      </c>
      <c r="Z683" s="183">
        <v>15900000</v>
      </c>
      <c r="AA683" s="184">
        <f t="shared" si="69"/>
        <v>3975000</v>
      </c>
      <c r="AB683" s="175">
        <v>9997</v>
      </c>
      <c r="AC683" s="188" t="s">
        <v>3931</v>
      </c>
      <c r="AD683" s="188" t="s">
        <v>3932</v>
      </c>
      <c r="AE683" s="175"/>
      <c r="AF683" s="186"/>
      <c r="AG683" s="175"/>
      <c r="AH683" s="186"/>
      <c r="AI683" s="187"/>
      <c r="AJ683" s="185"/>
      <c r="AK683" s="175"/>
      <c r="AL683" s="186"/>
      <c r="AM683" s="175"/>
      <c r="AN683" s="182">
        <f t="shared" si="67"/>
        <v>4</v>
      </c>
      <c r="AO683" s="182">
        <f>IF(X683+AM683=0,0,AM683+X683)</f>
        <v>120</v>
      </c>
      <c r="AP683" s="189">
        <f>IF(Z683+AJ683=0,0,Z683+AJ683)</f>
        <v>15900000</v>
      </c>
    </row>
    <row r="684" spans="2:42" ht="51" customHeight="1">
      <c r="B684" s="177" t="s">
        <v>1140</v>
      </c>
      <c r="C684" s="175">
        <v>690</v>
      </c>
      <c r="D684" s="175" t="s">
        <v>1139</v>
      </c>
      <c r="E684" s="174"/>
      <c r="F684" s="190" t="s">
        <v>3933</v>
      </c>
      <c r="G684" s="179" t="s">
        <v>1249</v>
      </c>
      <c r="H684" s="175" t="s">
        <v>3934</v>
      </c>
      <c r="I684" s="175" t="s">
        <v>2263</v>
      </c>
      <c r="J684" s="175" t="s">
        <v>1373</v>
      </c>
      <c r="K684" s="180">
        <v>79416276</v>
      </c>
      <c r="L684" s="175"/>
      <c r="M684" s="175"/>
      <c r="N684" s="175"/>
      <c r="O684" s="175"/>
      <c r="P684" s="175"/>
      <c r="Q684" s="175"/>
      <c r="R684" s="175"/>
      <c r="S684" s="175"/>
      <c r="T684" s="175" t="s">
        <v>3935</v>
      </c>
      <c r="U684" s="181">
        <v>45629</v>
      </c>
      <c r="V684" s="181">
        <v>45631</v>
      </c>
      <c r="W684" s="181">
        <v>45692</v>
      </c>
      <c r="X684" s="175">
        <v>60</v>
      </c>
      <c r="Y684" s="182">
        <f t="shared" si="68"/>
        <v>2</v>
      </c>
      <c r="Z684" s="183">
        <v>8400000</v>
      </c>
      <c r="AA684" s="184">
        <f t="shared" si="69"/>
        <v>4200000</v>
      </c>
      <c r="AB684" s="175">
        <v>1697</v>
      </c>
      <c r="AC684" s="188" t="str">
        <f>IFERROR((VLOOKUP($AB684,T_Datos!$B$3:$D$34,2,FALSE)),"Por favor diligenciar")</f>
        <v xml:space="preserve">Gestion publica transparente y que mide cuentas  la ciudadania en rafael uribe uribe </v>
      </c>
      <c r="AD684" s="188" t="str">
        <f>IFERROR((VLOOKUP($AB684,T_Datos!$B$3:$D$34,3,FALSE)),"Por favor diligenciar")</f>
        <v>O23011605570000001697</v>
      </c>
      <c r="AE684" s="175"/>
      <c r="AF684" s="186"/>
      <c r="AG684" s="175"/>
      <c r="AH684" s="186"/>
      <c r="AI684" s="187"/>
      <c r="AJ684" s="185"/>
      <c r="AK684" s="175"/>
      <c r="AL684" s="186"/>
      <c r="AM684" s="175"/>
      <c r="AN684" s="182">
        <f t="shared" si="67"/>
        <v>2</v>
      </c>
      <c r="AO684" s="182">
        <f>IF(X684+AM684=0,0,AM684+X684)</f>
        <v>60</v>
      </c>
      <c r="AP684" s="189">
        <f>IF(Z684+AJ684=0,0,Z684+AJ684)</f>
        <v>8400000</v>
      </c>
    </row>
    <row r="685" spans="2:42" ht="51" customHeight="1">
      <c r="B685" s="177" t="s">
        <v>1142</v>
      </c>
      <c r="C685" s="175">
        <v>691</v>
      </c>
      <c r="D685" s="175" t="s">
        <v>1141</v>
      </c>
      <c r="E685" s="174"/>
      <c r="F685" s="190" t="s">
        <v>3936</v>
      </c>
      <c r="G685" s="179" t="s">
        <v>1249</v>
      </c>
      <c r="H685" s="175" t="s">
        <v>3937</v>
      </c>
      <c r="I685" s="175" t="s">
        <v>3938</v>
      </c>
      <c r="J685" s="175" t="s">
        <v>1373</v>
      </c>
      <c r="K685" s="180">
        <v>79468775</v>
      </c>
      <c r="L685" s="175"/>
      <c r="M685" s="175"/>
      <c r="N685" s="175"/>
      <c r="O685" s="175"/>
      <c r="P685" s="175"/>
      <c r="Q685" s="175"/>
      <c r="R685" s="175"/>
      <c r="S685" s="175"/>
      <c r="T685" s="175" t="s">
        <v>3939</v>
      </c>
      <c r="U685" s="181">
        <v>45632</v>
      </c>
      <c r="V685" s="181">
        <v>45643</v>
      </c>
      <c r="W685" s="181">
        <v>45704</v>
      </c>
      <c r="X685" s="175">
        <v>60</v>
      </c>
      <c r="Y685" s="182">
        <f t="shared" si="68"/>
        <v>2</v>
      </c>
      <c r="Z685" s="183">
        <v>11880000</v>
      </c>
      <c r="AA685" s="184">
        <f t="shared" si="69"/>
        <v>5940000</v>
      </c>
      <c r="AB685" s="175">
        <v>1698</v>
      </c>
      <c r="AC685" s="188" t="str">
        <f>IFERROR((VLOOKUP($AB685,T_Datos!$B$3:$D$34,2,FALSE)),"Por favor diligenciar")</f>
        <v>Inspección, vigilancia y control en Rafael Uribe Uribe
Rafael Uribe Uribe</v>
      </c>
      <c r="AD685" s="188" t="str">
        <f>IFERROR((VLOOKUP($AB685,T_Datos!$B$3:$D$34,3,FALSE)),"Por favor diligenciar")</f>
        <v>O23011605570000001698</v>
      </c>
      <c r="AE685" s="175"/>
      <c r="AF685" s="186"/>
      <c r="AG685" s="175"/>
      <c r="AH685" s="186"/>
      <c r="AI685" s="187"/>
      <c r="AJ685" s="185"/>
      <c r="AK685" s="175"/>
      <c r="AL685" s="186"/>
      <c r="AM685" s="175"/>
      <c r="AN685" s="182">
        <f t="shared" si="67"/>
        <v>2</v>
      </c>
      <c r="AO685" s="182">
        <f>IF(X685+AM685=0,0,AM685+X685)</f>
        <v>60</v>
      </c>
      <c r="AP685" s="189">
        <f>IF(Z685+AJ685=0,0,Z685+AJ685)</f>
        <v>11880000</v>
      </c>
    </row>
    <row r="686" spans="2:42" ht="51" customHeight="1">
      <c r="B686" s="177" t="s">
        <v>1144</v>
      </c>
      <c r="C686" s="175">
        <v>692</v>
      </c>
      <c r="D686" s="175" t="s">
        <v>1143</v>
      </c>
      <c r="E686" s="174"/>
      <c r="F686" s="190" t="s">
        <v>3940</v>
      </c>
      <c r="G686" s="179" t="s">
        <v>1249</v>
      </c>
      <c r="H686" s="175" t="s">
        <v>3941</v>
      </c>
      <c r="I686" s="175" t="s">
        <v>3942</v>
      </c>
      <c r="J686" s="175" t="s">
        <v>1373</v>
      </c>
      <c r="K686" s="180">
        <v>1000274274</v>
      </c>
      <c r="L686" s="175"/>
      <c r="M686" s="175"/>
      <c r="N686" s="175"/>
      <c r="O686" s="175"/>
      <c r="P686" s="175"/>
      <c r="Q686" s="175"/>
      <c r="R686" s="175"/>
      <c r="S686" s="175"/>
      <c r="T686" s="175" t="s">
        <v>3943</v>
      </c>
      <c r="U686" s="181">
        <v>45628</v>
      </c>
      <c r="V686" s="181">
        <v>45631</v>
      </c>
      <c r="W686" s="181">
        <v>45692</v>
      </c>
      <c r="X686" s="175">
        <v>60</v>
      </c>
      <c r="Y686" s="182">
        <f t="shared" si="68"/>
        <v>2</v>
      </c>
      <c r="Z686" s="183">
        <v>10200000</v>
      </c>
      <c r="AA686" s="184">
        <f t="shared" si="69"/>
        <v>5100000</v>
      </c>
      <c r="AB686" s="175">
        <v>1698</v>
      </c>
      <c r="AC686" s="188" t="str">
        <f>IFERROR((VLOOKUP($AB686,T_Datos!$B$3:$D$34,2,FALSE)),"Por favor diligenciar")</f>
        <v>Inspección, vigilancia y control en Rafael Uribe Uribe
Rafael Uribe Uribe</v>
      </c>
      <c r="AD686" s="188" t="str">
        <f>IFERROR((VLOOKUP($AB686,T_Datos!$B$3:$D$34,3,FALSE)),"Por favor diligenciar")</f>
        <v>O23011605570000001698</v>
      </c>
      <c r="AE686" s="175"/>
      <c r="AF686" s="186"/>
      <c r="AG686" s="175"/>
      <c r="AH686" s="186"/>
      <c r="AI686" s="187"/>
      <c r="AJ686" s="185"/>
      <c r="AK686" s="175"/>
      <c r="AL686" s="186"/>
      <c r="AM686" s="175"/>
      <c r="AN686" s="182">
        <f t="shared" ref="AN686:AN717" si="70">ROUND(AO686/30,0)</f>
        <v>2</v>
      </c>
      <c r="AO686" s="182">
        <f>IF(X686+AM686=0,0,AM686+X686)</f>
        <v>60</v>
      </c>
      <c r="AP686" s="189">
        <f>IF(Z686+AJ686=0,0,Z686+AJ686)</f>
        <v>10200000</v>
      </c>
    </row>
    <row r="687" spans="2:42" ht="51" customHeight="1">
      <c r="B687" s="177" t="s">
        <v>3944</v>
      </c>
      <c r="C687" s="175">
        <v>693</v>
      </c>
      <c r="D687" s="175" t="s">
        <v>3945</v>
      </c>
      <c r="E687" s="174"/>
      <c r="F687" s="190" t="s">
        <v>3946</v>
      </c>
      <c r="G687" s="179" t="s">
        <v>1249</v>
      </c>
      <c r="H687" s="175" t="s">
        <v>3947</v>
      </c>
      <c r="I687" s="175" t="s">
        <v>3948</v>
      </c>
      <c r="J687" s="175" t="s">
        <v>1373</v>
      </c>
      <c r="K687" s="180">
        <v>1010007877</v>
      </c>
      <c r="L687" s="175"/>
      <c r="M687" s="175"/>
      <c r="N687" s="175"/>
      <c r="O687" s="175"/>
      <c r="P687" s="175"/>
      <c r="Q687" s="175"/>
      <c r="R687" s="175"/>
      <c r="S687" s="175"/>
      <c r="T687" s="175" t="s">
        <v>3949</v>
      </c>
      <c r="U687" s="181">
        <v>45637</v>
      </c>
      <c r="V687" s="181">
        <v>45643</v>
      </c>
      <c r="W687" s="181">
        <v>45704</v>
      </c>
      <c r="X687" s="175">
        <v>60</v>
      </c>
      <c r="Y687" s="182">
        <f t="shared" ref="Y687:Y718" si="71">ROUND((X687/30),0)</f>
        <v>2</v>
      </c>
      <c r="Z687" s="183">
        <v>3960000</v>
      </c>
      <c r="AA687" s="184">
        <f t="shared" si="69"/>
        <v>1980000</v>
      </c>
      <c r="AB687" s="175">
        <v>1665</v>
      </c>
      <c r="AC687" s="188" t="str">
        <f>IFERROR((VLOOKUP($AB687,T_Datos!$B$3:$D$34,2,FALSE)),"Por favor diligenciar")</f>
        <v>Reducción de riesgos por emergencias y desastres en Rafael Uribe Uribe</v>
      </c>
      <c r="AD687" s="188" t="str">
        <f>IFERROR((VLOOKUP($AB687,T_Datos!$B$3:$D$34,3,FALSE)),"Por favor diligenciar")</f>
        <v>O23011602300000001665</v>
      </c>
      <c r="AE687" s="175"/>
      <c r="AF687" s="186"/>
      <c r="AG687" s="175"/>
      <c r="AH687" s="186"/>
      <c r="AI687" s="187"/>
      <c r="AJ687" s="185"/>
      <c r="AK687" s="175"/>
      <c r="AL687" s="186"/>
      <c r="AM687" s="175"/>
      <c r="AN687" s="182">
        <f t="shared" si="70"/>
        <v>2</v>
      </c>
      <c r="AO687" s="182">
        <f>IF(X687+AM687=0,0,AM687+X687)</f>
        <v>60</v>
      </c>
      <c r="AP687" s="189">
        <f>IF(Z687+AJ687=0,0,Z687+AJ687)</f>
        <v>3960000</v>
      </c>
    </row>
    <row r="688" spans="2:42" ht="51" customHeight="1">
      <c r="B688" s="177" t="s">
        <v>1146</v>
      </c>
      <c r="C688" s="175">
        <v>694</v>
      </c>
      <c r="D688" s="175" t="s">
        <v>1145</v>
      </c>
      <c r="E688" s="176"/>
      <c r="F688" s="190" t="s">
        <v>3950</v>
      </c>
      <c r="G688" s="179" t="s">
        <v>1249</v>
      </c>
      <c r="H688" s="175" t="s">
        <v>3951</v>
      </c>
      <c r="I688" s="175" t="s">
        <v>3952</v>
      </c>
      <c r="J688" s="175" t="s">
        <v>1373</v>
      </c>
      <c r="K688" s="180">
        <v>1072713174</v>
      </c>
      <c r="L688" s="175"/>
      <c r="M688" s="175"/>
      <c r="N688" s="175"/>
      <c r="O688" s="175"/>
      <c r="P688" s="175"/>
      <c r="Q688" s="175"/>
      <c r="R688" s="175"/>
      <c r="S688" s="175"/>
      <c r="T688" s="175" t="s">
        <v>1457</v>
      </c>
      <c r="U688" s="181">
        <v>45631</v>
      </c>
      <c r="V688" s="181">
        <v>45635</v>
      </c>
      <c r="W688" s="181">
        <v>45696</v>
      </c>
      <c r="X688" s="175">
        <v>60</v>
      </c>
      <c r="Y688" s="182">
        <f t="shared" si="71"/>
        <v>2</v>
      </c>
      <c r="Z688" s="183">
        <v>11880000</v>
      </c>
      <c r="AA688" s="184">
        <f t="shared" si="69"/>
        <v>5940000</v>
      </c>
      <c r="AB688" s="175">
        <v>1698</v>
      </c>
      <c r="AC688" s="188" t="str">
        <f>IFERROR((VLOOKUP($AB688,T_Datos!$B$3:$D$34,2,FALSE)),"Por favor diligenciar")</f>
        <v>Inspección, vigilancia y control en Rafael Uribe Uribe
Rafael Uribe Uribe</v>
      </c>
      <c r="AD688" s="188" t="str">
        <f>IFERROR((VLOOKUP($AB688,T_Datos!$B$3:$D$34,3,FALSE)),"Por favor diligenciar")</f>
        <v>O23011605570000001698</v>
      </c>
      <c r="AE688" s="175"/>
      <c r="AF688" s="186"/>
      <c r="AG688" s="175"/>
      <c r="AH688" s="186"/>
      <c r="AI688" s="187"/>
      <c r="AJ688" s="185"/>
      <c r="AK688" s="175"/>
      <c r="AL688" s="186"/>
      <c r="AM688" s="175"/>
      <c r="AN688" s="182">
        <f t="shared" si="70"/>
        <v>2</v>
      </c>
      <c r="AO688" s="182">
        <f>IF(X688+AM688=0,0,AM688+X688)</f>
        <v>60</v>
      </c>
      <c r="AP688" s="189">
        <f>IF(Z688+AJ688=0,0,Z688+AJ688)</f>
        <v>11880000</v>
      </c>
    </row>
    <row r="689" spans="2:42" ht="51" customHeight="1">
      <c r="B689" s="177" t="s">
        <v>1148</v>
      </c>
      <c r="C689" s="175">
        <v>695</v>
      </c>
      <c r="D689" s="175" t="s">
        <v>1147</v>
      </c>
      <c r="E689" s="12"/>
      <c r="F689" s="190" t="s">
        <v>3953</v>
      </c>
      <c r="G689" s="179" t="s">
        <v>1249</v>
      </c>
      <c r="H689" s="175" t="s">
        <v>3954</v>
      </c>
      <c r="I689" s="175" t="s">
        <v>2331</v>
      </c>
      <c r="J689" s="175" t="s">
        <v>1373</v>
      </c>
      <c r="K689" s="180">
        <v>79693527</v>
      </c>
      <c r="L689" s="175"/>
      <c r="M689" s="175"/>
      <c r="N689" s="175"/>
      <c r="O689" s="175"/>
      <c r="P689" s="175"/>
      <c r="Q689" s="175"/>
      <c r="R689" s="175"/>
      <c r="S689" s="175"/>
      <c r="T689" s="175" t="s">
        <v>1457</v>
      </c>
      <c r="U689" s="181">
        <v>45646</v>
      </c>
      <c r="V689" s="178"/>
      <c r="W689" s="178"/>
      <c r="X689" s="175">
        <v>60</v>
      </c>
      <c r="Y689" s="182">
        <f t="shared" si="71"/>
        <v>2</v>
      </c>
      <c r="Z689" s="183">
        <v>11880000</v>
      </c>
      <c r="AA689" s="184">
        <f t="shared" si="69"/>
        <v>5940000</v>
      </c>
      <c r="AB689" s="175">
        <v>1698</v>
      </c>
      <c r="AC689" s="188" t="str">
        <f>IFERROR((VLOOKUP($AB689,T_Datos!$B$3:$D$34,2,FALSE)),"Por favor diligenciar")</f>
        <v>Inspección, vigilancia y control en Rafael Uribe Uribe
Rafael Uribe Uribe</v>
      </c>
      <c r="AD689" s="188" t="str">
        <f>IFERROR((VLOOKUP($AB689,T_Datos!$B$3:$D$34,3,FALSE)),"Por favor diligenciar")</f>
        <v>O23011605570000001698</v>
      </c>
      <c r="AE689" s="175"/>
      <c r="AF689" s="186"/>
      <c r="AG689" s="175"/>
      <c r="AH689" s="186"/>
      <c r="AI689" s="187"/>
      <c r="AJ689" s="185"/>
      <c r="AK689" s="175"/>
      <c r="AL689" s="186"/>
      <c r="AM689" s="175"/>
      <c r="AN689" s="182">
        <f t="shared" si="70"/>
        <v>2</v>
      </c>
      <c r="AO689" s="182">
        <f>IF(X689+AM689=0,0,AM689+X689)</f>
        <v>60</v>
      </c>
      <c r="AP689" s="189">
        <f>IF(Z689+AJ689=0,0,Z689+AJ689)</f>
        <v>11880000</v>
      </c>
    </row>
    <row r="690" spans="2:42" ht="51" customHeight="1">
      <c r="B690" s="177" t="s">
        <v>1150</v>
      </c>
      <c r="C690" s="175">
        <v>696</v>
      </c>
      <c r="D690" s="175" t="s">
        <v>1149</v>
      </c>
      <c r="E690" s="174"/>
      <c r="F690" s="190" t="s">
        <v>3955</v>
      </c>
      <c r="G690" s="179" t="s">
        <v>1249</v>
      </c>
      <c r="H690" s="175" t="s">
        <v>3956</v>
      </c>
      <c r="I690" s="175" t="s">
        <v>3957</v>
      </c>
      <c r="J690" s="175" t="s">
        <v>1373</v>
      </c>
      <c r="K690" s="180">
        <v>38141462</v>
      </c>
      <c r="L690" s="175"/>
      <c r="M690" s="175"/>
      <c r="N690" s="175"/>
      <c r="O690" s="175"/>
      <c r="P690" s="175"/>
      <c r="Q690" s="175"/>
      <c r="R690" s="175"/>
      <c r="S690" s="175"/>
      <c r="T690" s="175" t="s">
        <v>3958</v>
      </c>
      <c r="U690" s="181">
        <v>45635</v>
      </c>
      <c r="V690" s="181">
        <v>45636</v>
      </c>
      <c r="W690" s="181">
        <v>45697</v>
      </c>
      <c r="X690" s="175">
        <v>60</v>
      </c>
      <c r="Y690" s="182">
        <f t="shared" si="71"/>
        <v>2</v>
      </c>
      <c r="Z690" s="183">
        <v>11880000</v>
      </c>
      <c r="AA690" s="184">
        <f t="shared" si="69"/>
        <v>5940000</v>
      </c>
      <c r="AB690" s="175">
        <v>1697</v>
      </c>
      <c r="AC690" s="188" t="str">
        <f>IFERROR((VLOOKUP($AB690,T_Datos!$B$3:$D$34,2,FALSE)),"Por favor diligenciar")</f>
        <v xml:space="preserve">Gestion publica transparente y que mide cuentas  la ciudadania en rafael uribe uribe </v>
      </c>
      <c r="AD690" s="188" t="str">
        <f>IFERROR((VLOOKUP($AB690,T_Datos!$B$3:$D$34,3,FALSE)),"Por favor diligenciar")</f>
        <v>O23011605570000001697</v>
      </c>
      <c r="AE690" s="175"/>
      <c r="AF690" s="186"/>
      <c r="AG690" s="175"/>
      <c r="AH690" s="186"/>
      <c r="AI690" s="187"/>
      <c r="AJ690" s="185"/>
      <c r="AK690" s="175"/>
      <c r="AL690" s="186"/>
      <c r="AM690" s="175"/>
      <c r="AN690" s="182">
        <f t="shared" si="70"/>
        <v>2</v>
      </c>
      <c r="AO690" s="182">
        <f>IF(X690+AM690=0,0,AM690+X690)</f>
        <v>60</v>
      </c>
      <c r="AP690" s="189">
        <f>IF(Z690+AJ690=0,0,Z690+AJ690)</f>
        <v>11880000</v>
      </c>
    </row>
    <row r="691" spans="2:42" ht="51" customHeight="1">
      <c r="B691" s="177" t="s">
        <v>1152</v>
      </c>
      <c r="C691" s="175">
        <v>697</v>
      </c>
      <c r="D691" s="175" t="s">
        <v>1151</v>
      </c>
      <c r="E691" s="174"/>
      <c r="F691" s="190" t="s">
        <v>3959</v>
      </c>
      <c r="G691" s="179" t="s">
        <v>1249</v>
      </c>
      <c r="H691" s="175" t="s">
        <v>3960</v>
      </c>
      <c r="I691" s="175" t="s">
        <v>3961</v>
      </c>
      <c r="J691" s="175" t="s">
        <v>1373</v>
      </c>
      <c r="K691" s="180">
        <v>80749159</v>
      </c>
      <c r="L691" s="175"/>
      <c r="M691" s="175"/>
      <c r="N691" s="175"/>
      <c r="O691" s="175"/>
      <c r="P691" s="175"/>
      <c r="Q691" s="175"/>
      <c r="R691" s="175"/>
      <c r="S691" s="175"/>
      <c r="T691" s="175" t="s">
        <v>3962</v>
      </c>
      <c r="U691" s="181">
        <v>45636</v>
      </c>
      <c r="V691" s="181">
        <v>45643</v>
      </c>
      <c r="W691" s="181">
        <v>45704</v>
      </c>
      <c r="X691" s="175">
        <v>60</v>
      </c>
      <c r="Y691" s="182">
        <f t="shared" si="71"/>
        <v>2</v>
      </c>
      <c r="Z691" s="183">
        <v>3960000</v>
      </c>
      <c r="AA691" s="184">
        <f t="shared" si="69"/>
        <v>1980000</v>
      </c>
      <c r="AB691" s="175">
        <v>1665</v>
      </c>
      <c r="AC691" s="188" t="str">
        <f>IFERROR((VLOOKUP($AB691,T_Datos!$B$3:$D$34,2,FALSE)),"Por favor diligenciar")</f>
        <v>Reducción de riesgos por emergencias y desastres en Rafael Uribe Uribe</v>
      </c>
      <c r="AD691" s="188" t="str">
        <f>IFERROR((VLOOKUP($AB691,T_Datos!$B$3:$D$34,3,FALSE)),"Por favor diligenciar")</f>
        <v>O23011602300000001665</v>
      </c>
      <c r="AE691" s="175"/>
      <c r="AF691" s="186"/>
      <c r="AG691" s="175"/>
      <c r="AH691" s="186"/>
      <c r="AI691" s="187"/>
      <c r="AJ691" s="185"/>
      <c r="AK691" s="175"/>
      <c r="AL691" s="186"/>
      <c r="AM691" s="175"/>
      <c r="AN691" s="182">
        <f t="shared" si="70"/>
        <v>2</v>
      </c>
      <c r="AO691" s="182">
        <f>IF(X691+AM691=0,0,AM691+X691)</f>
        <v>60</v>
      </c>
      <c r="AP691" s="189">
        <f>IF(Z691+AJ691=0,0,Z691+AJ691)</f>
        <v>3960000</v>
      </c>
    </row>
    <row r="692" spans="2:42" ht="51" customHeight="1">
      <c r="B692" s="177" t="s">
        <v>1154</v>
      </c>
      <c r="C692" s="175">
        <v>698</v>
      </c>
      <c r="D692" s="175" t="s">
        <v>1153</v>
      </c>
      <c r="E692" s="12"/>
      <c r="F692" s="190" t="s">
        <v>3963</v>
      </c>
      <c r="G692" s="179" t="s">
        <v>1249</v>
      </c>
      <c r="H692" s="175" t="s">
        <v>3964</v>
      </c>
      <c r="I692" s="175" t="s">
        <v>3965</v>
      </c>
      <c r="J692" s="175" t="s">
        <v>1373</v>
      </c>
      <c r="K692" s="180">
        <v>1074132829</v>
      </c>
      <c r="L692" s="175"/>
      <c r="M692" s="175"/>
      <c r="N692" s="175"/>
      <c r="O692" s="175"/>
      <c r="P692" s="175"/>
      <c r="Q692" s="175"/>
      <c r="R692" s="175"/>
      <c r="S692" s="175"/>
      <c r="T692" s="175" t="s">
        <v>3966</v>
      </c>
      <c r="U692" s="181">
        <v>45637</v>
      </c>
      <c r="V692" s="181">
        <v>45638</v>
      </c>
      <c r="W692" s="181">
        <v>45699</v>
      </c>
      <c r="X692" s="175">
        <v>60</v>
      </c>
      <c r="Y692" s="182">
        <f t="shared" si="71"/>
        <v>2</v>
      </c>
      <c r="Z692" s="183">
        <v>10200000</v>
      </c>
      <c r="AA692" s="184">
        <f t="shared" si="69"/>
        <v>5100000</v>
      </c>
      <c r="AB692" s="175">
        <v>1697</v>
      </c>
      <c r="AC692" s="188" t="str">
        <f>IFERROR((VLOOKUP($AB692,T_Datos!$B$3:$D$34,2,FALSE)),"Por favor diligenciar")</f>
        <v xml:space="preserve">Gestion publica transparente y que mide cuentas  la ciudadania en rafael uribe uribe </v>
      </c>
      <c r="AD692" s="188" t="str">
        <f>IFERROR((VLOOKUP($AB692,T_Datos!$B$3:$D$34,3,FALSE)),"Por favor diligenciar")</f>
        <v>O23011605570000001697</v>
      </c>
      <c r="AE692" s="175"/>
      <c r="AF692" s="186"/>
      <c r="AG692" s="175"/>
      <c r="AH692" s="186"/>
      <c r="AI692" s="187"/>
      <c r="AJ692" s="185"/>
      <c r="AK692" s="175"/>
      <c r="AL692" s="186"/>
      <c r="AM692" s="175"/>
      <c r="AN692" s="182">
        <f t="shared" si="70"/>
        <v>2</v>
      </c>
      <c r="AO692" s="182">
        <f>IF(X692+AM692=0,0,AM692+X692)</f>
        <v>60</v>
      </c>
      <c r="AP692" s="189">
        <f>IF(Z692+AJ692=0,0,Z692+AJ692)</f>
        <v>10200000</v>
      </c>
    </row>
    <row r="693" spans="2:42" ht="51" customHeight="1">
      <c r="B693" s="177" t="s">
        <v>1156</v>
      </c>
      <c r="C693" s="175">
        <v>699</v>
      </c>
      <c r="D693" s="175" t="s">
        <v>1155</v>
      </c>
      <c r="E693" s="176"/>
      <c r="F693" s="190" t="s">
        <v>3967</v>
      </c>
      <c r="G693" s="179" t="s">
        <v>1249</v>
      </c>
      <c r="H693" s="175" t="s">
        <v>3968</v>
      </c>
      <c r="I693" s="175" t="s">
        <v>2237</v>
      </c>
      <c r="J693" s="175" t="s">
        <v>1373</v>
      </c>
      <c r="K693" s="180">
        <v>1010245193</v>
      </c>
      <c r="L693" s="175"/>
      <c r="M693" s="175"/>
      <c r="N693" s="175"/>
      <c r="O693" s="175"/>
      <c r="P693" s="175"/>
      <c r="Q693" s="175"/>
      <c r="R693" s="175"/>
      <c r="S693" s="175"/>
      <c r="T693" s="175" t="s">
        <v>3969</v>
      </c>
      <c r="U693" s="181">
        <v>45650</v>
      </c>
      <c r="V693" s="178"/>
      <c r="W693" s="178"/>
      <c r="X693" s="175">
        <v>60</v>
      </c>
      <c r="Y693" s="182">
        <f t="shared" si="71"/>
        <v>2</v>
      </c>
      <c r="Z693" s="183">
        <v>10200000</v>
      </c>
      <c r="AA693" s="184">
        <f t="shared" si="69"/>
        <v>5100000</v>
      </c>
      <c r="AB693" s="175">
        <v>1697</v>
      </c>
      <c r="AC693" s="188" t="str">
        <f>IFERROR((VLOOKUP($AB693,T_Datos!$B$3:$D$34,2,FALSE)),"Por favor diligenciar")</f>
        <v xml:space="preserve">Gestion publica transparente y que mide cuentas  la ciudadania en rafael uribe uribe </v>
      </c>
      <c r="AD693" s="188" t="str">
        <f>IFERROR((VLOOKUP($AB693,T_Datos!$B$3:$D$34,3,FALSE)),"Por favor diligenciar")</f>
        <v>O23011605570000001697</v>
      </c>
      <c r="AE693" s="175"/>
      <c r="AF693" s="186"/>
      <c r="AG693" s="175"/>
      <c r="AH693" s="186"/>
      <c r="AI693" s="187"/>
      <c r="AJ693" s="185"/>
      <c r="AK693" s="175"/>
      <c r="AL693" s="186"/>
      <c r="AM693" s="175"/>
      <c r="AN693" s="182">
        <f t="shared" si="70"/>
        <v>2</v>
      </c>
      <c r="AO693" s="182">
        <f>IF(X693+AM693=0,0,AM693+X693)</f>
        <v>60</v>
      </c>
      <c r="AP693" s="189">
        <f>IF(Z693+AJ693=0,0,Z693+AJ693)</f>
        <v>10200000</v>
      </c>
    </row>
    <row r="694" spans="2:42" ht="51" customHeight="1">
      <c r="B694" s="177" t="s">
        <v>1158</v>
      </c>
      <c r="C694" s="175">
        <v>700</v>
      </c>
      <c r="D694" s="175" t="s">
        <v>1157</v>
      </c>
      <c r="E694" s="176"/>
      <c r="F694" s="190" t="s">
        <v>3970</v>
      </c>
      <c r="G694" s="179" t="s">
        <v>1249</v>
      </c>
      <c r="H694" s="175" t="s">
        <v>3971</v>
      </c>
      <c r="I694" s="175" t="s">
        <v>3972</v>
      </c>
      <c r="J694" s="175" t="s">
        <v>1373</v>
      </c>
      <c r="K694" s="180">
        <v>80424894</v>
      </c>
      <c r="L694" s="175"/>
      <c r="M694" s="175"/>
      <c r="N694" s="175"/>
      <c r="O694" s="175"/>
      <c r="P694" s="175"/>
      <c r="Q694" s="175"/>
      <c r="R694" s="175"/>
      <c r="S694" s="175"/>
      <c r="T694" s="175" t="s">
        <v>3973</v>
      </c>
      <c r="U694" s="181">
        <v>45635</v>
      </c>
      <c r="V694" s="181">
        <v>45644</v>
      </c>
      <c r="W694" s="181">
        <v>45705</v>
      </c>
      <c r="X694" s="175">
        <v>60</v>
      </c>
      <c r="Y694" s="182">
        <f t="shared" si="71"/>
        <v>2</v>
      </c>
      <c r="Z694" s="183">
        <v>8400000</v>
      </c>
      <c r="AA694" s="184">
        <f t="shared" si="69"/>
        <v>4200000</v>
      </c>
      <c r="AB694" s="175">
        <v>1697</v>
      </c>
      <c r="AC694" s="188" t="str">
        <f>IFERROR((VLOOKUP($AB694,T_Datos!$B$3:$D$34,2,FALSE)),"Por favor diligenciar")</f>
        <v xml:space="preserve">Gestion publica transparente y que mide cuentas  la ciudadania en rafael uribe uribe </v>
      </c>
      <c r="AD694" s="188" t="str">
        <f>IFERROR((VLOOKUP($AB694,T_Datos!$B$3:$D$34,3,FALSE)),"Por favor diligenciar")</f>
        <v>O23011605570000001697</v>
      </c>
      <c r="AE694" s="175"/>
      <c r="AF694" s="186"/>
      <c r="AG694" s="175"/>
      <c r="AH694" s="186"/>
      <c r="AI694" s="187"/>
      <c r="AJ694" s="185"/>
      <c r="AK694" s="175"/>
      <c r="AL694" s="186"/>
      <c r="AM694" s="175"/>
      <c r="AN694" s="182">
        <f t="shared" si="70"/>
        <v>2</v>
      </c>
      <c r="AO694" s="182">
        <f>IF(X694+AM694=0,0,AM694+X694)</f>
        <v>60</v>
      </c>
      <c r="AP694" s="189">
        <f>IF(Z694+AJ694=0,0,Z694+AJ694)</f>
        <v>8400000</v>
      </c>
    </row>
    <row r="695" spans="2:42" ht="51" customHeight="1">
      <c r="B695" s="177" t="s">
        <v>1160</v>
      </c>
      <c r="C695" s="175">
        <v>701</v>
      </c>
      <c r="D695" s="175" t="s">
        <v>1159</v>
      </c>
      <c r="E695" s="174"/>
      <c r="F695" s="190" t="s">
        <v>3974</v>
      </c>
      <c r="G695" s="179" t="s">
        <v>1249</v>
      </c>
      <c r="H695" s="175" t="s">
        <v>3975</v>
      </c>
      <c r="I695" s="175" t="s">
        <v>3976</v>
      </c>
      <c r="J695" s="175" t="s">
        <v>1373</v>
      </c>
      <c r="K695" s="180">
        <v>1031164040</v>
      </c>
      <c r="L695" s="175"/>
      <c r="M695" s="175"/>
      <c r="N695" s="175"/>
      <c r="O695" s="175"/>
      <c r="P695" s="175"/>
      <c r="Q695" s="175"/>
      <c r="R695" s="175"/>
      <c r="S695" s="175"/>
      <c r="T695" s="175" t="s">
        <v>1461</v>
      </c>
      <c r="U695" s="181">
        <v>45638</v>
      </c>
      <c r="V695" s="181">
        <v>45643</v>
      </c>
      <c r="W695" s="181">
        <v>45704</v>
      </c>
      <c r="X695" s="175">
        <v>60</v>
      </c>
      <c r="Y695" s="182">
        <f t="shared" si="71"/>
        <v>2</v>
      </c>
      <c r="Z695" s="183">
        <v>11880000</v>
      </c>
      <c r="AA695" s="184">
        <f t="shared" si="69"/>
        <v>5940000</v>
      </c>
      <c r="AB695" s="175">
        <v>1636</v>
      </c>
      <c r="AC695" s="188" t="str">
        <f>IFERROR((VLOOKUP($AB695,T_Datos!$B$3:$D$34,2,FALSE)),"Por favor diligenciar")</f>
        <v>Mejoramiento de la calidad dde vida del adulto mayor en rafael uribe uribe</v>
      </c>
      <c r="AD695" s="188" t="str">
        <f>IFERROR((VLOOKUP($AB695,T_Datos!$B$3:$D$34,3,FALSE)),"Por favor diligenciar")</f>
        <v>O23011601010000001636</v>
      </c>
      <c r="AE695" s="175"/>
      <c r="AF695" s="186"/>
      <c r="AG695" s="175"/>
      <c r="AH695" s="186"/>
      <c r="AI695" s="187"/>
      <c r="AJ695" s="185"/>
      <c r="AK695" s="175"/>
      <c r="AL695" s="186"/>
      <c r="AM695" s="175"/>
      <c r="AN695" s="182">
        <f t="shared" si="70"/>
        <v>2</v>
      </c>
      <c r="AO695" s="182">
        <f>IF(X695+AM695=0,0,AM695+X695)</f>
        <v>60</v>
      </c>
      <c r="AP695" s="189">
        <f>IF(Z695+AJ695=0,0,Z695+AJ695)</f>
        <v>11880000</v>
      </c>
    </row>
    <row r="696" spans="2:42" ht="51" customHeight="1">
      <c r="B696" s="177" t="s">
        <v>1162</v>
      </c>
      <c r="C696" s="175">
        <v>702</v>
      </c>
      <c r="D696" s="175" t="s">
        <v>1161</v>
      </c>
      <c r="E696" s="12"/>
      <c r="F696" s="190" t="s">
        <v>3977</v>
      </c>
      <c r="G696" s="179" t="s">
        <v>1249</v>
      </c>
      <c r="H696" s="175" t="s">
        <v>3978</v>
      </c>
      <c r="I696" s="175" t="s">
        <v>3979</v>
      </c>
      <c r="J696" s="175" t="s">
        <v>1373</v>
      </c>
      <c r="K696" s="180">
        <v>52961670</v>
      </c>
      <c r="L696" s="175"/>
      <c r="M696" s="175"/>
      <c r="N696" s="175"/>
      <c r="O696" s="175"/>
      <c r="P696" s="175"/>
      <c r="Q696" s="175"/>
      <c r="R696" s="175"/>
      <c r="S696" s="175"/>
      <c r="T696" s="175" t="s">
        <v>1561</v>
      </c>
      <c r="U696" s="181">
        <v>45636</v>
      </c>
      <c r="V696" s="181">
        <v>45643</v>
      </c>
      <c r="W696" s="181">
        <v>45704</v>
      </c>
      <c r="X696" s="175">
        <v>60</v>
      </c>
      <c r="Y696" s="182">
        <f t="shared" si="71"/>
        <v>2</v>
      </c>
      <c r="Z696" s="183">
        <v>8400000</v>
      </c>
      <c r="AA696" s="184">
        <f t="shared" si="69"/>
        <v>4200000</v>
      </c>
      <c r="AB696" s="175">
        <v>1697</v>
      </c>
      <c r="AC696" s="188" t="str">
        <f>IFERROR((VLOOKUP($AB696,T_Datos!$B$3:$D$34,2,FALSE)),"Por favor diligenciar")</f>
        <v xml:space="preserve">Gestion publica transparente y que mide cuentas  la ciudadania en rafael uribe uribe </v>
      </c>
      <c r="AD696" s="188" t="str">
        <f>IFERROR((VLOOKUP($AB696,T_Datos!$B$3:$D$34,3,FALSE)),"Por favor diligenciar")</f>
        <v>O23011605570000001697</v>
      </c>
      <c r="AE696" s="175"/>
      <c r="AF696" s="186"/>
      <c r="AG696" s="175"/>
      <c r="AH696" s="186"/>
      <c r="AI696" s="187"/>
      <c r="AJ696" s="185"/>
      <c r="AK696" s="175"/>
      <c r="AL696" s="186"/>
      <c r="AM696" s="175"/>
      <c r="AN696" s="182">
        <f t="shared" si="70"/>
        <v>2</v>
      </c>
      <c r="AO696" s="182">
        <f>IF(X696+AM696=0,0,AM696+X696)</f>
        <v>60</v>
      </c>
      <c r="AP696" s="189">
        <f>IF(Z696+AJ696=0,0,Z696+AJ696)</f>
        <v>8400000</v>
      </c>
    </row>
    <row r="697" spans="2:42" ht="51" customHeight="1">
      <c r="B697" s="177" t="s">
        <v>1164</v>
      </c>
      <c r="C697" s="175">
        <v>703</v>
      </c>
      <c r="D697" s="175" t="s">
        <v>1163</v>
      </c>
      <c r="E697" s="12"/>
      <c r="F697" s="190" t="s">
        <v>3980</v>
      </c>
      <c r="G697" s="179" t="s">
        <v>1249</v>
      </c>
      <c r="H697" s="175" t="s">
        <v>3981</v>
      </c>
      <c r="I697" s="175" t="s">
        <v>3982</v>
      </c>
      <c r="J697" s="175" t="s">
        <v>1373</v>
      </c>
      <c r="K697" s="180">
        <v>53080691</v>
      </c>
      <c r="L697" s="175"/>
      <c r="M697" s="175"/>
      <c r="N697" s="175"/>
      <c r="O697" s="175"/>
      <c r="P697" s="175"/>
      <c r="Q697" s="175"/>
      <c r="R697" s="175"/>
      <c r="S697" s="175"/>
      <c r="T697" s="175" t="s">
        <v>3983</v>
      </c>
      <c r="U697" s="181">
        <v>45635</v>
      </c>
      <c r="V697" s="181">
        <v>45639</v>
      </c>
      <c r="W697" s="181">
        <v>45700</v>
      </c>
      <c r="X697" s="175">
        <v>60</v>
      </c>
      <c r="Y697" s="182">
        <f t="shared" si="71"/>
        <v>2</v>
      </c>
      <c r="Z697" s="183">
        <v>14080000</v>
      </c>
      <c r="AA697" s="184">
        <f t="shared" si="69"/>
        <v>7040000</v>
      </c>
      <c r="AB697" s="175">
        <v>1697</v>
      </c>
      <c r="AC697" s="188" t="str">
        <f>IFERROR((VLOOKUP($AB697,T_Datos!$B$3:$D$34,2,FALSE)),"Por favor diligenciar")</f>
        <v xml:space="preserve">Gestion publica transparente y que mide cuentas  la ciudadania en rafael uribe uribe </v>
      </c>
      <c r="AD697" s="188" t="str">
        <f>IFERROR((VLOOKUP($AB697,T_Datos!$B$3:$D$34,3,FALSE)),"Por favor diligenciar")</f>
        <v>O23011605570000001697</v>
      </c>
      <c r="AE697" s="175"/>
      <c r="AF697" s="186"/>
      <c r="AG697" s="175"/>
      <c r="AH697" s="186"/>
      <c r="AI697" s="187"/>
      <c r="AJ697" s="185"/>
      <c r="AK697" s="175"/>
      <c r="AL697" s="186"/>
      <c r="AM697" s="175"/>
      <c r="AN697" s="182">
        <f t="shared" si="70"/>
        <v>2</v>
      </c>
      <c r="AO697" s="182">
        <f>IF(X697+AM697=0,0,AM697+X697)</f>
        <v>60</v>
      </c>
      <c r="AP697" s="189">
        <f>IF(Z697+AJ697=0,0,Z697+AJ697)</f>
        <v>14080000</v>
      </c>
    </row>
    <row r="698" spans="2:42" ht="51" customHeight="1">
      <c r="B698" s="177" t="s">
        <v>3984</v>
      </c>
      <c r="C698" s="175">
        <v>704</v>
      </c>
      <c r="D698" s="175" t="s">
        <v>1165</v>
      </c>
      <c r="E698" s="176" t="s">
        <v>3985</v>
      </c>
      <c r="F698" s="190" t="s">
        <v>3986</v>
      </c>
      <c r="G698" s="179" t="s">
        <v>487</v>
      </c>
      <c r="H698" s="175" t="s">
        <v>3987</v>
      </c>
      <c r="I698" s="175" t="s">
        <v>3988</v>
      </c>
      <c r="J698" s="175" t="s">
        <v>1379</v>
      </c>
      <c r="K698" s="180">
        <v>899999061</v>
      </c>
      <c r="L698" s="175"/>
      <c r="M698" s="175"/>
      <c r="N698" s="175"/>
      <c r="O698" s="175"/>
      <c r="P698" s="175"/>
      <c r="Q698" s="175"/>
      <c r="R698" s="175"/>
      <c r="S698" s="175"/>
      <c r="T698" s="175" t="s">
        <v>3989</v>
      </c>
      <c r="U698" s="181">
        <v>45604</v>
      </c>
      <c r="V698" s="181">
        <v>45621</v>
      </c>
      <c r="W698" s="181">
        <v>45960</v>
      </c>
      <c r="X698" s="175">
        <v>336</v>
      </c>
      <c r="Y698" s="182">
        <f t="shared" si="71"/>
        <v>11</v>
      </c>
      <c r="Z698" s="183">
        <v>2814200000</v>
      </c>
      <c r="AA698" s="184">
        <f t="shared" si="69"/>
        <v>255836363.63636363</v>
      </c>
      <c r="AB698" s="175" t="s">
        <v>3990</v>
      </c>
      <c r="AC698" s="175" t="s">
        <v>3991</v>
      </c>
      <c r="AD698" s="188" t="s">
        <v>3992</v>
      </c>
      <c r="AE698" s="175"/>
      <c r="AF698" s="186"/>
      <c r="AG698" s="175"/>
      <c r="AH698" s="186"/>
      <c r="AI698" s="187"/>
      <c r="AJ698" s="185"/>
      <c r="AK698" s="175"/>
      <c r="AL698" s="186"/>
      <c r="AM698" s="175"/>
      <c r="AN698" s="182">
        <f t="shared" si="70"/>
        <v>11</v>
      </c>
      <c r="AO698" s="182">
        <f>IF(X698+AM698=0,0,AM698+X698)</f>
        <v>336</v>
      </c>
      <c r="AP698" s="189">
        <f>IF(Z698+AJ698=0,0,Z698+AJ698)</f>
        <v>2814200000</v>
      </c>
    </row>
    <row r="699" spans="2:42" ht="51" customHeight="1">
      <c r="B699" s="177" t="s">
        <v>1167</v>
      </c>
      <c r="C699" s="175">
        <v>705</v>
      </c>
      <c r="D699" s="175" t="s">
        <v>1166</v>
      </c>
      <c r="E699" s="174"/>
      <c r="F699" s="190" t="s">
        <v>3993</v>
      </c>
      <c r="G699" s="179" t="s">
        <v>1249</v>
      </c>
      <c r="H699" s="175" t="s">
        <v>3994</v>
      </c>
      <c r="I699" s="175" t="s">
        <v>2508</v>
      </c>
      <c r="J699" s="175" t="s">
        <v>1373</v>
      </c>
      <c r="K699" s="180">
        <v>1030602098</v>
      </c>
      <c r="L699" s="175"/>
      <c r="M699" s="175"/>
      <c r="N699" s="175"/>
      <c r="O699" s="175"/>
      <c r="P699" s="175"/>
      <c r="Q699" s="175"/>
      <c r="R699" s="175"/>
      <c r="S699" s="175"/>
      <c r="T699" s="175" t="s">
        <v>1449</v>
      </c>
      <c r="U699" s="181">
        <v>45632</v>
      </c>
      <c r="V699" s="181">
        <v>45637</v>
      </c>
      <c r="W699" s="181">
        <v>45698</v>
      </c>
      <c r="X699" s="175">
        <v>60</v>
      </c>
      <c r="Y699" s="182">
        <f t="shared" si="71"/>
        <v>2</v>
      </c>
      <c r="Z699" s="183">
        <v>11880000</v>
      </c>
      <c r="AA699" s="184">
        <f t="shared" si="69"/>
        <v>5940000</v>
      </c>
      <c r="AB699" s="175">
        <v>1698</v>
      </c>
      <c r="AC699" s="188" t="str">
        <f>IFERROR((VLOOKUP($AB699,T_Datos!$B$3:$D$34,2,FALSE)),"Por favor diligenciar")</f>
        <v>Inspección, vigilancia y control en Rafael Uribe Uribe
Rafael Uribe Uribe</v>
      </c>
      <c r="AD699" s="188" t="str">
        <f>IFERROR((VLOOKUP($AB699,T_Datos!$B$3:$D$34,3,FALSE)),"Por favor diligenciar")</f>
        <v>O23011605570000001698</v>
      </c>
      <c r="AE699" s="175"/>
      <c r="AF699" s="186"/>
      <c r="AG699" s="175"/>
      <c r="AH699" s="186"/>
      <c r="AI699" s="187"/>
      <c r="AJ699" s="185"/>
      <c r="AK699" s="175"/>
      <c r="AL699" s="186"/>
      <c r="AM699" s="175"/>
      <c r="AN699" s="182">
        <f t="shared" si="70"/>
        <v>2</v>
      </c>
      <c r="AO699" s="182">
        <f>IF(X699+AM699=0,0,AM699+X699)</f>
        <v>60</v>
      </c>
      <c r="AP699" s="189">
        <f>IF(Z699+AJ699=0,0,Z699+AJ699)</f>
        <v>11880000</v>
      </c>
    </row>
    <row r="700" spans="2:42" ht="51" customHeight="1">
      <c r="B700" s="177" t="s">
        <v>1169</v>
      </c>
      <c r="C700" s="175">
        <v>706</v>
      </c>
      <c r="D700" s="175" t="s">
        <v>1168</v>
      </c>
      <c r="E700" s="174"/>
      <c r="F700" s="190" t="s">
        <v>3995</v>
      </c>
      <c r="G700" s="179" t="s">
        <v>1249</v>
      </c>
      <c r="H700" s="175" t="s">
        <v>3996</v>
      </c>
      <c r="I700" s="175" t="s">
        <v>3997</v>
      </c>
      <c r="J700" s="175" t="s">
        <v>1373</v>
      </c>
      <c r="K700" s="180">
        <v>1001275122</v>
      </c>
      <c r="L700" s="175"/>
      <c r="M700" s="175"/>
      <c r="N700" s="175"/>
      <c r="O700" s="175"/>
      <c r="P700" s="175"/>
      <c r="Q700" s="175"/>
      <c r="R700" s="175"/>
      <c r="S700" s="175"/>
      <c r="T700" s="175" t="s">
        <v>1561</v>
      </c>
      <c r="U700" s="181">
        <v>45636</v>
      </c>
      <c r="V700" s="181">
        <v>45643</v>
      </c>
      <c r="W700" s="181">
        <v>45704</v>
      </c>
      <c r="X700" s="175">
        <v>60</v>
      </c>
      <c r="Y700" s="182">
        <f t="shared" si="71"/>
        <v>2</v>
      </c>
      <c r="Z700" s="183">
        <v>8400000</v>
      </c>
      <c r="AA700" s="184">
        <f t="shared" si="69"/>
        <v>4200000</v>
      </c>
      <c r="AB700" s="175">
        <v>1697</v>
      </c>
      <c r="AC700" s="188" t="str">
        <f>IFERROR((VLOOKUP($AB700,T_Datos!$B$3:$D$34,2,FALSE)),"Por favor diligenciar")</f>
        <v xml:space="preserve">Gestion publica transparente y que mide cuentas  la ciudadania en rafael uribe uribe </v>
      </c>
      <c r="AD700" s="188" t="str">
        <f>IFERROR((VLOOKUP($AB700,T_Datos!$B$3:$D$34,3,FALSE)),"Por favor diligenciar")</f>
        <v>O23011605570000001697</v>
      </c>
      <c r="AE700" s="175"/>
      <c r="AF700" s="186"/>
      <c r="AG700" s="175"/>
      <c r="AH700" s="186"/>
      <c r="AI700" s="187"/>
      <c r="AJ700" s="185"/>
      <c r="AK700" s="175"/>
      <c r="AL700" s="186"/>
      <c r="AM700" s="175"/>
      <c r="AN700" s="182">
        <f t="shared" si="70"/>
        <v>2</v>
      </c>
      <c r="AO700" s="182">
        <f>IF(X700+AM700=0,0,AM700+X700)</f>
        <v>60</v>
      </c>
      <c r="AP700" s="189">
        <f>IF(Z700+AJ700=0,0,Z700+AJ700)</f>
        <v>8400000</v>
      </c>
    </row>
    <row r="701" spans="2:42" ht="51" customHeight="1">
      <c r="B701" s="177" t="s">
        <v>1171</v>
      </c>
      <c r="C701" s="175">
        <v>707</v>
      </c>
      <c r="D701" s="175" t="s">
        <v>1170</v>
      </c>
      <c r="E701" s="174"/>
      <c r="F701" s="190" t="s">
        <v>3998</v>
      </c>
      <c r="G701" s="179" t="s">
        <v>1249</v>
      </c>
      <c r="H701" s="175" t="s">
        <v>3999</v>
      </c>
      <c r="I701" s="175" t="s">
        <v>4000</v>
      </c>
      <c r="J701" s="175" t="s">
        <v>1373</v>
      </c>
      <c r="K701" s="180">
        <v>1000502523</v>
      </c>
      <c r="L701" s="175"/>
      <c r="M701" s="175"/>
      <c r="N701" s="175"/>
      <c r="O701" s="175"/>
      <c r="P701" s="175"/>
      <c r="Q701" s="175"/>
      <c r="R701" s="175"/>
      <c r="S701" s="175"/>
      <c r="T701" s="175" t="s">
        <v>4001</v>
      </c>
      <c r="U701" s="181">
        <v>45639</v>
      </c>
      <c r="V701" s="181">
        <v>45645</v>
      </c>
      <c r="W701" s="181">
        <v>45706</v>
      </c>
      <c r="X701" s="175">
        <v>60</v>
      </c>
      <c r="Y701" s="182">
        <f t="shared" si="71"/>
        <v>2</v>
      </c>
      <c r="Z701" s="183">
        <v>5600000</v>
      </c>
      <c r="AA701" s="184">
        <f t="shared" si="69"/>
        <v>2800000</v>
      </c>
      <c r="AB701" s="175">
        <v>1697</v>
      </c>
      <c r="AC701" s="188" t="str">
        <f>IFERROR((VLOOKUP($AB701,T_Datos!$B$3:$D$34,2,FALSE)),"Por favor diligenciar")</f>
        <v xml:space="preserve">Gestion publica transparente y que mide cuentas  la ciudadania en rafael uribe uribe </v>
      </c>
      <c r="AD701" s="188" t="str">
        <f>IFERROR((VLOOKUP($AB701,T_Datos!$B$3:$D$34,3,FALSE)),"Por favor diligenciar")</f>
        <v>O23011605570000001697</v>
      </c>
      <c r="AE701" s="175"/>
      <c r="AF701" s="186"/>
      <c r="AG701" s="175"/>
      <c r="AH701" s="186"/>
      <c r="AI701" s="187"/>
      <c r="AJ701" s="185"/>
      <c r="AK701" s="175"/>
      <c r="AL701" s="186"/>
      <c r="AM701" s="175"/>
      <c r="AN701" s="182">
        <f t="shared" si="70"/>
        <v>2</v>
      </c>
      <c r="AO701" s="182">
        <f>IF(X701+AM701=0,0,AM701+X701)</f>
        <v>60</v>
      </c>
      <c r="AP701" s="189">
        <f>IF(Z701+AJ701=0,0,Z701+AJ701)</f>
        <v>5600000</v>
      </c>
    </row>
    <row r="702" spans="2:42" ht="51" customHeight="1">
      <c r="B702" s="177" t="s">
        <v>1173</v>
      </c>
      <c r="C702" s="175">
        <v>708</v>
      </c>
      <c r="D702" s="175" t="s">
        <v>1172</v>
      </c>
      <c r="E702" s="174"/>
      <c r="F702" s="190" t="s">
        <v>4002</v>
      </c>
      <c r="G702" s="179" t="s">
        <v>1249</v>
      </c>
      <c r="H702" s="175" t="s">
        <v>4003</v>
      </c>
      <c r="I702" s="175" t="s">
        <v>4004</v>
      </c>
      <c r="J702" s="175" t="s">
        <v>1373</v>
      </c>
      <c r="K702" s="180">
        <v>80125886</v>
      </c>
      <c r="L702" s="175"/>
      <c r="M702" s="175"/>
      <c r="N702" s="175"/>
      <c r="O702" s="175"/>
      <c r="P702" s="175"/>
      <c r="Q702" s="175"/>
      <c r="R702" s="175"/>
      <c r="S702" s="175"/>
      <c r="T702" s="175" t="s">
        <v>4005</v>
      </c>
      <c r="U702" s="181">
        <v>45639</v>
      </c>
      <c r="V702" s="181">
        <v>45644</v>
      </c>
      <c r="W702" s="181">
        <v>45705</v>
      </c>
      <c r="X702" s="175">
        <v>60</v>
      </c>
      <c r="Y702" s="182">
        <f t="shared" si="71"/>
        <v>2</v>
      </c>
      <c r="Z702" s="183">
        <v>11880000</v>
      </c>
      <c r="AA702" s="184">
        <f t="shared" si="69"/>
        <v>5940000</v>
      </c>
      <c r="AB702" s="175">
        <v>1636</v>
      </c>
      <c r="AC702" s="188" t="str">
        <f>IFERROR((VLOOKUP($AB702,T_Datos!$B$3:$D$34,2,FALSE)),"Por favor diligenciar")</f>
        <v>Mejoramiento de la calidad dde vida del adulto mayor en rafael uribe uribe</v>
      </c>
      <c r="AD702" s="188" t="str">
        <f>IFERROR((VLOOKUP($AB702,T_Datos!$B$3:$D$34,3,FALSE)),"Por favor diligenciar")</f>
        <v>O23011601010000001636</v>
      </c>
      <c r="AE702" s="175"/>
      <c r="AF702" s="186"/>
      <c r="AG702" s="175"/>
      <c r="AH702" s="186"/>
      <c r="AI702" s="187"/>
      <c r="AJ702" s="185"/>
      <c r="AK702" s="175"/>
      <c r="AL702" s="186"/>
      <c r="AM702" s="175"/>
      <c r="AN702" s="182">
        <f t="shared" si="70"/>
        <v>2</v>
      </c>
      <c r="AO702" s="182">
        <f>IF(X702+AM702=0,0,AM702+X702)</f>
        <v>60</v>
      </c>
      <c r="AP702" s="189">
        <f>IF(Z702+AJ702=0,0,Z702+AJ702)</f>
        <v>11880000</v>
      </c>
    </row>
    <row r="703" spans="2:42" ht="51" customHeight="1">
      <c r="B703" s="177" t="s">
        <v>1175</v>
      </c>
      <c r="C703" s="175">
        <v>709</v>
      </c>
      <c r="D703" s="175" t="s">
        <v>1174</v>
      </c>
      <c r="E703" s="174"/>
      <c r="F703" s="190" t="s">
        <v>4006</v>
      </c>
      <c r="G703" s="179" t="s">
        <v>1249</v>
      </c>
      <c r="H703" s="175" t="s">
        <v>4007</v>
      </c>
      <c r="I703" s="175" t="s">
        <v>4008</v>
      </c>
      <c r="J703" s="175" t="s">
        <v>1373</v>
      </c>
      <c r="K703" s="180">
        <v>1033771405</v>
      </c>
      <c r="L703" s="175"/>
      <c r="M703" s="175"/>
      <c r="N703" s="175"/>
      <c r="O703" s="175"/>
      <c r="P703" s="175"/>
      <c r="Q703" s="175"/>
      <c r="R703" s="175"/>
      <c r="S703" s="175"/>
      <c r="T703" s="175" t="s">
        <v>3925</v>
      </c>
      <c r="U703" s="181">
        <v>45639</v>
      </c>
      <c r="V703" s="181">
        <v>45646</v>
      </c>
      <c r="W703" s="181">
        <v>45707</v>
      </c>
      <c r="X703" s="175">
        <v>60</v>
      </c>
      <c r="Y703" s="182">
        <f t="shared" si="71"/>
        <v>2</v>
      </c>
      <c r="Z703" s="183">
        <v>11880000</v>
      </c>
      <c r="AA703" s="184">
        <f t="shared" si="69"/>
        <v>5940000</v>
      </c>
      <c r="AB703" s="175">
        <v>1697</v>
      </c>
      <c r="AC703" s="188" t="str">
        <f>IFERROR((VLOOKUP($AB703,T_Datos!$B$3:$D$34,2,FALSE)),"Por favor diligenciar")</f>
        <v xml:space="preserve">Gestion publica transparente y que mide cuentas  la ciudadania en rafael uribe uribe </v>
      </c>
      <c r="AD703" s="188" t="str">
        <f>IFERROR((VLOOKUP($AB703,T_Datos!$B$3:$D$34,3,FALSE)),"Por favor diligenciar")</f>
        <v>O23011605570000001697</v>
      </c>
      <c r="AE703" s="175"/>
      <c r="AF703" s="186"/>
      <c r="AG703" s="175"/>
      <c r="AH703" s="186"/>
      <c r="AI703" s="187"/>
      <c r="AJ703" s="185"/>
      <c r="AK703" s="175"/>
      <c r="AL703" s="186"/>
      <c r="AM703" s="175"/>
      <c r="AN703" s="182">
        <f t="shared" si="70"/>
        <v>2</v>
      </c>
      <c r="AO703" s="182">
        <f>IF(X703+AM703=0,0,AM703+X703)</f>
        <v>60</v>
      </c>
      <c r="AP703" s="189">
        <f>IF(Z703+AJ703=0,0,Z703+AJ703)</f>
        <v>11880000</v>
      </c>
    </row>
    <row r="704" spans="2:42" ht="51" customHeight="1">
      <c r="B704" s="177" t="s">
        <v>1177</v>
      </c>
      <c r="C704" s="175">
        <v>710</v>
      </c>
      <c r="D704" s="175" t="s">
        <v>1176</v>
      </c>
      <c r="E704" s="174"/>
      <c r="F704" s="190" t="s">
        <v>4009</v>
      </c>
      <c r="G704" s="179" t="s">
        <v>487</v>
      </c>
      <c r="H704" s="175" t="s">
        <v>4010</v>
      </c>
      <c r="I704" s="175" t="s">
        <v>4011</v>
      </c>
      <c r="J704" s="175" t="s">
        <v>1379</v>
      </c>
      <c r="K704" s="180">
        <v>901573413</v>
      </c>
      <c r="L704" s="175"/>
      <c r="M704" s="175"/>
      <c r="N704" s="175"/>
      <c r="O704" s="175"/>
      <c r="P704" s="175"/>
      <c r="Q704" s="175"/>
      <c r="R704" s="175"/>
      <c r="S704" s="175"/>
      <c r="T704" s="175" t="s">
        <v>4012</v>
      </c>
      <c r="U704" s="181">
        <v>45639</v>
      </c>
      <c r="V704" s="181">
        <v>45642</v>
      </c>
      <c r="W704" s="181">
        <v>45792</v>
      </c>
      <c r="X704" s="175">
        <v>150</v>
      </c>
      <c r="Y704" s="182">
        <f t="shared" si="71"/>
        <v>5</v>
      </c>
      <c r="Z704" s="183">
        <v>2286044899</v>
      </c>
      <c r="AA704" s="184">
        <f t="shared" si="69"/>
        <v>457208979.80000001</v>
      </c>
      <c r="AB704" s="175" t="s">
        <v>4013</v>
      </c>
      <c r="AC704" s="188" t="s">
        <v>4014</v>
      </c>
      <c r="AD704" s="188" t="s">
        <v>4015</v>
      </c>
      <c r="AE704" s="175">
        <v>1</v>
      </c>
      <c r="AF704" s="186">
        <v>45657</v>
      </c>
      <c r="AG704" s="175">
        <v>1581</v>
      </c>
      <c r="AH704" s="186">
        <v>45657</v>
      </c>
      <c r="AI704" s="187">
        <v>1652</v>
      </c>
      <c r="AJ704" s="185">
        <v>1188425350</v>
      </c>
      <c r="AK704" s="175"/>
      <c r="AL704" s="186"/>
      <c r="AM704" s="175"/>
      <c r="AN704" s="182">
        <f t="shared" si="70"/>
        <v>5</v>
      </c>
      <c r="AO704" s="182">
        <f>IF(X704+AM704=0,0,AM704+X704)</f>
        <v>150</v>
      </c>
      <c r="AP704" s="189">
        <f>IF(Z704+AJ704=0,0,Z704+AJ704)</f>
        <v>3474470249</v>
      </c>
    </row>
    <row r="705" spans="2:42" ht="51" customHeight="1">
      <c r="B705" s="177" t="s">
        <v>1179</v>
      </c>
      <c r="C705" s="175">
        <v>711</v>
      </c>
      <c r="D705" s="175" t="s">
        <v>1178</v>
      </c>
      <c r="E705" s="174"/>
      <c r="F705" s="190" t="s">
        <v>4016</v>
      </c>
      <c r="G705" s="179" t="s">
        <v>1249</v>
      </c>
      <c r="H705" s="175" t="s">
        <v>4017</v>
      </c>
      <c r="I705" s="175" t="s">
        <v>4018</v>
      </c>
      <c r="J705" s="175" t="s">
        <v>1373</v>
      </c>
      <c r="K705" s="180">
        <v>1065845199</v>
      </c>
      <c r="L705" s="175"/>
      <c r="M705" s="175"/>
      <c r="N705" s="175"/>
      <c r="O705" s="175"/>
      <c r="P705" s="175"/>
      <c r="Q705" s="175"/>
      <c r="R705" s="175"/>
      <c r="S705" s="175"/>
      <c r="T705" s="175" t="s">
        <v>3526</v>
      </c>
      <c r="U705" s="181">
        <v>45642</v>
      </c>
      <c r="V705" s="181">
        <v>45645</v>
      </c>
      <c r="W705" s="181">
        <v>45706</v>
      </c>
      <c r="X705" s="175">
        <v>60</v>
      </c>
      <c r="Y705" s="182">
        <f t="shared" si="71"/>
        <v>2</v>
      </c>
      <c r="Z705" s="183">
        <v>8400000</v>
      </c>
      <c r="AA705" s="184">
        <f t="shared" si="69"/>
        <v>4200000</v>
      </c>
      <c r="AB705" s="175">
        <v>1636</v>
      </c>
      <c r="AC705" s="188" t="str">
        <f>IFERROR((VLOOKUP($AB705,T_Datos!$B$3:$D$34,2,FALSE)),"Por favor diligenciar")</f>
        <v>Mejoramiento de la calidad dde vida del adulto mayor en rafael uribe uribe</v>
      </c>
      <c r="AD705" s="188" t="str">
        <f>IFERROR((VLOOKUP($AB705,T_Datos!$B$3:$D$34,3,FALSE)),"Por favor diligenciar")</f>
        <v>O23011601010000001636</v>
      </c>
      <c r="AE705" s="175"/>
      <c r="AF705" s="186"/>
      <c r="AG705" s="175"/>
      <c r="AH705" s="186"/>
      <c r="AI705" s="187"/>
      <c r="AJ705" s="185"/>
      <c r="AK705" s="175"/>
      <c r="AL705" s="186"/>
      <c r="AM705" s="175"/>
      <c r="AN705" s="182">
        <f t="shared" si="70"/>
        <v>2</v>
      </c>
      <c r="AO705" s="182">
        <f>IF(X705+AM705=0,0,AM705+X705)</f>
        <v>60</v>
      </c>
      <c r="AP705" s="189">
        <f>IF(Z705+AJ705=0,0,Z705+AJ705)</f>
        <v>8400000</v>
      </c>
    </row>
    <row r="706" spans="2:42" ht="51" customHeight="1">
      <c r="B706" s="177" t="s">
        <v>1181</v>
      </c>
      <c r="C706" s="175">
        <v>712</v>
      </c>
      <c r="D706" s="175" t="s">
        <v>1180</v>
      </c>
      <c r="E706" s="174"/>
      <c r="F706" s="190" t="s">
        <v>4019</v>
      </c>
      <c r="G706" s="179" t="s">
        <v>1249</v>
      </c>
      <c r="H706" s="175" t="s">
        <v>4020</v>
      </c>
      <c r="I706" s="175" t="s">
        <v>4021</v>
      </c>
      <c r="J706" s="175" t="s">
        <v>1373</v>
      </c>
      <c r="K706" s="180">
        <v>1026265674</v>
      </c>
      <c r="L706" s="175"/>
      <c r="M706" s="175"/>
      <c r="N706" s="175"/>
      <c r="O706" s="175"/>
      <c r="P706" s="175"/>
      <c r="Q706" s="175"/>
      <c r="R706" s="175"/>
      <c r="S706" s="175"/>
      <c r="T706" s="175" t="s">
        <v>1461</v>
      </c>
      <c r="U706" s="181">
        <v>45639</v>
      </c>
      <c r="V706" s="181">
        <v>45645</v>
      </c>
      <c r="W706" s="181">
        <v>45706</v>
      </c>
      <c r="X706" s="175">
        <v>60</v>
      </c>
      <c r="Y706" s="182">
        <f t="shared" si="71"/>
        <v>2</v>
      </c>
      <c r="Z706" s="183">
        <v>11880000</v>
      </c>
      <c r="AA706" s="184">
        <f t="shared" si="69"/>
        <v>5940000</v>
      </c>
      <c r="AB706" s="175">
        <v>1636</v>
      </c>
      <c r="AC706" s="188" t="str">
        <f>IFERROR((VLOOKUP($AB706,T_Datos!$B$3:$D$34,2,FALSE)),"Por favor diligenciar")</f>
        <v>Mejoramiento de la calidad dde vida del adulto mayor en rafael uribe uribe</v>
      </c>
      <c r="AD706" s="188" t="str">
        <f>IFERROR((VLOOKUP($AB706,T_Datos!$B$3:$D$34,3,FALSE)),"Por favor diligenciar")</f>
        <v>O23011601010000001636</v>
      </c>
      <c r="AE706" s="175"/>
      <c r="AF706" s="186"/>
      <c r="AG706" s="175"/>
      <c r="AH706" s="186"/>
      <c r="AI706" s="187"/>
      <c r="AJ706" s="185"/>
      <c r="AK706" s="175"/>
      <c r="AL706" s="186"/>
      <c r="AM706" s="175"/>
      <c r="AN706" s="182">
        <f t="shared" si="70"/>
        <v>2</v>
      </c>
      <c r="AO706" s="182">
        <f>IF(X706+AM706=0,0,AM706+X706)</f>
        <v>60</v>
      </c>
      <c r="AP706" s="189">
        <f>IF(Z706+AJ706=0,0,Z706+AJ706)</f>
        <v>11880000</v>
      </c>
    </row>
    <row r="707" spans="2:42" ht="51" customHeight="1">
      <c r="B707" s="177" t="s">
        <v>1183</v>
      </c>
      <c r="C707" s="175">
        <v>713</v>
      </c>
      <c r="D707" s="175" t="s">
        <v>1182</v>
      </c>
      <c r="E707" s="12"/>
      <c r="F707" s="190" t="s">
        <v>4022</v>
      </c>
      <c r="G707" s="179" t="s">
        <v>1249</v>
      </c>
      <c r="H707" s="175" t="s">
        <v>4023</v>
      </c>
      <c r="I707" s="175" t="s">
        <v>4024</v>
      </c>
      <c r="J707" s="175" t="s">
        <v>1373</v>
      </c>
      <c r="K707" s="180">
        <v>80768926</v>
      </c>
      <c r="L707" s="175"/>
      <c r="M707" s="175"/>
      <c r="N707" s="175"/>
      <c r="O707" s="175"/>
      <c r="P707" s="175"/>
      <c r="Q707" s="175"/>
      <c r="R707" s="175"/>
      <c r="S707" s="175"/>
      <c r="T707" s="175" t="s">
        <v>4025</v>
      </c>
      <c r="U707" s="181">
        <v>45643</v>
      </c>
      <c r="V707" s="181">
        <v>45645</v>
      </c>
      <c r="W707" s="181">
        <v>45706</v>
      </c>
      <c r="X707" s="175">
        <v>60</v>
      </c>
      <c r="Y707" s="182">
        <f t="shared" si="71"/>
        <v>2</v>
      </c>
      <c r="Z707" s="183">
        <v>8400000</v>
      </c>
      <c r="AA707" s="184">
        <f t="shared" si="69"/>
        <v>4200000</v>
      </c>
      <c r="AB707" s="175">
        <v>1697</v>
      </c>
      <c r="AC707" s="188" t="str">
        <f>IFERROR((VLOOKUP($AB707,T_Datos!$B$3:$D$34,2,FALSE)),"Por favor diligenciar")</f>
        <v xml:space="preserve">Gestion publica transparente y que mide cuentas  la ciudadania en rafael uribe uribe </v>
      </c>
      <c r="AD707" s="188" t="str">
        <f>IFERROR((VLOOKUP($AB707,T_Datos!$B$3:$D$34,3,FALSE)),"Por favor diligenciar")</f>
        <v>O23011605570000001697</v>
      </c>
      <c r="AE707" s="175"/>
      <c r="AF707" s="186"/>
      <c r="AG707" s="175"/>
      <c r="AH707" s="186"/>
      <c r="AI707" s="187"/>
      <c r="AJ707" s="185"/>
      <c r="AK707" s="175"/>
      <c r="AL707" s="186"/>
      <c r="AM707" s="175"/>
      <c r="AN707" s="182">
        <f t="shared" si="70"/>
        <v>2</v>
      </c>
      <c r="AO707" s="182">
        <f>IF(X707+AM707=0,0,AM707+X707)</f>
        <v>60</v>
      </c>
      <c r="AP707" s="189">
        <f>IF(Z707+AJ707=0,0,Z707+AJ707)</f>
        <v>8400000</v>
      </c>
    </row>
    <row r="708" spans="2:42" ht="51" customHeight="1">
      <c r="B708" s="177" t="s">
        <v>4026</v>
      </c>
      <c r="C708" s="175">
        <v>714</v>
      </c>
      <c r="D708" s="175" t="s">
        <v>1184</v>
      </c>
      <c r="E708" s="174"/>
      <c r="F708" s="190" t="s">
        <v>4027</v>
      </c>
      <c r="G708" s="179" t="s">
        <v>1249</v>
      </c>
      <c r="H708" s="175" t="s">
        <v>4028</v>
      </c>
      <c r="I708" s="175" t="s">
        <v>4029</v>
      </c>
      <c r="J708" s="175" t="s">
        <v>1373</v>
      </c>
      <c r="K708" s="180">
        <v>52748681</v>
      </c>
      <c r="L708" s="175"/>
      <c r="M708" s="175"/>
      <c r="N708" s="175"/>
      <c r="O708" s="175"/>
      <c r="P708" s="175"/>
      <c r="Q708" s="175"/>
      <c r="R708" s="175"/>
      <c r="S708" s="175"/>
      <c r="T708" s="175" t="s">
        <v>4030</v>
      </c>
      <c r="U708" s="181">
        <v>45646</v>
      </c>
      <c r="V708" s="178"/>
      <c r="W708" s="178"/>
      <c r="X708" s="175">
        <v>60</v>
      </c>
      <c r="Y708" s="182">
        <f t="shared" si="71"/>
        <v>2</v>
      </c>
      <c r="Z708" s="183">
        <v>8400000</v>
      </c>
      <c r="AA708" s="184">
        <f t="shared" si="69"/>
        <v>4200000</v>
      </c>
      <c r="AB708" s="175">
        <v>1698</v>
      </c>
      <c r="AC708" s="188" t="str">
        <f>IFERROR((VLOOKUP($AB708,T_Datos!$B$3:$D$34,2,FALSE)),"Por favor diligenciar")</f>
        <v>Inspección, vigilancia y control en Rafael Uribe Uribe
Rafael Uribe Uribe</v>
      </c>
      <c r="AD708" s="188" t="str">
        <f>IFERROR((VLOOKUP($AB708,T_Datos!$B$3:$D$34,3,FALSE)),"Por favor diligenciar")</f>
        <v>O23011605570000001698</v>
      </c>
      <c r="AE708" s="175"/>
      <c r="AF708" s="186"/>
      <c r="AG708" s="175"/>
      <c r="AH708" s="186"/>
      <c r="AI708" s="187"/>
      <c r="AJ708" s="185"/>
      <c r="AK708" s="175"/>
      <c r="AL708" s="186"/>
      <c r="AM708" s="175"/>
      <c r="AN708" s="182">
        <f t="shared" si="70"/>
        <v>2</v>
      </c>
      <c r="AO708" s="182">
        <f>IF(X708+AM708=0,0,AM708+X708)</f>
        <v>60</v>
      </c>
      <c r="AP708" s="189">
        <f>IF(Z708+AJ708=0,0,Z708+AJ708)</f>
        <v>8400000</v>
      </c>
    </row>
    <row r="709" spans="2:42" ht="51" customHeight="1">
      <c r="B709" s="177" t="s">
        <v>1186</v>
      </c>
      <c r="C709" s="175">
        <v>715</v>
      </c>
      <c r="D709" s="175" t="s">
        <v>1185</v>
      </c>
      <c r="E709" s="174"/>
      <c r="F709" s="190" t="s">
        <v>4031</v>
      </c>
      <c r="G709" s="179" t="s">
        <v>1249</v>
      </c>
      <c r="H709" s="175" t="s">
        <v>4032</v>
      </c>
      <c r="I709" s="175" t="s">
        <v>2473</v>
      </c>
      <c r="J709" s="175" t="s">
        <v>1373</v>
      </c>
      <c r="K709" s="180">
        <v>52409679</v>
      </c>
      <c r="L709" s="175"/>
      <c r="M709" s="175"/>
      <c r="N709" s="175"/>
      <c r="O709" s="175"/>
      <c r="P709" s="175"/>
      <c r="Q709" s="175"/>
      <c r="R709" s="175"/>
      <c r="S709" s="175"/>
      <c r="T709" s="175" t="s">
        <v>4033</v>
      </c>
      <c r="U709" s="181">
        <v>45644</v>
      </c>
      <c r="V709" s="181">
        <v>45646</v>
      </c>
      <c r="W709" s="181">
        <v>45707</v>
      </c>
      <c r="X709" s="175">
        <v>60</v>
      </c>
      <c r="Y709" s="182">
        <f t="shared" si="71"/>
        <v>2</v>
      </c>
      <c r="Z709" s="183">
        <v>12800000</v>
      </c>
      <c r="AA709" s="184">
        <f t="shared" si="69"/>
        <v>6400000</v>
      </c>
      <c r="AB709" s="175">
        <v>1697</v>
      </c>
      <c r="AC709" s="188" t="str">
        <f>IFERROR((VLOOKUP($AB709,T_Datos!$B$3:$D$34,2,FALSE)),"Por favor diligenciar")</f>
        <v xml:space="preserve">Gestion publica transparente y que mide cuentas  la ciudadania en rafael uribe uribe </v>
      </c>
      <c r="AD709" s="188" t="str">
        <f>IFERROR((VLOOKUP($AB709,T_Datos!$B$3:$D$34,3,FALSE)),"Por favor diligenciar")</f>
        <v>O23011605570000001697</v>
      </c>
      <c r="AE709" s="175"/>
      <c r="AF709" s="186"/>
      <c r="AG709" s="175"/>
      <c r="AH709" s="186"/>
      <c r="AI709" s="187"/>
      <c r="AJ709" s="185"/>
      <c r="AK709" s="175"/>
      <c r="AL709" s="186"/>
      <c r="AM709" s="175"/>
      <c r="AN709" s="182">
        <f t="shared" si="70"/>
        <v>2</v>
      </c>
      <c r="AO709" s="182">
        <f>IF(X709+AM709=0,0,AM709+X709)</f>
        <v>60</v>
      </c>
      <c r="AP709" s="189">
        <f>IF(Z709+AJ709=0,0,Z709+AJ709)</f>
        <v>12800000</v>
      </c>
    </row>
    <row r="710" spans="2:42" ht="51" customHeight="1">
      <c r="B710" s="177" t="s">
        <v>1188</v>
      </c>
      <c r="C710" s="175">
        <v>716</v>
      </c>
      <c r="D710" s="175" t="s">
        <v>1187</v>
      </c>
      <c r="E710" s="174"/>
      <c r="F710" s="190" t="s">
        <v>4034</v>
      </c>
      <c r="G710" s="179" t="s">
        <v>1249</v>
      </c>
      <c r="H710" s="175" t="s">
        <v>4035</v>
      </c>
      <c r="I710" s="175" t="s">
        <v>4036</v>
      </c>
      <c r="J710" s="175" t="s">
        <v>1373</v>
      </c>
      <c r="K710" s="180">
        <v>79659578</v>
      </c>
      <c r="L710" s="175"/>
      <c r="M710" s="175"/>
      <c r="N710" s="175"/>
      <c r="O710" s="175"/>
      <c r="P710" s="175"/>
      <c r="Q710" s="175"/>
      <c r="R710" s="175"/>
      <c r="S710" s="175"/>
      <c r="T710" s="175" t="s">
        <v>1709</v>
      </c>
      <c r="U710" s="181">
        <v>45646</v>
      </c>
      <c r="V710" s="181">
        <v>45656</v>
      </c>
      <c r="W710" s="181">
        <v>45716</v>
      </c>
      <c r="X710" s="175">
        <v>60</v>
      </c>
      <c r="Y710" s="182">
        <f t="shared" si="71"/>
        <v>2</v>
      </c>
      <c r="Z710" s="183">
        <v>11880000</v>
      </c>
      <c r="AA710" s="184">
        <f t="shared" si="69"/>
        <v>5940000</v>
      </c>
      <c r="AB710" s="175">
        <v>1698</v>
      </c>
      <c r="AC710" s="188" t="str">
        <f>IFERROR((VLOOKUP($AB710,T_Datos!$B$3:$D$34,2,FALSE)),"Por favor diligenciar")</f>
        <v>Inspección, vigilancia y control en Rafael Uribe Uribe
Rafael Uribe Uribe</v>
      </c>
      <c r="AD710" s="188" t="str">
        <f>IFERROR((VLOOKUP($AB710,T_Datos!$B$3:$D$34,3,FALSE)),"Por favor diligenciar")</f>
        <v>O23011605570000001698</v>
      </c>
      <c r="AE710" s="175"/>
      <c r="AF710" s="186"/>
      <c r="AG710" s="175"/>
      <c r="AH710" s="186"/>
      <c r="AI710" s="187"/>
      <c r="AJ710" s="185"/>
      <c r="AK710" s="175"/>
      <c r="AL710" s="186"/>
      <c r="AM710" s="175"/>
      <c r="AN710" s="182">
        <f t="shared" si="70"/>
        <v>2</v>
      </c>
      <c r="AO710" s="182">
        <f>IF(X710+AM710=0,0,AM710+X710)</f>
        <v>60</v>
      </c>
      <c r="AP710" s="189">
        <f>IF(Z710+AJ710=0,0,Z710+AJ710)</f>
        <v>11880000</v>
      </c>
    </row>
    <row r="711" spans="2:42" ht="51" customHeight="1">
      <c r="B711" s="177" t="s">
        <v>1190</v>
      </c>
      <c r="C711" s="175">
        <v>717</v>
      </c>
      <c r="D711" s="175" t="s">
        <v>1189</v>
      </c>
      <c r="E711" s="174"/>
      <c r="F711" s="190" t="s">
        <v>4037</v>
      </c>
      <c r="G711" s="179" t="s">
        <v>1249</v>
      </c>
      <c r="H711" s="175" t="s">
        <v>4038</v>
      </c>
      <c r="I711" s="175" t="s">
        <v>4039</v>
      </c>
      <c r="J711" s="175" t="s">
        <v>1373</v>
      </c>
      <c r="K711" s="180">
        <v>1144024768</v>
      </c>
      <c r="L711" s="175"/>
      <c r="M711" s="175"/>
      <c r="N711" s="175"/>
      <c r="O711" s="175"/>
      <c r="P711" s="175"/>
      <c r="Q711" s="175"/>
      <c r="R711" s="175"/>
      <c r="S711" s="175"/>
      <c r="T711" s="175" t="s">
        <v>1449</v>
      </c>
      <c r="U711" s="181">
        <v>45645</v>
      </c>
      <c r="V711" s="181">
        <v>45653</v>
      </c>
      <c r="W711" s="181">
        <v>45714</v>
      </c>
      <c r="X711" s="175">
        <v>60</v>
      </c>
      <c r="Y711" s="182">
        <f t="shared" si="71"/>
        <v>2</v>
      </c>
      <c r="Z711" s="183">
        <v>11880000</v>
      </c>
      <c r="AA711" s="184">
        <f t="shared" si="69"/>
        <v>5940000</v>
      </c>
      <c r="AB711" s="175">
        <v>1698</v>
      </c>
      <c r="AC711" s="188" t="str">
        <f>IFERROR((VLOOKUP($AB711,T_Datos!$B$3:$D$34,2,FALSE)),"Por favor diligenciar")</f>
        <v>Inspección, vigilancia y control en Rafael Uribe Uribe
Rafael Uribe Uribe</v>
      </c>
      <c r="AD711" s="188" t="str">
        <f>IFERROR((VLOOKUP($AB711,T_Datos!$B$3:$D$34,3,FALSE)),"Por favor diligenciar")</f>
        <v>O23011605570000001698</v>
      </c>
      <c r="AE711" s="175"/>
      <c r="AF711" s="186"/>
      <c r="AG711" s="175"/>
      <c r="AH711" s="186"/>
      <c r="AI711" s="187"/>
      <c r="AJ711" s="185"/>
      <c r="AK711" s="175"/>
      <c r="AL711" s="186"/>
      <c r="AM711" s="175"/>
      <c r="AN711" s="182">
        <f t="shared" si="70"/>
        <v>2</v>
      </c>
      <c r="AO711" s="182">
        <f>IF(X711+AM711=0,0,AM711+X711)</f>
        <v>60</v>
      </c>
      <c r="AP711" s="189">
        <f>IF(Z711+AJ711=0,0,Z711+AJ711)</f>
        <v>11880000</v>
      </c>
    </row>
    <row r="712" spans="2:42" ht="51" customHeight="1">
      <c r="B712" s="177" t="s">
        <v>1192</v>
      </c>
      <c r="C712" s="175">
        <v>718</v>
      </c>
      <c r="D712" s="175" t="s">
        <v>1191</v>
      </c>
      <c r="E712" s="12"/>
      <c r="F712" s="190" t="s">
        <v>4040</v>
      </c>
      <c r="G712" s="179" t="s">
        <v>1249</v>
      </c>
      <c r="H712" s="175" t="s">
        <v>4041</v>
      </c>
      <c r="I712" s="175" t="s">
        <v>4042</v>
      </c>
      <c r="J712" s="175" t="s">
        <v>1373</v>
      </c>
      <c r="K712" s="180">
        <v>80202017</v>
      </c>
      <c r="L712" s="175"/>
      <c r="M712" s="175"/>
      <c r="N712" s="175"/>
      <c r="O712" s="175"/>
      <c r="P712" s="175"/>
      <c r="Q712" s="175"/>
      <c r="R712" s="175"/>
      <c r="S712" s="175"/>
      <c r="T712" s="175" t="s">
        <v>1723</v>
      </c>
      <c r="U712" s="181">
        <v>45646</v>
      </c>
      <c r="V712" s="181">
        <v>45652</v>
      </c>
      <c r="W712" s="181">
        <v>45713</v>
      </c>
      <c r="X712" s="175">
        <v>60</v>
      </c>
      <c r="Y712" s="182">
        <f t="shared" si="71"/>
        <v>2</v>
      </c>
      <c r="Z712" s="183">
        <v>11880000</v>
      </c>
      <c r="AA712" s="184">
        <f t="shared" si="69"/>
        <v>5940000</v>
      </c>
      <c r="AB712" s="175">
        <v>1698</v>
      </c>
      <c r="AC712" s="188" t="str">
        <f>IFERROR((VLOOKUP($AB712,T_Datos!$B$3:$D$34,2,FALSE)),"Por favor diligenciar")</f>
        <v>Inspección, vigilancia y control en Rafael Uribe Uribe
Rafael Uribe Uribe</v>
      </c>
      <c r="AD712" s="188" t="str">
        <f>IFERROR((VLOOKUP($AB712,T_Datos!$B$3:$D$34,3,FALSE)),"Por favor diligenciar")</f>
        <v>O23011605570000001698</v>
      </c>
      <c r="AE712" s="175"/>
      <c r="AF712" s="186"/>
      <c r="AG712" s="175"/>
      <c r="AH712" s="186"/>
      <c r="AI712" s="187"/>
      <c r="AJ712" s="185"/>
      <c r="AK712" s="175"/>
      <c r="AL712" s="186"/>
      <c r="AM712" s="175"/>
      <c r="AN712" s="182">
        <f t="shared" si="70"/>
        <v>2</v>
      </c>
      <c r="AO712" s="182">
        <f>IF(X712+AM712=0,0,AM712+X712)</f>
        <v>60</v>
      </c>
      <c r="AP712" s="189">
        <f>IF(Z712+AJ712=0,0,Z712+AJ712)</f>
        <v>11880000</v>
      </c>
    </row>
    <row r="713" spans="2:42" ht="51" customHeight="1">
      <c r="B713" s="177" t="s">
        <v>4043</v>
      </c>
      <c r="C713" s="175">
        <v>719</v>
      </c>
      <c r="D713" s="175" t="s">
        <v>4044</v>
      </c>
      <c r="E713" s="174"/>
      <c r="F713" s="190" t="s">
        <v>4045</v>
      </c>
      <c r="G713" s="179" t="s">
        <v>1249</v>
      </c>
      <c r="H713" s="175" t="s">
        <v>4046</v>
      </c>
      <c r="I713" s="175" t="s">
        <v>4047</v>
      </c>
      <c r="J713" s="175" t="s">
        <v>1373</v>
      </c>
      <c r="K713" s="180">
        <v>1024515563</v>
      </c>
      <c r="L713" s="175"/>
      <c r="M713" s="175"/>
      <c r="N713" s="175"/>
      <c r="O713" s="175"/>
      <c r="P713" s="175"/>
      <c r="Q713" s="175"/>
      <c r="R713" s="175"/>
      <c r="S713" s="175"/>
      <c r="T713" s="175" t="s">
        <v>4048</v>
      </c>
      <c r="U713" s="181">
        <v>45646</v>
      </c>
      <c r="V713" s="181">
        <v>45653</v>
      </c>
      <c r="W713" s="181">
        <v>45714</v>
      </c>
      <c r="X713" s="175">
        <v>60</v>
      </c>
      <c r="Y713" s="182">
        <f t="shared" si="71"/>
        <v>2</v>
      </c>
      <c r="Z713" s="183">
        <v>12400000</v>
      </c>
      <c r="AA713" s="184">
        <f t="shared" si="69"/>
        <v>6200000</v>
      </c>
      <c r="AB713" s="175">
        <v>1698</v>
      </c>
      <c r="AC713" s="188" t="str">
        <f>IFERROR((VLOOKUP($AB713,T_Datos!$B$3:$D$34,2,FALSE)),"Por favor diligenciar")</f>
        <v>Inspección, vigilancia y control en Rafael Uribe Uribe
Rafael Uribe Uribe</v>
      </c>
      <c r="AD713" s="188" t="str">
        <f>IFERROR((VLOOKUP($AB713,T_Datos!$B$3:$D$34,3,FALSE)),"Por favor diligenciar")</f>
        <v>O23011605570000001698</v>
      </c>
      <c r="AE713" s="175"/>
      <c r="AF713" s="186"/>
      <c r="AG713" s="175"/>
      <c r="AH713" s="186"/>
      <c r="AI713" s="187"/>
      <c r="AJ713" s="185"/>
      <c r="AK713" s="175"/>
      <c r="AL713" s="186"/>
      <c r="AM713" s="175"/>
      <c r="AN713" s="182">
        <f t="shared" si="70"/>
        <v>2</v>
      </c>
      <c r="AO713" s="182">
        <f>IF(X713+AM713=0,0,AM713+X713)</f>
        <v>60</v>
      </c>
      <c r="AP713" s="189">
        <f>IF(Z713+AJ713=0,0,Z713+AJ713)</f>
        <v>12400000</v>
      </c>
    </row>
    <row r="714" spans="2:42" ht="51" customHeight="1">
      <c r="B714" s="177" t="s">
        <v>1194</v>
      </c>
      <c r="C714" s="175">
        <v>720</v>
      </c>
      <c r="D714" s="175" t="s">
        <v>1193</v>
      </c>
      <c r="E714" s="174"/>
      <c r="F714" s="190" t="s">
        <v>4049</v>
      </c>
      <c r="G714" s="179" t="s">
        <v>1249</v>
      </c>
      <c r="H714" s="175" t="s">
        <v>4050</v>
      </c>
      <c r="I714" s="175" t="s">
        <v>4051</v>
      </c>
      <c r="J714" s="175" t="s">
        <v>1373</v>
      </c>
      <c r="K714" s="180">
        <v>80229049</v>
      </c>
      <c r="L714" s="175"/>
      <c r="M714" s="175"/>
      <c r="N714" s="175"/>
      <c r="O714" s="175"/>
      <c r="P714" s="175"/>
      <c r="Q714" s="175"/>
      <c r="R714" s="175"/>
      <c r="S714" s="175"/>
      <c r="T714" s="175" t="s">
        <v>4052</v>
      </c>
      <c r="U714" s="181">
        <v>45646</v>
      </c>
      <c r="V714" s="181">
        <v>45650</v>
      </c>
      <c r="W714" s="181">
        <v>45711</v>
      </c>
      <c r="X714" s="175">
        <v>60</v>
      </c>
      <c r="Y714" s="182">
        <f t="shared" si="71"/>
        <v>2</v>
      </c>
      <c r="Z714" s="183">
        <v>3960000</v>
      </c>
      <c r="AA714" s="184">
        <f t="shared" si="69"/>
        <v>1980000</v>
      </c>
      <c r="AB714" s="175">
        <v>1665</v>
      </c>
      <c r="AC714" s="188" t="str">
        <f>IFERROR((VLOOKUP($AB714,T_Datos!$B$3:$D$34,2,FALSE)),"Por favor diligenciar")</f>
        <v>Reducción de riesgos por emergencias y desastres en Rafael Uribe Uribe</v>
      </c>
      <c r="AD714" s="188" t="str">
        <f>IFERROR((VLOOKUP($AB714,T_Datos!$B$3:$D$34,3,FALSE)),"Por favor diligenciar")</f>
        <v>O23011602300000001665</v>
      </c>
      <c r="AE714" s="175"/>
      <c r="AF714" s="186"/>
      <c r="AG714" s="175"/>
      <c r="AH714" s="186"/>
      <c r="AI714" s="187"/>
      <c r="AJ714" s="185"/>
      <c r="AK714" s="175"/>
      <c r="AL714" s="186"/>
      <c r="AM714" s="175"/>
      <c r="AN714" s="182">
        <f t="shared" si="70"/>
        <v>2</v>
      </c>
      <c r="AO714" s="182">
        <f>IF(X714+AM714=0,0,AM714+X714)</f>
        <v>60</v>
      </c>
      <c r="AP714" s="189">
        <f>IF(Z714+AJ714=0,0,Z714+AJ714)</f>
        <v>3960000</v>
      </c>
    </row>
    <row r="715" spans="2:42" ht="51" customHeight="1">
      <c r="B715" s="177" t="s">
        <v>1196</v>
      </c>
      <c r="C715" s="175">
        <v>721</v>
      </c>
      <c r="D715" s="175" t="s">
        <v>1195</v>
      </c>
      <c r="E715" s="174"/>
      <c r="F715" s="190" t="s">
        <v>4053</v>
      </c>
      <c r="G715" s="179" t="s">
        <v>1249</v>
      </c>
      <c r="H715" s="175" t="s">
        <v>4054</v>
      </c>
      <c r="I715" s="175" t="s">
        <v>4055</v>
      </c>
      <c r="J715" s="175" t="s">
        <v>1373</v>
      </c>
      <c r="K715" s="180">
        <v>78701029</v>
      </c>
      <c r="L715" s="175"/>
      <c r="M715" s="175"/>
      <c r="N715" s="175"/>
      <c r="O715" s="175"/>
      <c r="P715" s="175"/>
      <c r="Q715" s="175"/>
      <c r="R715" s="175"/>
      <c r="S715" s="175"/>
      <c r="T715" s="175" t="s">
        <v>1394</v>
      </c>
      <c r="U715" s="181">
        <v>45646</v>
      </c>
      <c r="V715" s="181">
        <v>45652</v>
      </c>
      <c r="W715" s="181">
        <v>45713</v>
      </c>
      <c r="X715" s="175">
        <v>60</v>
      </c>
      <c r="Y715" s="182">
        <f t="shared" si="71"/>
        <v>2</v>
      </c>
      <c r="Z715" s="183">
        <v>3960000</v>
      </c>
      <c r="AA715" s="184">
        <f t="shared" si="69"/>
        <v>1980000</v>
      </c>
      <c r="AB715" s="175">
        <v>1665</v>
      </c>
      <c r="AC715" s="188" t="str">
        <f>IFERROR((VLOOKUP($AB715,T_Datos!$B$3:$D$34,2,FALSE)),"Por favor diligenciar")</f>
        <v>Reducción de riesgos por emergencias y desastres en Rafael Uribe Uribe</v>
      </c>
      <c r="AD715" s="188" t="str">
        <f>IFERROR((VLOOKUP($AB715,T_Datos!$B$3:$D$34,3,FALSE)),"Por favor diligenciar")</f>
        <v>O23011602300000001665</v>
      </c>
      <c r="AE715" s="175"/>
      <c r="AF715" s="186"/>
      <c r="AG715" s="175"/>
      <c r="AH715" s="186"/>
      <c r="AI715" s="187"/>
      <c r="AJ715" s="185"/>
      <c r="AK715" s="175"/>
      <c r="AL715" s="186"/>
      <c r="AM715" s="175"/>
      <c r="AN715" s="182">
        <f t="shared" si="70"/>
        <v>2</v>
      </c>
      <c r="AO715" s="182">
        <f>IF(X715+AM715=0,0,AM715+X715)</f>
        <v>60</v>
      </c>
      <c r="AP715" s="189">
        <f>IF(Z715+AJ715=0,0,Z715+AJ715)</f>
        <v>3960000</v>
      </c>
    </row>
    <row r="716" spans="2:42" ht="51" customHeight="1">
      <c r="B716" s="177" t="s">
        <v>1198</v>
      </c>
      <c r="C716" s="175">
        <v>722</v>
      </c>
      <c r="D716" s="175" t="s">
        <v>1197</v>
      </c>
      <c r="E716" s="174"/>
      <c r="F716" s="190" t="s">
        <v>4056</v>
      </c>
      <c r="G716" s="179" t="s">
        <v>1249</v>
      </c>
      <c r="H716" s="175" t="s">
        <v>4057</v>
      </c>
      <c r="I716" s="175" t="s">
        <v>2491</v>
      </c>
      <c r="J716" s="175" t="s">
        <v>1373</v>
      </c>
      <c r="K716" s="180">
        <v>52828741</v>
      </c>
      <c r="L716" s="175"/>
      <c r="M716" s="175"/>
      <c r="N716" s="175"/>
      <c r="O716" s="175"/>
      <c r="P716" s="175"/>
      <c r="Q716" s="175"/>
      <c r="R716" s="175"/>
      <c r="S716" s="175"/>
      <c r="T716" s="175" t="s">
        <v>4058</v>
      </c>
      <c r="U716" s="181">
        <v>45646</v>
      </c>
      <c r="V716" s="181">
        <v>45652</v>
      </c>
      <c r="W716" s="181">
        <v>45713</v>
      </c>
      <c r="X716" s="175">
        <v>60</v>
      </c>
      <c r="Y716" s="182">
        <f t="shared" si="71"/>
        <v>2</v>
      </c>
      <c r="Z716" s="183">
        <v>8400000</v>
      </c>
      <c r="AA716" s="184">
        <f t="shared" si="69"/>
        <v>4200000</v>
      </c>
      <c r="AB716" s="175">
        <v>1698</v>
      </c>
      <c r="AC716" s="188" t="str">
        <f>IFERROR((VLOOKUP($AB716,T_Datos!$B$3:$D$34,2,FALSE)),"Por favor diligenciar")</f>
        <v>Inspección, vigilancia y control en Rafael Uribe Uribe
Rafael Uribe Uribe</v>
      </c>
      <c r="AD716" s="188" t="str">
        <f>IFERROR((VLOOKUP($AB716,T_Datos!$B$3:$D$34,3,FALSE)),"Por favor diligenciar")</f>
        <v>O23011605570000001698</v>
      </c>
      <c r="AE716" s="175"/>
      <c r="AF716" s="186"/>
      <c r="AG716" s="175"/>
      <c r="AH716" s="186"/>
      <c r="AI716" s="187"/>
      <c r="AJ716" s="185"/>
      <c r="AK716" s="175"/>
      <c r="AL716" s="186"/>
      <c r="AM716" s="175"/>
      <c r="AN716" s="182">
        <f t="shared" si="70"/>
        <v>2</v>
      </c>
      <c r="AO716" s="182">
        <f>IF(X716+AM716=0,0,AM716+X716)</f>
        <v>60</v>
      </c>
      <c r="AP716" s="189">
        <f>IF(Z716+AJ716=0,0,Z716+AJ716)</f>
        <v>8400000</v>
      </c>
    </row>
    <row r="717" spans="2:42" ht="51" customHeight="1">
      <c r="B717" s="177" t="s">
        <v>1200</v>
      </c>
      <c r="C717" s="175">
        <v>723</v>
      </c>
      <c r="D717" s="175" t="s">
        <v>1199</v>
      </c>
      <c r="E717" s="174"/>
      <c r="F717" s="190" t="s">
        <v>4059</v>
      </c>
      <c r="G717" s="179" t="s">
        <v>1249</v>
      </c>
      <c r="H717" s="175" t="s">
        <v>4060</v>
      </c>
      <c r="I717" s="175" t="s">
        <v>4061</v>
      </c>
      <c r="J717" s="175" t="s">
        <v>1373</v>
      </c>
      <c r="K717" s="180">
        <v>79234103</v>
      </c>
      <c r="L717" s="175"/>
      <c r="M717" s="175"/>
      <c r="N717" s="175"/>
      <c r="O717" s="175"/>
      <c r="P717" s="175"/>
      <c r="Q717" s="175"/>
      <c r="R717" s="175"/>
      <c r="S717" s="175"/>
      <c r="T717" s="175" t="s">
        <v>4062</v>
      </c>
      <c r="U717" s="181">
        <v>45646</v>
      </c>
      <c r="V717" s="181">
        <v>45653</v>
      </c>
      <c r="W717" s="181">
        <v>45714</v>
      </c>
      <c r="X717" s="175">
        <v>60</v>
      </c>
      <c r="Y717" s="182">
        <f t="shared" si="71"/>
        <v>2</v>
      </c>
      <c r="Z717" s="183">
        <v>11880000</v>
      </c>
      <c r="AA717" s="184">
        <f t="shared" si="69"/>
        <v>5940000</v>
      </c>
      <c r="AB717" s="175">
        <v>1698</v>
      </c>
      <c r="AC717" s="188" t="str">
        <f>IFERROR((VLOOKUP($AB717,T_Datos!$B$3:$D$34,2,FALSE)),"Por favor diligenciar")</f>
        <v>Inspección, vigilancia y control en Rafael Uribe Uribe
Rafael Uribe Uribe</v>
      </c>
      <c r="AD717" s="188" t="str">
        <f>IFERROR((VLOOKUP($AB717,T_Datos!$B$3:$D$34,3,FALSE)),"Por favor diligenciar")</f>
        <v>O23011605570000001698</v>
      </c>
      <c r="AE717" s="175"/>
      <c r="AF717" s="186"/>
      <c r="AG717" s="175"/>
      <c r="AH717" s="186"/>
      <c r="AI717" s="187"/>
      <c r="AJ717" s="185"/>
      <c r="AK717" s="175"/>
      <c r="AL717" s="186"/>
      <c r="AM717" s="175"/>
      <c r="AN717" s="182">
        <f t="shared" si="70"/>
        <v>2</v>
      </c>
      <c r="AO717" s="182">
        <f>IF(X717+AM717=0,0,AM717+X717)</f>
        <v>60</v>
      </c>
      <c r="AP717" s="189">
        <f>IF(Z717+AJ717=0,0,Z717+AJ717)</f>
        <v>11880000</v>
      </c>
    </row>
    <row r="718" spans="2:42" ht="51" customHeight="1">
      <c r="B718" s="177" t="s">
        <v>47</v>
      </c>
      <c r="C718" s="175">
        <v>724</v>
      </c>
      <c r="D718" s="175" t="s">
        <v>46</v>
      </c>
      <c r="E718" s="174"/>
      <c r="F718" s="190" t="s">
        <v>4063</v>
      </c>
      <c r="G718" s="179" t="s">
        <v>1259</v>
      </c>
      <c r="H718" s="175" t="s">
        <v>4064</v>
      </c>
      <c r="I718" s="175" t="s">
        <v>4065</v>
      </c>
      <c r="J718" s="175" t="s">
        <v>1373</v>
      </c>
      <c r="K718" s="180">
        <v>79965798</v>
      </c>
      <c r="L718" s="175"/>
      <c r="M718" s="175"/>
      <c r="N718" s="175"/>
      <c r="O718" s="175"/>
      <c r="P718" s="175"/>
      <c r="Q718" s="175"/>
      <c r="R718" s="175"/>
      <c r="S718" s="175"/>
      <c r="T718" s="175" t="s">
        <v>4066</v>
      </c>
      <c r="U718" s="181">
        <v>45653</v>
      </c>
      <c r="V718" s="178"/>
      <c r="W718" s="178"/>
      <c r="X718" s="175">
        <v>135</v>
      </c>
      <c r="Y718" s="182">
        <f t="shared" si="71"/>
        <v>5</v>
      </c>
      <c r="Z718" s="183">
        <v>330000000</v>
      </c>
      <c r="AA718" s="184">
        <f t="shared" si="69"/>
        <v>66000000</v>
      </c>
      <c r="AB718" s="175">
        <v>1689</v>
      </c>
      <c r="AC718" s="188" t="str">
        <f>IFERROR((VLOOKUP($AB718,T_Datos!$B$3:$D$34,2,FALSE)),"Por favor diligenciar")</f>
        <v>Participación ciudadana organizada
y solidaria en Rafael Uribe Uribe</v>
      </c>
      <c r="AD718" s="188" t="str">
        <f>IFERROR((VLOOKUP($AB718,T_Datos!$B$3:$D$34,3,FALSE)),"Por favor diligenciar")</f>
        <v>O23011605550000001689</v>
      </c>
      <c r="AE718" s="175"/>
      <c r="AF718" s="186"/>
      <c r="AG718" s="175"/>
      <c r="AH718" s="186"/>
      <c r="AI718" s="187"/>
      <c r="AJ718" s="185"/>
      <c r="AK718" s="175"/>
      <c r="AL718" s="186"/>
      <c r="AM718" s="175"/>
      <c r="AN718" s="182">
        <f t="shared" ref="AN718:AN719" si="72">ROUND(AO718/30,0)</f>
        <v>5</v>
      </c>
      <c r="AO718" s="182">
        <f>IF(X718+AM718=0,0,AM718+X718)</f>
        <v>135</v>
      </c>
      <c r="AP718" s="189">
        <f>IF(Z718+AJ718=0,0,Z718+AJ718)</f>
        <v>330000000</v>
      </c>
    </row>
    <row r="719" spans="2:42" ht="51" customHeight="1">
      <c r="B719" s="177" t="s">
        <v>54</v>
      </c>
      <c r="C719" s="175">
        <v>725</v>
      </c>
      <c r="D719" s="175" t="s">
        <v>53</v>
      </c>
      <c r="E719" s="174"/>
      <c r="F719" s="190" t="s">
        <v>4067</v>
      </c>
      <c r="G719" s="179" t="s">
        <v>1243</v>
      </c>
      <c r="H719" s="175" t="s">
        <v>4068</v>
      </c>
      <c r="I719" s="175" t="s">
        <v>4069</v>
      </c>
      <c r="J719" s="175" t="s">
        <v>1379</v>
      </c>
      <c r="K719" s="180">
        <v>830133329</v>
      </c>
      <c r="L719" s="175"/>
      <c r="M719" s="175"/>
      <c r="N719" s="175"/>
      <c r="O719" s="175"/>
      <c r="P719" s="175"/>
      <c r="Q719" s="175"/>
      <c r="R719" s="175"/>
      <c r="S719" s="175"/>
      <c r="T719" s="175" t="s">
        <v>4070</v>
      </c>
      <c r="U719" s="181">
        <v>45652</v>
      </c>
      <c r="V719" s="178"/>
      <c r="W719" s="178"/>
      <c r="X719" s="175">
        <v>180</v>
      </c>
      <c r="Y719" s="182">
        <f t="shared" ref="Y719" si="73">ROUND((X719/30),0)</f>
        <v>6</v>
      </c>
      <c r="Z719" s="183">
        <v>3861894077</v>
      </c>
      <c r="AA719" s="184">
        <f t="shared" si="69"/>
        <v>643649012.83333337</v>
      </c>
      <c r="AB719" s="175" t="s">
        <v>4071</v>
      </c>
      <c r="AC719" s="188" t="s">
        <v>4072</v>
      </c>
      <c r="AD719" s="188" t="s">
        <v>4073</v>
      </c>
      <c r="AE719" s="175"/>
      <c r="AF719" s="186"/>
      <c r="AG719" s="175"/>
      <c r="AH719" s="186"/>
      <c r="AI719" s="187"/>
      <c r="AJ719" s="185"/>
      <c r="AK719" s="175"/>
      <c r="AL719" s="186"/>
      <c r="AM719" s="175"/>
      <c r="AN719" s="182">
        <f t="shared" si="72"/>
        <v>6</v>
      </c>
      <c r="AO719" s="182">
        <f>IF(X719+AM719=0,0,AM719+X719)</f>
        <v>180</v>
      </c>
      <c r="AP719" s="189">
        <f>IF(Z719+AJ719=0,0,Z719+AJ719)</f>
        <v>3861894077</v>
      </c>
    </row>
    <row r="720" spans="2:42" ht="51" customHeight="1">
      <c r="B720" s="177" t="s">
        <v>1201</v>
      </c>
      <c r="C720" s="175" t="s">
        <v>1377</v>
      </c>
      <c r="D720" s="12" t="s">
        <v>782</v>
      </c>
      <c r="E720" s="12" t="s">
        <v>782</v>
      </c>
      <c r="F720" s="12" t="s">
        <v>782</v>
      </c>
      <c r="G720" s="12" t="s">
        <v>782</v>
      </c>
      <c r="H720" s="12" t="s">
        <v>782</v>
      </c>
      <c r="I720" s="12" t="s">
        <v>782</v>
      </c>
      <c r="J720" s="12" t="s">
        <v>782</v>
      </c>
      <c r="K720" s="12" t="s">
        <v>782</v>
      </c>
      <c r="L720" s="12" t="s">
        <v>782</v>
      </c>
      <c r="M720" s="12" t="s">
        <v>782</v>
      </c>
      <c r="N720" s="12" t="s">
        <v>782</v>
      </c>
      <c r="O720" s="12" t="s">
        <v>782</v>
      </c>
      <c r="P720" s="12" t="s">
        <v>782</v>
      </c>
      <c r="Q720" s="12" t="s">
        <v>782</v>
      </c>
      <c r="R720" s="12" t="s">
        <v>782</v>
      </c>
      <c r="S720" s="12" t="s">
        <v>782</v>
      </c>
      <c r="T720" s="12" t="s">
        <v>782</v>
      </c>
      <c r="U720" s="12" t="s">
        <v>782</v>
      </c>
      <c r="V720" s="12" t="s">
        <v>782</v>
      </c>
      <c r="W720" s="12" t="s">
        <v>782</v>
      </c>
      <c r="X720" s="12" t="s">
        <v>782</v>
      </c>
      <c r="Y720" s="12" t="s">
        <v>782</v>
      </c>
      <c r="Z720" s="12" t="s">
        <v>782</v>
      </c>
      <c r="AA720" s="12" t="s">
        <v>782</v>
      </c>
      <c r="AB720" s="12" t="s">
        <v>782</v>
      </c>
      <c r="AC720" s="12" t="s">
        <v>782</v>
      </c>
      <c r="AD720" s="12" t="s">
        <v>782</v>
      </c>
      <c r="AE720" s="12" t="s">
        <v>782</v>
      </c>
      <c r="AF720" s="12" t="s">
        <v>782</v>
      </c>
      <c r="AG720" s="12" t="s">
        <v>782</v>
      </c>
      <c r="AH720" s="12" t="s">
        <v>782</v>
      </c>
      <c r="AI720" s="12" t="s">
        <v>782</v>
      </c>
      <c r="AJ720" s="12" t="s">
        <v>782</v>
      </c>
      <c r="AK720" s="12" t="s">
        <v>782</v>
      </c>
      <c r="AL720" s="12" t="s">
        <v>782</v>
      </c>
      <c r="AM720" s="12" t="s">
        <v>782</v>
      </c>
      <c r="AN720" s="12" t="s">
        <v>782</v>
      </c>
      <c r="AO720" s="12" t="s">
        <v>782</v>
      </c>
      <c r="AP720" s="12" t="s">
        <v>782</v>
      </c>
    </row>
    <row r="721" spans="2:42" ht="51" customHeight="1">
      <c r="B721" s="177" t="s">
        <v>1203</v>
      </c>
      <c r="C721" s="175">
        <v>727</v>
      </c>
      <c r="D721" s="175" t="s">
        <v>1202</v>
      </c>
      <c r="E721" s="174"/>
      <c r="F721" s="190" t="s">
        <v>4074</v>
      </c>
      <c r="G721" s="179" t="s">
        <v>1249</v>
      </c>
      <c r="H721" s="175" t="s">
        <v>4075</v>
      </c>
      <c r="I721" s="175" t="s">
        <v>4076</v>
      </c>
      <c r="J721" s="175" t="s">
        <v>1373</v>
      </c>
      <c r="K721" s="180">
        <v>1007389446</v>
      </c>
      <c r="L721" s="175"/>
      <c r="M721" s="175"/>
      <c r="N721" s="175"/>
      <c r="O721" s="175"/>
      <c r="P721" s="175"/>
      <c r="Q721" s="175"/>
      <c r="R721" s="175"/>
      <c r="S721" s="175"/>
      <c r="T721" s="175" t="s">
        <v>4077</v>
      </c>
      <c r="U721" s="181">
        <v>45652</v>
      </c>
      <c r="V721" s="200">
        <v>45664</v>
      </c>
      <c r="W721" s="200">
        <v>45722</v>
      </c>
      <c r="X721" s="175">
        <v>60</v>
      </c>
      <c r="Y721" s="182">
        <f t="shared" ref="Y721:Y728" si="74">ROUND((X721/30),0)</f>
        <v>2</v>
      </c>
      <c r="Z721" s="183">
        <v>6200000</v>
      </c>
      <c r="AA721" s="184">
        <f>IF(Z721=0,0,((Z721/Y721)))</f>
        <v>3100000</v>
      </c>
      <c r="AB721" s="175">
        <v>1697</v>
      </c>
      <c r="AC721" s="188" t="str">
        <f>IFERROR((VLOOKUP($AB721,T_Datos!$B$3:$D$34,2,FALSE)),"Por favor diligenciar")</f>
        <v xml:space="preserve">Gestion publica transparente y que mide cuentas  la ciudadania en rafael uribe uribe </v>
      </c>
      <c r="AD721" s="188" t="str">
        <f>IFERROR((VLOOKUP($AB721,T_Datos!$B$3:$D$34,3,FALSE)),"Por favor diligenciar")</f>
        <v>O23011605570000001697</v>
      </c>
      <c r="AE721" s="175"/>
      <c r="AF721" s="186"/>
      <c r="AG721" s="175"/>
      <c r="AH721" s="186"/>
      <c r="AI721" s="187"/>
      <c r="AJ721" s="185"/>
      <c r="AK721" s="175"/>
      <c r="AL721" s="186"/>
      <c r="AM721" s="175"/>
      <c r="AN721" s="182">
        <f t="shared" ref="AN721:AN728" si="75">ROUND(AO721/30,0)</f>
        <v>2</v>
      </c>
      <c r="AO721" s="182">
        <f>IF(X721+AM721=0,0,AM721+X721)</f>
        <v>60</v>
      </c>
      <c r="AP721" s="189">
        <f>IF(Z721+AJ721=0,0,Z721+AJ721)</f>
        <v>6200000</v>
      </c>
    </row>
    <row r="722" spans="2:42" ht="51" customHeight="1">
      <c r="B722" s="177" t="s">
        <v>4078</v>
      </c>
      <c r="C722" s="175" t="s">
        <v>1377</v>
      </c>
      <c r="D722" s="175">
        <v>206640</v>
      </c>
      <c r="E722" s="174"/>
      <c r="F722" s="190" t="s">
        <v>4079</v>
      </c>
      <c r="G722" s="77" t="s">
        <v>1227</v>
      </c>
      <c r="H722" s="175">
        <v>206640</v>
      </c>
      <c r="I722" s="175" t="s">
        <v>4080</v>
      </c>
      <c r="J722" s="175" t="s">
        <v>1379</v>
      </c>
      <c r="K722" s="180">
        <v>900019737</v>
      </c>
      <c r="L722" s="175"/>
      <c r="M722" s="175"/>
      <c r="N722" s="175"/>
      <c r="O722" s="175"/>
      <c r="P722" s="175"/>
      <c r="Q722" s="175"/>
      <c r="R722" s="175"/>
      <c r="S722" s="175"/>
      <c r="T722" s="175" t="s">
        <v>4081</v>
      </c>
      <c r="U722" s="181">
        <v>45653</v>
      </c>
      <c r="V722" s="181">
        <v>45653</v>
      </c>
      <c r="W722" s="181">
        <v>45688</v>
      </c>
      <c r="X722" s="175">
        <v>33</v>
      </c>
      <c r="Y722" s="79">
        <f t="shared" si="74"/>
        <v>1</v>
      </c>
      <c r="Z722" s="183">
        <v>36398800</v>
      </c>
      <c r="AA722" s="184"/>
      <c r="AB722" s="175">
        <v>2801</v>
      </c>
      <c r="AC722" s="188" t="s">
        <v>4082</v>
      </c>
      <c r="AD722" s="188" t="s">
        <v>4083</v>
      </c>
      <c r="AE722" s="175"/>
      <c r="AF722" s="186"/>
      <c r="AG722" s="175"/>
      <c r="AH722" s="186"/>
      <c r="AI722" s="187"/>
      <c r="AJ722" s="185"/>
      <c r="AK722" s="175"/>
      <c r="AL722" s="186"/>
      <c r="AM722" s="175"/>
      <c r="AN722" s="182">
        <f t="shared" si="75"/>
        <v>1</v>
      </c>
      <c r="AO722" s="182">
        <f>IF(X722+AM722=0,0,AM722+X722)</f>
        <v>33</v>
      </c>
      <c r="AP722" s="189">
        <f>IF(Z722+AJ722=0,0,Z722+AJ722)</f>
        <v>36398800</v>
      </c>
    </row>
    <row r="723" spans="2:42" ht="51" customHeight="1">
      <c r="B723" s="177" t="s">
        <v>69</v>
      </c>
      <c r="C723" s="175">
        <v>728</v>
      </c>
      <c r="D723" s="175" t="s">
        <v>68</v>
      </c>
      <c r="E723" s="174"/>
      <c r="F723" s="190" t="s">
        <v>4084</v>
      </c>
      <c r="G723" s="179" t="s">
        <v>1243</v>
      </c>
      <c r="H723" s="175" t="s">
        <v>4085</v>
      </c>
      <c r="I723" s="175" t="s">
        <v>4086</v>
      </c>
      <c r="J723" s="175" t="s">
        <v>1379</v>
      </c>
      <c r="K723" s="209"/>
      <c r="L723" s="175" t="s">
        <v>4087</v>
      </c>
      <c r="M723" s="175" t="s">
        <v>1379</v>
      </c>
      <c r="N723" s="175" t="s">
        <v>4088</v>
      </c>
      <c r="O723" s="175" t="s">
        <v>4089</v>
      </c>
      <c r="P723" s="175"/>
      <c r="Q723" s="175"/>
      <c r="R723" s="175"/>
      <c r="S723" s="175"/>
      <c r="T723" s="175" t="s">
        <v>4090</v>
      </c>
      <c r="U723" s="181">
        <v>45656</v>
      </c>
      <c r="V723" s="178"/>
      <c r="W723" s="178"/>
      <c r="X723" s="175">
        <v>150</v>
      </c>
      <c r="Y723" s="182">
        <f t="shared" si="74"/>
        <v>5</v>
      </c>
      <c r="Z723" s="183">
        <v>1409000000</v>
      </c>
      <c r="AA723" s="184">
        <f t="shared" ref="AA723:AA728" si="76">IF(Z723=0,0,((Z723/Y723)))</f>
        <v>281800000</v>
      </c>
      <c r="AB723" s="175" t="s">
        <v>4091</v>
      </c>
      <c r="AC723" s="188" t="s">
        <v>4092</v>
      </c>
      <c r="AD723" s="188" t="str">
        <f>IFERROR((VLOOKUP($AB723,T_Datos!$B$3:$D$34,3,FALSE)),"Por favor diligenciar")</f>
        <v>Por favor diligenciar</v>
      </c>
      <c r="AE723" s="175"/>
      <c r="AF723" s="186"/>
      <c r="AG723" s="175"/>
      <c r="AH723" s="186"/>
      <c r="AI723" s="187"/>
      <c r="AJ723" s="185"/>
      <c r="AK723" s="175"/>
      <c r="AL723" s="186"/>
      <c r="AM723" s="175"/>
      <c r="AN723" s="182">
        <f t="shared" si="75"/>
        <v>5</v>
      </c>
      <c r="AO723" s="182">
        <f>IF(X723+AM723=0,0,AM723+X723)</f>
        <v>150</v>
      </c>
      <c r="AP723" s="189">
        <f>IF(Z723+AJ723=0,0,Z723+AJ723)</f>
        <v>1409000000</v>
      </c>
    </row>
    <row r="724" spans="2:42" ht="51" customHeight="1">
      <c r="B724" s="177" t="s">
        <v>25</v>
      </c>
      <c r="C724" s="175">
        <v>729</v>
      </c>
      <c r="D724" s="175" t="s">
        <v>24</v>
      </c>
      <c r="E724" s="174"/>
      <c r="F724" s="190" t="s">
        <v>4093</v>
      </c>
      <c r="G724" s="179" t="s">
        <v>12</v>
      </c>
      <c r="H724" s="175" t="s">
        <v>4094</v>
      </c>
      <c r="I724" s="175" t="s">
        <v>4095</v>
      </c>
      <c r="J724" s="175" t="s">
        <v>1379</v>
      </c>
      <c r="K724" s="180">
        <v>900906241</v>
      </c>
      <c r="L724" s="175"/>
      <c r="M724" s="175"/>
      <c r="N724" s="175"/>
      <c r="O724" s="175"/>
      <c r="P724" s="175"/>
      <c r="Q724" s="175"/>
      <c r="R724" s="175"/>
      <c r="S724" s="175"/>
      <c r="T724" s="175" t="s">
        <v>4096</v>
      </c>
      <c r="U724" s="181">
        <v>45656</v>
      </c>
      <c r="V724" s="178"/>
      <c r="W724" s="178"/>
      <c r="X724" s="175">
        <v>150</v>
      </c>
      <c r="Y724" s="182">
        <f t="shared" si="74"/>
        <v>5</v>
      </c>
      <c r="Z724" s="183">
        <v>300000000</v>
      </c>
      <c r="AA724" s="184">
        <f t="shared" si="76"/>
        <v>60000000</v>
      </c>
      <c r="AB724" s="175">
        <v>1685</v>
      </c>
      <c r="AC724" s="188" t="str">
        <f>IFERROR((VLOOKUP($AB724,T_Datos!$B$3:$D$34,2,FALSE)),"Por favor diligenciar")</f>
        <v xml:space="preserve">Movilidad multimodal incluyente y sostenible Rafael Uribe </v>
      </c>
      <c r="AD724" s="188" t="str">
        <f>IFERROR((VLOOKUP($AB724,T_Datos!$B$3:$D$34,3,FALSE)),"Por favor diligenciar")</f>
        <v>O23011604490000001685</v>
      </c>
      <c r="AE724" s="175"/>
      <c r="AF724" s="186"/>
      <c r="AG724" s="175"/>
      <c r="AH724" s="186"/>
      <c r="AI724" s="187"/>
      <c r="AJ724" s="185"/>
      <c r="AK724" s="175"/>
      <c r="AL724" s="186"/>
      <c r="AM724" s="175"/>
      <c r="AN724" s="182">
        <f t="shared" si="75"/>
        <v>5</v>
      </c>
      <c r="AO724" s="182">
        <f>IF(X724+AM724=0,0,AM724+X724)</f>
        <v>150</v>
      </c>
      <c r="AP724" s="189">
        <f>IF(Z724+AJ724=0,0,Z724+AJ724)</f>
        <v>300000000</v>
      </c>
    </row>
    <row r="725" spans="2:42" ht="51" customHeight="1">
      <c r="B725" s="177" t="s">
        <v>45</v>
      </c>
      <c r="C725" s="175">
        <v>730</v>
      </c>
      <c r="D725" s="175" t="s">
        <v>44</v>
      </c>
      <c r="E725" s="174"/>
      <c r="F725" s="190" t="s">
        <v>4097</v>
      </c>
      <c r="G725" s="179" t="s">
        <v>1243</v>
      </c>
      <c r="H725" s="175" t="s">
        <v>4098</v>
      </c>
      <c r="I725" s="175" t="s">
        <v>4099</v>
      </c>
      <c r="J725" s="175" t="s">
        <v>1379</v>
      </c>
      <c r="K725" s="209"/>
      <c r="L725" s="175"/>
      <c r="M725" s="175"/>
      <c r="N725" s="175"/>
      <c r="O725" s="175"/>
      <c r="P725" s="175"/>
      <c r="Q725" s="175"/>
      <c r="R725" s="175"/>
      <c r="S725" s="175"/>
      <c r="T725" s="175" t="s">
        <v>4100</v>
      </c>
      <c r="U725" s="181">
        <v>45657</v>
      </c>
      <c r="V725" s="178"/>
      <c r="W725" s="178"/>
      <c r="X725" s="175">
        <v>180</v>
      </c>
      <c r="Y725" s="182">
        <f t="shared" si="74"/>
        <v>6</v>
      </c>
      <c r="Z725" s="183">
        <v>5275599795</v>
      </c>
      <c r="AA725" s="184">
        <f t="shared" si="76"/>
        <v>879266632.5</v>
      </c>
      <c r="AB725" s="175" t="s">
        <v>4101</v>
      </c>
      <c r="AC725" s="188" t="s">
        <v>4102</v>
      </c>
      <c r="AD725" s="188" t="s">
        <v>4103</v>
      </c>
      <c r="AE725" s="175"/>
      <c r="AF725" s="186"/>
      <c r="AG725" s="175"/>
      <c r="AH725" s="186"/>
      <c r="AI725" s="187"/>
      <c r="AJ725" s="185"/>
      <c r="AK725" s="175"/>
      <c r="AL725" s="186"/>
      <c r="AM725" s="175"/>
      <c r="AN725" s="182">
        <f t="shared" si="75"/>
        <v>6</v>
      </c>
      <c r="AO725" s="182">
        <f>IF(X725+AM725=0,0,AM725+X725)</f>
        <v>180</v>
      </c>
      <c r="AP725" s="189">
        <f>IF(Z725+AJ725=0,0,Z725+AJ725)</f>
        <v>5275599795</v>
      </c>
    </row>
    <row r="726" spans="2:42" ht="51" customHeight="1">
      <c r="B726" s="177" t="s">
        <v>79</v>
      </c>
      <c r="C726" s="175">
        <v>731</v>
      </c>
      <c r="D726" s="175" t="s">
        <v>78</v>
      </c>
      <c r="E726" s="174"/>
      <c r="F726" s="190" t="s">
        <v>4104</v>
      </c>
      <c r="G726" s="179" t="s">
        <v>12</v>
      </c>
      <c r="H726" s="175" t="s">
        <v>4105</v>
      </c>
      <c r="I726" s="175" t="s">
        <v>4106</v>
      </c>
      <c r="J726" s="175" t="s">
        <v>1379</v>
      </c>
      <c r="K726" s="180">
        <v>900020684</v>
      </c>
      <c r="L726" s="175"/>
      <c r="M726" s="175"/>
      <c r="N726" s="175"/>
      <c r="O726" s="175"/>
      <c r="P726" s="175"/>
      <c r="Q726" s="175"/>
      <c r="R726" s="175"/>
      <c r="S726" s="175"/>
      <c r="T726" s="175" t="s">
        <v>4107</v>
      </c>
      <c r="U726" s="181">
        <v>45656</v>
      </c>
      <c r="V726" s="178"/>
      <c r="W726" s="178"/>
      <c r="X726" s="175">
        <v>240</v>
      </c>
      <c r="Y726" s="182">
        <f t="shared" si="74"/>
        <v>8</v>
      </c>
      <c r="Z726" s="183">
        <v>30000000</v>
      </c>
      <c r="AA726" s="184">
        <f t="shared" si="76"/>
        <v>3750000</v>
      </c>
      <c r="AB726" s="175" t="s">
        <v>4101</v>
      </c>
      <c r="AC726" s="188" t="s">
        <v>4108</v>
      </c>
      <c r="AD726" s="188" t="s">
        <v>4109</v>
      </c>
      <c r="AE726" s="175"/>
      <c r="AF726" s="186"/>
      <c r="AG726" s="175"/>
      <c r="AH726" s="186"/>
      <c r="AI726" s="187"/>
      <c r="AJ726" s="185"/>
      <c r="AK726" s="175"/>
      <c r="AL726" s="186"/>
      <c r="AM726" s="175"/>
      <c r="AN726" s="182">
        <f t="shared" si="75"/>
        <v>8</v>
      </c>
      <c r="AO726" s="182">
        <f>IF(X726+AM726=0,0,AM726+X726)</f>
        <v>240</v>
      </c>
      <c r="AP726" s="189">
        <f>IF(Z726+AJ726=0,0,Z726+AJ726)</f>
        <v>30000000</v>
      </c>
    </row>
    <row r="727" spans="2:42" ht="51" customHeight="1">
      <c r="B727" s="177" t="s">
        <v>1205</v>
      </c>
      <c r="C727" s="175">
        <v>732</v>
      </c>
      <c r="D727" s="175" t="s">
        <v>1204</v>
      </c>
      <c r="E727" s="174"/>
      <c r="F727" s="190" t="s">
        <v>4110</v>
      </c>
      <c r="G727" s="179" t="s">
        <v>1249</v>
      </c>
      <c r="H727" s="175" t="s">
        <v>4111</v>
      </c>
      <c r="I727" s="175" t="s">
        <v>4112</v>
      </c>
      <c r="J727" s="175" t="s">
        <v>1373</v>
      </c>
      <c r="K727" s="180">
        <v>22465149</v>
      </c>
      <c r="L727" s="175"/>
      <c r="M727" s="175"/>
      <c r="N727" s="175"/>
      <c r="O727" s="175"/>
      <c r="P727" s="175"/>
      <c r="Q727" s="175"/>
      <c r="R727" s="175"/>
      <c r="S727" s="175"/>
      <c r="T727" s="175" t="s">
        <v>4077</v>
      </c>
      <c r="U727" s="181">
        <v>45656</v>
      </c>
      <c r="V727" s="178"/>
      <c r="W727" s="178"/>
      <c r="X727" s="175">
        <v>60</v>
      </c>
      <c r="Y727" s="182">
        <f t="shared" si="74"/>
        <v>2</v>
      </c>
      <c r="Z727" s="183">
        <v>6200000</v>
      </c>
      <c r="AA727" s="184">
        <f t="shared" si="76"/>
        <v>3100000</v>
      </c>
      <c r="AB727" s="175">
        <v>1697</v>
      </c>
      <c r="AC727" s="188" t="str">
        <f>IFERROR((VLOOKUP($AB727,T_Datos!$B$3:$D$34,2,FALSE)),"Por favor diligenciar")</f>
        <v xml:space="preserve">Gestion publica transparente y que mide cuentas  la ciudadania en rafael uribe uribe </v>
      </c>
      <c r="AD727" s="188" t="str">
        <f>IFERROR((VLOOKUP($AB727,T_Datos!$B$3:$D$34,3,FALSE)),"Por favor diligenciar")</f>
        <v>O23011605570000001697</v>
      </c>
      <c r="AE727" s="175"/>
      <c r="AF727" s="186"/>
      <c r="AG727" s="175"/>
      <c r="AH727" s="186"/>
      <c r="AI727" s="187"/>
      <c r="AJ727" s="185"/>
      <c r="AK727" s="175"/>
      <c r="AL727" s="186"/>
      <c r="AM727" s="175"/>
      <c r="AN727" s="182">
        <f t="shared" si="75"/>
        <v>2</v>
      </c>
      <c r="AO727" s="182">
        <f>IF(X727+AM727=0,0,AM727+X727)</f>
        <v>60</v>
      </c>
      <c r="AP727" s="189">
        <f>IF(Z727+AJ727=0,0,Z727+AJ727)</f>
        <v>6200000</v>
      </c>
    </row>
    <row r="728" spans="2:42" ht="51" customHeight="1">
      <c r="B728" s="177" t="s">
        <v>56</v>
      </c>
      <c r="C728" s="175">
        <v>733</v>
      </c>
      <c r="D728" s="175" t="s">
        <v>55</v>
      </c>
      <c r="E728" s="174"/>
      <c r="F728" s="190" t="s">
        <v>4113</v>
      </c>
      <c r="G728" s="179" t="s">
        <v>1243</v>
      </c>
      <c r="H728" s="175" t="s">
        <v>4114</v>
      </c>
      <c r="I728" s="175" t="s">
        <v>4115</v>
      </c>
      <c r="J728" s="175" t="s">
        <v>1379</v>
      </c>
      <c r="K728" s="180">
        <v>900216251</v>
      </c>
      <c r="L728" s="175"/>
      <c r="M728" s="175"/>
      <c r="N728" s="175"/>
      <c r="O728" s="175"/>
      <c r="P728" s="175"/>
      <c r="Q728" s="175"/>
      <c r="R728" s="175"/>
      <c r="S728" s="175"/>
      <c r="T728" s="175" t="s">
        <v>4116</v>
      </c>
      <c r="U728" s="181">
        <v>45657</v>
      </c>
      <c r="V728" s="178"/>
      <c r="W728" s="178"/>
      <c r="X728" s="175">
        <v>120</v>
      </c>
      <c r="Y728" s="182">
        <f t="shared" si="74"/>
        <v>4</v>
      </c>
      <c r="Z728" s="183">
        <v>340892219</v>
      </c>
      <c r="AA728" s="184">
        <f t="shared" si="76"/>
        <v>85223054.75</v>
      </c>
      <c r="AB728" s="175">
        <v>1665</v>
      </c>
      <c r="AC728" s="188" t="str">
        <f>IFERROR((VLOOKUP($AB728,T_Datos!$B$3:$D$34,2,FALSE)),"Por favor diligenciar")</f>
        <v>Reducción de riesgos por emergencias y desastres en Rafael Uribe Uribe</v>
      </c>
      <c r="AD728" s="188" t="str">
        <f>IFERROR((VLOOKUP($AB728,T_Datos!$B$3:$D$34,3,FALSE)),"Por favor diligenciar")</f>
        <v>O23011602300000001665</v>
      </c>
      <c r="AE728" s="175"/>
      <c r="AF728" s="186"/>
      <c r="AG728" s="175"/>
      <c r="AH728" s="186"/>
      <c r="AI728" s="187"/>
      <c r="AJ728" s="185"/>
      <c r="AK728" s="175"/>
      <c r="AL728" s="186"/>
      <c r="AM728" s="175"/>
      <c r="AN728" s="182">
        <f t="shared" si="75"/>
        <v>4</v>
      </c>
      <c r="AO728" s="182">
        <f>IF(X728+AM728=0,0,AM728+X728)</f>
        <v>120</v>
      </c>
      <c r="AP728" s="189">
        <f>IF(Z728+AJ728=0,0,Z728+AJ728)</f>
        <v>340892219</v>
      </c>
    </row>
    <row r="729" spans="2:42" ht="51" customHeight="1">
      <c r="B729" s="177" t="s">
        <v>1206</v>
      </c>
      <c r="C729" s="175" t="s">
        <v>1377</v>
      </c>
      <c r="D729" s="12" t="s">
        <v>782</v>
      </c>
      <c r="E729" s="12" t="s">
        <v>782</v>
      </c>
      <c r="F729" s="12" t="s">
        <v>782</v>
      </c>
      <c r="G729" s="12" t="s">
        <v>782</v>
      </c>
      <c r="H729" s="12" t="s">
        <v>782</v>
      </c>
      <c r="I729" s="12" t="s">
        <v>782</v>
      </c>
      <c r="J729" s="12" t="s">
        <v>782</v>
      </c>
      <c r="K729" s="12" t="s">
        <v>782</v>
      </c>
      <c r="L729" s="12" t="s">
        <v>782</v>
      </c>
      <c r="M729" s="12" t="s">
        <v>782</v>
      </c>
      <c r="N729" s="12" t="s">
        <v>782</v>
      </c>
      <c r="O729" s="12" t="s">
        <v>782</v>
      </c>
      <c r="P729" s="12" t="s">
        <v>782</v>
      </c>
      <c r="Q729" s="12" t="s">
        <v>782</v>
      </c>
      <c r="R729" s="12" t="s">
        <v>782</v>
      </c>
      <c r="S729" s="12" t="s">
        <v>782</v>
      </c>
      <c r="T729" s="12" t="s">
        <v>782</v>
      </c>
      <c r="U729" s="12" t="s">
        <v>782</v>
      </c>
      <c r="V729" s="12" t="s">
        <v>782</v>
      </c>
      <c r="W729" s="12" t="s">
        <v>782</v>
      </c>
      <c r="X729" s="12" t="s">
        <v>782</v>
      </c>
      <c r="Y729" s="12" t="s">
        <v>782</v>
      </c>
      <c r="Z729" s="12" t="s">
        <v>782</v>
      </c>
      <c r="AA729" s="12" t="s">
        <v>782</v>
      </c>
      <c r="AB729" s="12" t="s">
        <v>782</v>
      </c>
      <c r="AC729" s="12" t="s">
        <v>782</v>
      </c>
      <c r="AD729" s="12" t="s">
        <v>782</v>
      </c>
      <c r="AE729" s="12" t="s">
        <v>782</v>
      </c>
      <c r="AF729" s="12" t="s">
        <v>782</v>
      </c>
      <c r="AG729" s="12" t="s">
        <v>782</v>
      </c>
      <c r="AH729" s="12" t="s">
        <v>782</v>
      </c>
      <c r="AI729" s="12" t="s">
        <v>782</v>
      </c>
      <c r="AJ729" s="12" t="s">
        <v>782</v>
      </c>
      <c r="AK729" s="12" t="s">
        <v>782</v>
      </c>
      <c r="AL729" s="12" t="s">
        <v>782</v>
      </c>
      <c r="AM729" s="12" t="s">
        <v>782</v>
      </c>
      <c r="AN729" s="12" t="s">
        <v>782</v>
      </c>
      <c r="AO729" s="12" t="s">
        <v>782</v>
      </c>
      <c r="AP729" s="12" t="s">
        <v>782</v>
      </c>
    </row>
    <row r="730" spans="2:42" ht="51" customHeight="1">
      <c r="B730" s="177" t="s">
        <v>75</v>
      </c>
      <c r="C730" s="175">
        <v>735</v>
      </c>
      <c r="D730" s="12" t="s">
        <v>74</v>
      </c>
      <c r="E730" s="174"/>
      <c r="F730" s="190" t="s">
        <v>4117</v>
      </c>
      <c r="G730" s="179" t="s">
        <v>1259</v>
      </c>
      <c r="H730" s="175" t="s">
        <v>4118</v>
      </c>
      <c r="I730" s="175" t="s">
        <v>4119</v>
      </c>
      <c r="J730" s="175" t="s">
        <v>1379</v>
      </c>
      <c r="K730" s="209"/>
      <c r="L730" s="175" t="s">
        <v>4120</v>
      </c>
      <c r="M730" s="175" t="s">
        <v>1379</v>
      </c>
      <c r="N730" s="175" t="s">
        <v>4121</v>
      </c>
      <c r="O730" s="201" t="s">
        <v>4122</v>
      </c>
      <c r="P730" s="175"/>
      <c r="Q730" s="175"/>
      <c r="R730" s="175"/>
      <c r="S730" s="175"/>
      <c r="T730" s="175" t="s">
        <v>4123</v>
      </c>
      <c r="U730" s="181">
        <v>45657</v>
      </c>
      <c r="V730" s="178"/>
      <c r="W730" s="178"/>
      <c r="X730" s="175">
        <v>150</v>
      </c>
      <c r="Y730" s="182">
        <f>ROUND((X730/30),0)</f>
        <v>5</v>
      </c>
      <c r="Z730" s="183">
        <v>1024286630</v>
      </c>
      <c r="AA730" s="184">
        <f>IF(Z730=0,0,((Z730/Y730)))</f>
        <v>204857326</v>
      </c>
      <c r="AB730" s="175">
        <v>1697</v>
      </c>
      <c r="AC730" s="188" t="str">
        <f>IFERROR((VLOOKUP($AB730,T_Datos!$B$3:$D$34,2,FALSE)),"Por favor diligenciar")</f>
        <v xml:space="preserve">Gestion publica transparente y que mide cuentas  la ciudadania en rafael uribe uribe </v>
      </c>
      <c r="AD730" s="188" t="str">
        <f>IFERROR((VLOOKUP($AB730,T_Datos!$B$3:$D$34,3,FALSE)),"Por favor diligenciar")</f>
        <v>O23011605570000001697</v>
      </c>
      <c r="AE730" s="175"/>
      <c r="AF730" s="186"/>
      <c r="AG730" s="175"/>
      <c r="AH730" s="186"/>
      <c r="AI730" s="187"/>
      <c r="AJ730" s="185"/>
      <c r="AK730" s="175"/>
      <c r="AL730" s="186"/>
      <c r="AM730" s="175"/>
      <c r="AN730" s="182">
        <f>ROUND(AO730/30,0)</f>
        <v>5</v>
      </c>
      <c r="AO730" s="182">
        <f>IF(X730+AM730=0,0,AM730+X730)</f>
        <v>150</v>
      </c>
      <c r="AP730" s="189">
        <f>IF(Z730+AJ730=0,0,Z730+AJ730)</f>
        <v>1024286630</v>
      </c>
    </row>
    <row r="731" spans="2:42" ht="51" customHeight="1">
      <c r="B731" s="177" t="s">
        <v>48</v>
      </c>
      <c r="C731" s="175">
        <v>736</v>
      </c>
      <c r="D731" s="175" t="s">
        <v>4124</v>
      </c>
      <c r="E731" s="174"/>
      <c r="F731" s="190" t="s">
        <v>4125</v>
      </c>
      <c r="G731" s="179" t="s">
        <v>1254</v>
      </c>
      <c r="H731" s="175" t="s">
        <v>4126</v>
      </c>
      <c r="I731" s="175" t="s">
        <v>4127</v>
      </c>
      <c r="J731" s="175" t="s">
        <v>1379</v>
      </c>
      <c r="K731" s="180">
        <v>830028126</v>
      </c>
      <c r="L731" s="175"/>
      <c r="M731" s="175"/>
      <c r="N731" s="175"/>
      <c r="O731" s="175"/>
      <c r="P731" s="175"/>
      <c r="Q731" s="175"/>
      <c r="R731" s="175"/>
      <c r="S731" s="175"/>
      <c r="T731" s="175" t="s">
        <v>4128</v>
      </c>
      <c r="U731" s="181">
        <v>45657</v>
      </c>
      <c r="V731" s="178"/>
      <c r="W731" s="178"/>
      <c r="X731" s="175">
        <v>135</v>
      </c>
      <c r="Y731" s="182">
        <f>ROUND((X731/30),0)</f>
        <v>5</v>
      </c>
      <c r="Z731" s="183">
        <v>109255347</v>
      </c>
      <c r="AA731" s="184">
        <f>IF(Z731=0,0,((Z731/Y731)))</f>
        <v>21851069.399999999</v>
      </c>
      <c r="AB731" s="175">
        <v>1689</v>
      </c>
      <c r="AC731" s="188" t="str">
        <f>IFERROR((VLOOKUP($AB731,T_Datos!$B$3:$D$34,2,FALSE)),"Por favor diligenciar")</f>
        <v>Participación ciudadana organizada
y solidaria en Rafael Uribe Uribe</v>
      </c>
      <c r="AD731" s="188" t="str">
        <f>IFERROR((VLOOKUP($AB731,T_Datos!$B$3:$D$34,3,FALSE)),"Por favor diligenciar")</f>
        <v>O23011605550000001689</v>
      </c>
      <c r="AE731" s="175"/>
      <c r="AF731" s="186"/>
      <c r="AG731" s="175"/>
      <c r="AH731" s="186"/>
      <c r="AI731" s="187"/>
      <c r="AJ731" s="185"/>
      <c r="AK731" s="175"/>
      <c r="AL731" s="186"/>
      <c r="AM731" s="175"/>
      <c r="AN731" s="182">
        <f>ROUND(AO731/30,0)</f>
        <v>5</v>
      </c>
      <c r="AO731" s="182">
        <f>IF(X731+AM731=0,0,AM731+X731)</f>
        <v>135</v>
      </c>
      <c r="AP731" s="189">
        <f>IF(Z731+AJ731=0,0,Z731+AJ731)</f>
        <v>109255347</v>
      </c>
    </row>
    <row r="732" spans="2:42" ht="51" customHeight="1">
      <c r="B732" s="177" t="s">
        <v>1207</v>
      </c>
      <c r="C732" s="12" t="s">
        <v>1377</v>
      </c>
      <c r="D732" s="12" t="s">
        <v>782</v>
      </c>
      <c r="E732" s="12" t="s">
        <v>782</v>
      </c>
      <c r="F732" s="12" t="s">
        <v>782</v>
      </c>
      <c r="G732" s="12" t="s">
        <v>782</v>
      </c>
      <c r="H732" s="12" t="s">
        <v>782</v>
      </c>
      <c r="I732" s="12" t="s">
        <v>782</v>
      </c>
      <c r="J732" s="12" t="s">
        <v>782</v>
      </c>
      <c r="K732" s="12" t="s">
        <v>782</v>
      </c>
      <c r="L732" s="12" t="s">
        <v>782</v>
      </c>
      <c r="M732" s="12" t="s">
        <v>782</v>
      </c>
      <c r="N732" s="12" t="s">
        <v>782</v>
      </c>
      <c r="O732" s="12" t="s">
        <v>782</v>
      </c>
      <c r="P732" s="12" t="s">
        <v>782</v>
      </c>
      <c r="Q732" s="12" t="s">
        <v>782</v>
      </c>
      <c r="R732" s="12" t="s">
        <v>782</v>
      </c>
      <c r="S732" s="12" t="s">
        <v>782</v>
      </c>
      <c r="T732" s="12" t="s">
        <v>782</v>
      </c>
      <c r="U732" s="12" t="s">
        <v>782</v>
      </c>
      <c r="V732" s="12" t="s">
        <v>782</v>
      </c>
      <c r="W732" s="12" t="s">
        <v>782</v>
      </c>
      <c r="X732" s="12" t="s">
        <v>782</v>
      </c>
      <c r="Y732" s="12" t="s">
        <v>782</v>
      </c>
      <c r="Z732" s="12" t="s">
        <v>782</v>
      </c>
      <c r="AA732" s="12" t="s">
        <v>782</v>
      </c>
      <c r="AB732" s="12" t="s">
        <v>782</v>
      </c>
      <c r="AC732" s="12" t="s">
        <v>782</v>
      </c>
      <c r="AD732" s="12" t="s">
        <v>782</v>
      </c>
      <c r="AE732" s="12" t="s">
        <v>782</v>
      </c>
      <c r="AF732" s="12" t="s">
        <v>782</v>
      </c>
      <c r="AG732" s="12" t="s">
        <v>782</v>
      </c>
      <c r="AH732" s="12" t="s">
        <v>782</v>
      </c>
      <c r="AI732" s="12" t="s">
        <v>782</v>
      </c>
      <c r="AJ732" s="12" t="s">
        <v>782</v>
      </c>
      <c r="AK732" s="12" t="s">
        <v>782</v>
      </c>
      <c r="AL732" s="12" t="s">
        <v>782</v>
      </c>
      <c r="AM732" s="12" t="s">
        <v>782</v>
      </c>
      <c r="AN732" s="12" t="s">
        <v>782</v>
      </c>
      <c r="AO732" s="12" t="s">
        <v>782</v>
      </c>
      <c r="AP732" s="12" t="s">
        <v>782</v>
      </c>
    </row>
    <row r="733" spans="2:42" ht="51" customHeight="1">
      <c r="B733" s="177" t="s">
        <v>58</v>
      </c>
      <c r="C733" s="175">
        <v>738</v>
      </c>
      <c r="D733" s="175" t="s">
        <v>57</v>
      </c>
      <c r="E733" s="174"/>
      <c r="F733" s="190" t="s">
        <v>4129</v>
      </c>
      <c r="G733" s="179" t="s">
        <v>1254</v>
      </c>
      <c r="H733" s="175" t="s">
        <v>4130</v>
      </c>
      <c r="I733" s="175" t="s">
        <v>4131</v>
      </c>
      <c r="J733" s="175" t="s">
        <v>1379</v>
      </c>
      <c r="K733" s="210"/>
      <c r="L733" s="175" t="s">
        <v>4132</v>
      </c>
      <c r="M733" s="175" t="s">
        <v>1379</v>
      </c>
      <c r="N733" s="175" t="s">
        <v>4133</v>
      </c>
      <c r="O733" s="175" t="s">
        <v>4134</v>
      </c>
      <c r="P733" s="175"/>
      <c r="Q733" s="175"/>
      <c r="R733" s="175"/>
      <c r="S733" s="175"/>
      <c r="T733" s="175" t="s">
        <v>4135</v>
      </c>
      <c r="U733" s="181">
        <v>45657</v>
      </c>
      <c r="V733" s="178"/>
      <c r="W733" s="178"/>
      <c r="X733" s="175">
        <v>150</v>
      </c>
      <c r="Y733" s="182">
        <f>ROUND((X733/30),0)</f>
        <v>5</v>
      </c>
      <c r="Z733" s="183">
        <v>134041005</v>
      </c>
      <c r="AA733" s="184">
        <f>IF(Z733=0,0,((Z733/Y733)))</f>
        <v>26808201</v>
      </c>
      <c r="AB733" s="175">
        <v>1697</v>
      </c>
      <c r="AC733" s="188" t="str">
        <f>IFERROR((VLOOKUP($AB733,T_Datos!$B$3:$D$34,2,FALSE)),"Por favor diligenciar")</f>
        <v xml:space="preserve">Gestion publica transparente y que mide cuentas  la ciudadania en rafael uribe uribe </v>
      </c>
      <c r="AD733" s="188" t="str">
        <f>IFERROR((VLOOKUP($AB733,T_Datos!$B$3:$D$34,3,FALSE)),"Por favor diligenciar")</f>
        <v>O23011605570000001697</v>
      </c>
      <c r="AE733" s="175"/>
      <c r="AF733" s="186"/>
      <c r="AG733" s="175"/>
      <c r="AH733" s="186"/>
      <c r="AI733" s="187"/>
      <c r="AJ733" s="185"/>
      <c r="AK733" s="175"/>
      <c r="AL733" s="186"/>
      <c r="AM733" s="175"/>
      <c r="AN733" s="182">
        <f>ROUND(AO733/30,0)</f>
        <v>5</v>
      </c>
      <c r="AO733" s="182">
        <f>IF(X733+AM733=0,0,AM733+X733)</f>
        <v>150</v>
      </c>
      <c r="AP733" s="189">
        <f>IF(Z733+AJ733=0,0,Z733+AJ733)</f>
        <v>134041005</v>
      </c>
    </row>
    <row r="734" spans="2:42" ht="51" customHeight="1">
      <c r="B734" s="177" t="s">
        <v>73</v>
      </c>
      <c r="C734" s="175">
        <v>739</v>
      </c>
      <c r="D734" s="175" t="s">
        <v>72</v>
      </c>
      <c r="E734" s="174"/>
      <c r="F734" s="190" t="s">
        <v>4136</v>
      </c>
      <c r="G734" s="179" t="s">
        <v>12</v>
      </c>
      <c r="H734" s="175" t="s">
        <v>4137</v>
      </c>
      <c r="I734" s="175" t="s">
        <v>4138</v>
      </c>
      <c r="J734" s="175" t="s">
        <v>1379</v>
      </c>
      <c r="K734" s="180">
        <v>830073899</v>
      </c>
      <c r="L734" s="175"/>
      <c r="M734" s="175"/>
      <c r="N734" s="175"/>
      <c r="O734" s="175"/>
      <c r="P734" s="175"/>
      <c r="Q734" s="175"/>
      <c r="R734" s="175"/>
      <c r="S734" s="175"/>
      <c r="T734" s="175" t="s">
        <v>4139</v>
      </c>
      <c r="U734" s="181">
        <v>45657</v>
      </c>
      <c r="V734" s="178"/>
      <c r="W734" s="178"/>
      <c r="X734" s="175">
        <v>120</v>
      </c>
      <c r="Y734" s="182">
        <f>ROUND((X734/30),0)</f>
        <v>4</v>
      </c>
      <c r="Z734" s="183">
        <v>32921636</v>
      </c>
      <c r="AA734" s="184">
        <f>IF(Z734=0,0,((Z734/Y734)))</f>
        <v>8230409</v>
      </c>
      <c r="AB734" s="175" t="s">
        <v>2252</v>
      </c>
      <c r="AC734" s="188" t="str">
        <f>IFERROR((VLOOKUP($AB734,T_Datos!$B$3:$D$34,2,FALSE)),"Por favor diligenciar")</f>
        <v>Por favor diligenciar</v>
      </c>
      <c r="AD734" s="188" t="str">
        <f>IFERROR((VLOOKUP($AB734,T_Datos!$B$3:$D$34,3,FALSE)),"Por favor diligenciar")</f>
        <v>Por favor diligenciar</v>
      </c>
      <c r="AE734" s="175"/>
      <c r="AF734" s="186"/>
      <c r="AG734" s="175"/>
      <c r="AH734" s="186"/>
      <c r="AI734" s="187"/>
      <c r="AJ734" s="185"/>
      <c r="AK734" s="175"/>
      <c r="AL734" s="186"/>
      <c r="AM734" s="175"/>
      <c r="AN734" s="182">
        <f>ROUND(AO734/30,0)</f>
        <v>4</v>
      </c>
      <c r="AO734" s="182">
        <f>IF(X734+AM734=0,0,AM734+X734)</f>
        <v>120</v>
      </c>
      <c r="AP734" s="189">
        <f>IF(Z734+AJ734=0,0,Z734+AJ734)</f>
        <v>32921636</v>
      </c>
    </row>
    <row r="735" spans="2:42" ht="51" customHeight="1">
      <c r="B735" s="177" t="s">
        <v>67</v>
      </c>
      <c r="C735" s="175">
        <v>740</v>
      </c>
      <c r="D735" s="175" t="s">
        <v>66</v>
      </c>
      <c r="E735" s="174"/>
      <c r="F735" s="190" t="s">
        <v>4140</v>
      </c>
      <c r="G735" s="179" t="s">
        <v>1227</v>
      </c>
      <c r="H735" s="175" t="s">
        <v>4141</v>
      </c>
      <c r="I735" s="175" t="s">
        <v>4142</v>
      </c>
      <c r="J735" s="175" t="s">
        <v>1379</v>
      </c>
      <c r="K735" s="180">
        <v>900334037</v>
      </c>
      <c r="L735" s="175"/>
      <c r="M735" s="175"/>
      <c r="N735" s="175"/>
      <c r="O735" s="175"/>
      <c r="P735" s="175"/>
      <c r="Q735" s="175"/>
      <c r="R735" s="175"/>
      <c r="S735" s="175"/>
      <c r="T735" s="175" t="s">
        <v>4143</v>
      </c>
      <c r="U735" s="181">
        <v>45656</v>
      </c>
      <c r="V735" s="178"/>
      <c r="W735" s="178"/>
      <c r="X735" s="175">
        <v>120</v>
      </c>
      <c r="Y735" s="182">
        <f>ROUND((X735/30),0)</f>
        <v>4</v>
      </c>
      <c r="Z735" s="183">
        <v>35000000</v>
      </c>
      <c r="AA735" s="184">
        <f>IF(Z735=0,0,((Z735/Y735)))</f>
        <v>8750000</v>
      </c>
      <c r="AB735" s="175" t="s">
        <v>4071</v>
      </c>
      <c r="AC735" s="188" t="s">
        <v>4144</v>
      </c>
      <c r="AD735" s="188" t="s">
        <v>4145</v>
      </c>
      <c r="AE735" s="175"/>
      <c r="AF735" s="186"/>
      <c r="AG735" s="175"/>
      <c r="AH735" s="186"/>
      <c r="AI735" s="187"/>
      <c r="AJ735" s="185"/>
      <c r="AK735" s="175"/>
      <c r="AL735" s="186"/>
      <c r="AM735" s="175"/>
      <c r="AN735" s="182">
        <f>ROUND(AO735/30,0)</f>
        <v>4</v>
      </c>
      <c r="AO735" s="182">
        <f>IF(X735+AM735=0,0,AM735+X735)</f>
        <v>120</v>
      </c>
      <c r="AP735" s="189">
        <f>IF(Z735+AJ735=0,0,Z735+AJ735)</f>
        <v>35000000</v>
      </c>
    </row>
    <row r="736" spans="2:42" ht="51" customHeight="1">
      <c r="B736" s="177" t="s">
        <v>39</v>
      </c>
      <c r="C736" s="175">
        <v>741</v>
      </c>
      <c r="D736" s="175" t="s">
        <v>38</v>
      </c>
      <c r="E736" s="174"/>
      <c r="F736" s="190" t="s">
        <v>4146</v>
      </c>
      <c r="G736" s="179" t="s">
        <v>1254</v>
      </c>
      <c r="H736" s="175" t="s">
        <v>4147</v>
      </c>
      <c r="I736" s="175" t="s">
        <v>4148</v>
      </c>
      <c r="J736" s="175" t="s">
        <v>1379</v>
      </c>
      <c r="K736" s="209"/>
      <c r="L736" s="175" t="s">
        <v>4149</v>
      </c>
      <c r="M736" s="175" t="s">
        <v>1379</v>
      </c>
      <c r="N736" s="175" t="s">
        <v>4150</v>
      </c>
      <c r="O736" s="175" t="s">
        <v>4134</v>
      </c>
      <c r="P736" s="175"/>
      <c r="Q736" s="175"/>
      <c r="R736" s="175"/>
      <c r="S736" s="175"/>
      <c r="T736" s="175" t="s">
        <v>4151</v>
      </c>
      <c r="U736" s="181">
        <v>45657</v>
      </c>
      <c r="V736" s="178"/>
      <c r="W736" s="178"/>
      <c r="X736" s="175">
        <v>195</v>
      </c>
      <c r="Y736" s="182">
        <f>ROUND((X736/30),0)</f>
        <v>7</v>
      </c>
      <c r="Z736" s="183">
        <v>231087513</v>
      </c>
      <c r="AA736" s="184">
        <f>IF(Z736=0,0,((Z736/Y736)))</f>
        <v>33012501.857142858</v>
      </c>
      <c r="AB736" s="175">
        <v>1670</v>
      </c>
      <c r="AC736" s="188" t="str">
        <f>IFERROR((VLOOKUP($AB736,T_Datos!$B$3:$D$34,2,FALSE)),"Por favor diligenciar")</f>
        <v>Más parques en Rafael Uribe Uribe</v>
      </c>
      <c r="AD736" s="188" t="str">
        <f>IFERROR((VLOOKUP($AB736,T_Datos!$B$3:$D$34,3,FALSE)),"Por favor diligenciar")</f>
        <v>O23011602330000001670</v>
      </c>
      <c r="AE736" s="175"/>
      <c r="AF736" s="186"/>
      <c r="AG736" s="175"/>
      <c r="AH736" s="186"/>
      <c r="AI736" s="187"/>
      <c r="AJ736" s="185"/>
      <c r="AK736" s="175"/>
      <c r="AL736" s="186"/>
      <c r="AM736" s="175"/>
      <c r="AN736" s="182">
        <f>ROUND(AO736/30,0)</f>
        <v>7</v>
      </c>
      <c r="AO736" s="182">
        <f>IF(X736+AM736=0,0,AM736+X736)</f>
        <v>195</v>
      </c>
      <c r="AP736" s="189">
        <f>IF(Z736+AJ736=0,0,Z736+AJ736)</f>
        <v>231087513</v>
      </c>
    </row>
    <row r="737" spans="2:42" ht="51" customHeight="1">
      <c r="B737" s="177" t="s">
        <v>37</v>
      </c>
      <c r="C737" s="175">
        <v>742</v>
      </c>
      <c r="D737" s="175" t="s">
        <v>36</v>
      </c>
      <c r="E737" s="174"/>
      <c r="F737" s="190" t="s">
        <v>4152</v>
      </c>
      <c r="G737" s="179" t="s">
        <v>1227</v>
      </c>
      <c r="H737" s="175" t="s">
        <v>4153</v>
      </c>
      <c r="I737" s="175" t="s">
        <v>4154</v>
      </c>
      <c r="J737" s="175" t="s">
        <v>1379</v>
      </c>
      <c r="K737" s="180"/>
      <c r="L737" s="175"/>
      <c r="M737" s="175"/>
      <c r="N737" s="175"/>
      <c r="O737" s="175"/>
      <c r="P737" s="175"/>
      <c r="Q737" s="175"/>
      <c r="R737" s="175"/>
      <c r="S737" s="175"/>
      <c r="T737" s="175" t="s">
        <v>4155</v>
      </c>
      <c r="U737" s="181">
        <v>45657</v>
      </c>
      <c r="V737" s="178"/>
      <c r="W737" s="178"/>
      <c r="X737" s="175">
        <v>180</v>
      </c>
      <c r="Y737" s="182">
        <f>ROUND((X737/30),0)</f>
        <v>6</v>
      </c>
      <c r="Z737" s="183">
        <v>7139919000</v>
      </c>
      <c r="AA737" s="184">
        <f>IF(Z737=0,0,((Z737/Y737)))</f>
        <v>1189986500</v>
      </c>
      <c r="AB737" s="175" t="s">
        <v>4101</v>
      </c>
      <c r="AC737" s="188" t="s">
        <v>4156</v>
      </c>
      <c r="AD737" s="188" t="s">
        <v>4157</v>
      </c>
      <c r="AE737" s="175"/>
      <c r="AF737" s="186"/>
      <c r="AG737" s="175"/>
      <c r="AH737" s="186"/>
      <c r="AI737" s="187"/>
      <c r="AJ737" s="185"/>
      <c r="AK737" s="175"/>
      <c r="AL737" s="186"/>
      <c r="AM737" s="175"/>
      <c r="AN737" s="182">
        <f>ROUND(AO737/30,0)</f>
        <v>6</v>
      </c>
      <c r="AO737" s="182">
        <f>IF(X737+AM737=0,0,AM737+X737)</f>
        <v>180</v>
      </c>
      <c r="AP737" s="189">
        <f>IF(Z737+AJ737=0,0,Z737+AJ737)</f>
        <v>7139919000</v>
      </c>
    </row>
    <row r="738" spans="2:42" ht="51" customHeight="1">
      <c r="B738" s="177" t="s">
        <v>1208</v>
      </c>
      <c r="C738" s="175" t="s">
        <v>1377</v>
      </c>
      <c r="D738" s="12" t="s">
        <v>782</v>
      </c>
      <c r="E738" s="12" t="s">
        <v>782</v>
      </c>
      <c r="F738" s="12" t="s">
        <v>782</v>
      </c>
      <c r="G738" s="12" t="s">
        <v>782</v>
      </c>
      <c r="H738" s="12" t="s">
        <v>782</v>
      </c>
      <c r="I738" s="12" t="s">
        <v>782</v>
      </c>
      <c r="J738" s="12" t="s">
        <v>782</v>
      </c>
      <c r="K738" s="12" t="s">
        <v>782</v>
      </c>
      <c r="L738" s="12" t="s">
        <v>782</v>
      </c>
      <c r="M738" s="12" t="s">
        <v>782</v>
      </c>
      <c r="N738" s="12" t="s">
        <v>782</v>
      </c>
      <c r="O738" s="12" t="s">
        <v>782</v>
      </c>
      <c r="P738" s="12" t="s">
        <v>782</v>
      </c>
      <c r="Q738" s="12" t="s">
        <v>782</v>
      </c>
      <c r="R738" s="12" t="s">
        <v>782</v>
      </c>
      <c r="S738" s="12" t="s">
        <v>782</v>
      </c>
      <c r="T738" s="12" t="s">
        <v>782</v>
      </c>
      <c r="U738" s="12" t="s">
        <v>782</v>
      </c>
      <c r="V738" s="12" t="s">
        <v>782</v>
      </c>
      <c r="W738" s="12" t="s">
        <v>782</v>
      </c>
      <c r="X738" s="12" t="s">
        <v>782</v>
      </c>
      <c r="Y738" s="12" t="s">
        <v>782</v>
      </c>
      <c r="Z738" s="12" t="s">
        <v>782</v>
      </c>
      <c r="AA738" s="12" t="s">
        <v>782</v>
      </c>
      <c r="AB738" s="12" t="s">
        <v>782</v>
      </c>
      <c r="AC738" s="12" t="s">
        <v>782</v>
      </c>
      <c r="AD738" s="12" t="s">
        <v>782</v>
      </c>
      <c r="AE738" s="12" t="s">
        <v>782</v>
      </c>
      <c r="AF738" s="12" t="s">
        <v>782</v>
      </c>
      <c r="AG738" s="12" t="s">
        <v>782</v>
      </c>
      <c r="AH738" s="12" t="s">
        <v>782</v>
      </c>
      <c r="AI738" s="12" t="s">
        <v>782</v>
      </c>
      <c r="AJ738" s="12" t="s">
        <v>782</v>
      </c>
      <c r="AK738" s="12" t="s">
        <v>782</v>
      </c>
      <c r="AL738" s="12" t="s">
        <v>782</v>
      </c>
      <c r="AM738" s="12" t="s">
        <v>782</v>
      </c>
      <c r="AN738" s="12" t="s">
        <v>782</v>
      </c>
      <c r="AO738" s="12" t="s">
        <v>782</v>
      </c>
      <c r="AP738" s="12" t="s">
        <v>782</v>
      </c>
    </row>
    <row r="739" spans="2:42" ht="51" customHeight="1">
      <c r="B739" s="177" t="s">
        <v>15</v>
      </c>
      <c r="C739" s="175">
        <v>744</v>
      </c>
      <c r="D739" s="175" t="s">
        <v>14</v>
      </c>
      <c r="E739" s="174"/>
      <c r="F739" s="190" t="s">
        <v>4158</v>
      </c>
      <c r="G739" s="179" t="s">
        <v>1254</v>
      </c>
      <c r="H739" s="175" t="s">
        <v>4159</v>
      </c>
      <c r="I739" s="175" t="s">
        <v>4160</v>
      </c>
      <c r="J739" s="175" t="s">
        <v>1379</v>
      </c>
      <c r="K739" s="209"/>
      <c r="L739" s="175" t="s">
        <v>4161</v>
      </c>
      <c r="M739" s="175" t="s">
        <v>1379</v>
      </c>
      <c r="N739" s="175" t="s">
        <v>4162</v>
      </c>
      <c r="O739" s="175" t="s">
        <v>4163</v>
      </c>
      <c r="P739" s="175"/>
      <c r="Q739" s="175"/>
      <c r="R739" s="175"/>
      <c r="S739" s="175"/>
      <c r="T739" s="175" t="s">
        <v>4164</v>
      </c>
      <c r="U739" s="181">
        <v>45656</v>
      </c>
      <c r="V739" s="178"/>
      <c r="W739" s="178"/>
      <c r="X739" s="175">
        <v>240</v>
      </c>
      <c r="Y739" s="182">
        <f t="shared" ref="Y739:Y745" si="77">ROUND((X739/30),0)</f>
        <v>8</v>
      </c>
      <c r="Z739" s="183">
        <v>1180538938</v>
      </c>
      <c r="AA739" s="184">
        <f t="shared" ref="AA739:AA744" si="78">IF(Z739=0,0,((Z739/Y739)))</f>
        <v>147567367.25</v>
      </c>
      <c r="AB739" s="175">
        <v>1685</v>
      </c>
      <c r="AC739" s="188" t="str">
        <f>IFERROR((VLOOKUP($AB739,T_Datos!$B$3:$D$34,2,FALSE)),"Por favor diligenciar")</f>
        <v xml:space="preserve">Movilidad multimodal incluyente y sostenible Rafael Uribe </v>
      </c>
      <c r="AD739" s="188" t="str">
        <f>IFERROR((VLOOKUP($AB739,T_Datos!$B$3:$D$34,3,FALSE)),"Por favor diligenciar")</f>
        <v>O23011604490000001685</v>
      </c>
      <c r="AE739" s="175"/>
      <c r="AF739" s="186"/>
      <c r="AG739" s="175"/>
      <c r="AH739" s="186"/>
      <c r="AI739" s="187"/>
      <c r="AJ739" s="185"/>
      <c r="AK739" s="175"/>
      <c r="AL739" s="186"/>
      <c r="AM739" s="175"/>
      <c r="AN739" s="182">
        <f t="shared" ref="AN739:AN745" si="79">ROUND(AO739/30,0)</f>
        <v>8</v>
      </c>
      <c r="AO739" s="182">
        <f>IF(X739+AM739=0,0,AM739+X739)</f>
        <v>240</v>
      </c>
      <c r="AP739" s="189">
        <f>IF(Z739+AJ739=0,0,Z739+AJ739)</f>
        <v>1180538938</v>
      </c>
    </row>
    <row r="740" spans="2:42" ht="51" customHeight="1">
      <c r="B740" s="177" t="s">
        <v>27</v>
      </c>
      <c r="C740" s="175">
        <v>745</v>
      </c>
      <c r="D740" s="175" t="s">
        <v>26</v>
      </c>
      <c r="E740" s="174"/>
      <c r="F740" s="190" t="s">
        <v>4165</v>
      </c>
      <c r="G740" s="179" t="s">
        <v>1254</v>
      </c>
      <c r="H740" s="175" t="s">
        <v>4166</v>
      </c>
      <c r="I740" s="175" t="s">
        <v>4167</v>
      </c>
      <c r="J740" s="175" t="s">
        <v>1379</v>
      </c>
      <c r="K740" s="209"/>
      <c r="L740" s="175" t="s">
        <v>4168</v>
      </c>
      <c r="M740" s="175" t="s">
        <v>1379</v>
      </c>
      <c r="N740" s="175" t="s">
        <v>4169</v>
      </c>
      <c r="O740" s="175" t="s">
        <v>4134</v>
      </c>
      <c r="P740" s="175"/>
      <c r="Q740" s="175"/>
      <c r="R740" s="175"/>
      <c r="S740" s="175"/>
      <c r="T740" s="175" t="s">
        <v>4170</v>
      </c>
      <c r="U740" s="181">
        <v>45657</v>
      </c>
      <c r="V740" s="178"/>
      <c r="W740" s="178"/>
      <c r="X740" s="175">
        <v>180</v>
      </c>
      <c r="Y740" s="182">
        <f t="shared" si="77"/>
        <v>6</v>
      </c>
      <c r="Z740" s="183">
        <v>852611456</v>
      </c>
      <c r="AA740" s="184">
        <f t="shared" si="78"/>
        <v>142101909.33333334</v>
      </c>
      <c r="AB740" s="175">
        <v>1685</v>
      </c>
      <c r="AC740" s="188" t="str">
        <f>IFERROR((VLOOKUP($AB740,T_Datos!$B$3:$D$34,2,FALSE)),"Por favor diligenciar")</f>
        <v xml:space="preserve">Movilidad multimodal incluyente y sostenible Rafael Uribe </v>
      </c>
      <c r="AD740" s="188" t="str">
        <f>IFERROR((VLOOKUP($AB740,T_Datos!$B$3:$D$34,3,FALSE)),"Por favor diligenciar")</f>
        <v>O23011604490000001685</v>
      </c>
      <c r="AE740" s="175"/>
      <c r="AF740" s="186"/>
      <c r="AG740" s="175"/>
      <c r="AH740" s="186"/>
      <c r="AI740" s="187"/>
      <c r="AJ740" s="185"/>
      <c r="AK740" s="175"/>
      <c r="AL740" s="186"/>
      <c r="AM740" s="175"/>
      <c r="AN740" s="182">
        <f t="shared" si="79"/>
        <v>6</v>
      </c>
      <c r="AO740" s="182">
        <f>IF(X740+AM740=0,0,AM740+X740)</f>
        <v>180</v>
      </c>
      <c r="AP740" s="189">
        <f>IF(Z740+AJ740=0,0,Z740+AJ740)</f>
        <v>852611456</v>
      </c>
    </row>
    <row r="741" spans="2:42" ht="51" customHeight="1">
      <c r="B741" s="177" t="s">
        <v>33</v>
      </c>
      <c r="C741" s="175">
        <v>746</v>
      </c>
      <c r="D741" s="12" t="s">
        <v>32</v>
      </c>
      <c r="E741" s="174"/>
      <c r="F741" s="190" t="s">
        <v>4171</v>
      </c>
      <c r="G741" s="179" t="s">
        <v>1259</v>
      </c>
      <c r="H741" s="175" t="s">
        <v>4172</v>
      </c>
      <c r="I741" s="175" t="s">
        <v>4173</v>
      </c>
      <c r="J741" s="175" t="s">
        <v>1379</v>
      </c>
      <c r="K741" s="209"/>
      <c r="L741" s="175" t="s">
        <v>4174</v>
      </c>
      <c r="M741" s="175" t="s">
        <v>1379</v>
      </c>
      <c r="N741" s="175" t="s">
        <v>4175</v>
      </c>
      <c r="O741" s="175" t="s">
        <v>4122</v>
      </c>
      <c r="P741" s="175"/>
      <c r="Q741" s="175"/>
      <c r="R741" s="175"/>
      <c r="S741" s="175"/>
      <c r="T741" s="175" t="s">
        <v>4176</v>
      </c>
      <c r="U741" s="181">
        <v>45657</v>
      </c>
      <c r="V741" s="178"/>
      <c r="W741" s="178"/>
      <c r="X741" s="175">
        <v>240</v>
      </c>
      <c r="Y741" s="182">
        <f t="shared" si="77"/>
        <v>8</v>
      </c>
      <c r="Z741" s="183">
        <v>8545515400</v>
      </c>
      <c r="AA741" s="184">
        <f t="shared" si="78"/>
        <v>1068189425</v>
      </c>
      <c r="AB741" s="175">
        <v>1685</v>
      </c>
      <c r="AC741" s="188" t="str">
        <f>IFERROR((VLOOKUP($AB741,T_Datos!$B$3:$D$34,2,FALSE)),"Por favor diligenciar")</f>
        <v xml:space="preserve">Movilidad multimodal incluyente y sostenible Rafael Uribe </v>
      </c>
      <c r="AD741" s="188" t="str">
        <f>IFERROR((VLOOKUP($AB741,T_Datos!$B$3:$D$34,3,FALSE)),"Por favor diligenciar")</f>
        <v>O23011604490000001685</v>
      </c>
      <c r="AE741" s="175"/>
      <c r="AF741" s="186"/>
      <c r="AG741" s="175"/>
      <c r="AH741" s="186"/>
      <c r="AI741" s="187"/>
      <c r="AJ741" s="185"/>
      <c r="AK741" s="175"/>
      <c r="AL741" s="186"/>
      <c r="AM741" s="175"/>
      <c r="AN741" s="182">
        <f t="shared" si="79"/>
        <v>8</v>
      </c>
      <c r="AO741" s="182">
        <f>IF(X741+AM741=0,0,AM741+X741)</f>
        <v>240</v>
      </c>
      <c r="AP741" s="189">
        <f>IF(Z741+AJ741=0,0,Z741+AJ741)</f>
        <v>8545515400</v>
      </c>
    </row>
    <row r="742" spans="2:42" ht="51" customHeight="1">
      <c r="B742" s="177" t="s">
        <v>20</v>
      </c>
      <c r="C742" s="175">
        <v>747</v>
      </c>
      <c r="D742" s="12" t="s">
        <v>19</v>
      </c>
      <c r="E742" s="174"/>
      <c r="F742" s="190" t="s">
        <v>4177</v>
      </c>
      <c r="G742" s="179" t="s">
        <v>1259</v>
      </c>
      <c r="H742" s="175" t="s">
        <v>4178</v>
      </c>
      <c r="I742" s="175" t="s">
        <v>4179</v>
      </c>
      <c r="J742" s="175" t="s">
        <v>1379</v>
      </c>
      <c r="K742" s="209"/>
      <c r="L742" s="175" t="s">
        <v>4180</v>
      </c>
      <c r="M742" s="175" t="s">
        <v>1379</v>
      </c>
      <c r="N742" s="175" t="s">
        <v>4181</v>
      </c>
      <c r="O742" s="175" t="s">
        <v>4134</v>
      </c>
      <c r="P742" s="175"/>
      <c r="Q742" s="175"/>
      <c r="R742" s="175"/>
      <c r="S742" s="175"/>
      <c r="T742" s="175" t="s">
        <v>4182</v>
      </c>
      <c r="U742" s="181">
        <v>45657</v>
      </c>
      <c r="V742" s="178"/>
      <c r="W742" s="178"/>
      <c r="X742" s="175">
        <v>195</v>
      </c>
      <c r="Y742" s="182">
        <f t="shared" si="77"/>
        <v>7</v>
      </c>
      <c r="Z742" s="183">
        <v>2616903493</v>
      </c>
      <c r="AA742" s="184">
        <f t="shared" si="78"/>
        <v>373843356.14285713</v>
      </c>
      <c r="AB742" s="175">
        <v>1670</v>
      </c>
      <c r="AC742" s="188" t="str">
        <f>IFERROR((VLOOKUP($AB742,T_Datos!$B$3:$D$34,2,FALSE)),"Por favor diligenciar")</f>
        <v>Más parques en Rafael Uribe Uribe</v>
      </c>
      <c r="AD742" s="188" t="str">
        <f>IFERROR((VLOOKUP($AB742,T_Datos!$B$3:$D$34,3,FALSE)),"Por favor diligenciar")</f>
        <v>O23011602330000001670</v>
      </c>
      <c r="AE742" s="175"/>
      <c r="AF742" s="186"/>
      <c r="AG742" s="175"/>
      <c r="AH742" s="186"/>
      <c r="AI742" s="187"/>
      <c r="AJ742" s="185"/>
      <c r="AK742" s="175"/>
      <c r="AL742" s="186"/>
      <c r="AM742" s="175"/>
      <c r="AN742" s="182">
        <f t="shared" si="79"/>
        <v>7</v>
      </c>
      <c r="AO742" s="182">
        <f>IF(X742+AM742=0,0,AM742+X742)</f>
        <v>195</v>
      </c>
      <c r="AP742" s="189">
        <f>IF(Z742+AJ742=0,0,Z742+AJ742)</f>
        <v>2616903493</v>
      </c>
    </row>
    <row r="743" spans="2:42" ht="51" customHeight="1">
      <c r="B743" s="177" t="s">
        <v>63</v>
      </c>
      <c r="C743" s="175">
        <v>748</v>
      </c>
      <c r="D743" s="175" t="s">
        <v>62</v>
      </c>
      <c r="E743" s="174"/>
      <c r="F743" s="190" t="s">
        <v>4183</v>
      </c>
      <c r="G743" s="179" t="s">
        <v>1259</v>
      </c>
      <c r="H743" s="175" t="s">
        <v>4184</v>
      </c>
      <c r="I743" s="175" t="s">
        <v>4185</v>
      </c>
      <c r="J743" s="175" t="s">
        <v>1379</v>
      </c>
      <c r="K743" s="209"/>
      <c r="L743" s="175" t="s">
        <v>4186</v>
      </c>
      <c r="M743" s="175" t="s">
        <v>1379</v>
      </c>
      <c r="N743" s="175" t="s">
        <v>4187</v>
      </c>
      <c r="O743" s="175" t="s">
        <v>4163</v>
      </c>
      <c r="P743" s="175"/>
      <c r="Q743" s="175"/>
      <c r="R743" s="175"/>
      <c r="S743" s="175"/>
      <c r="T743" s="175" t="s">
        <v>4188</v>
      </c>
      <c r="U743" s="181">
        <v>45657</v>
      </c>
      <c r="V743" s="178"/>
      <c r="W743" s="178"/>
      <c r="X743" s="175">
        <v>180</v>
      </c>
      <c r="Y743" s="182">
        <f t="shared" si="77"/>
        <v>6</v>
      </c>
      <c r="Z743" s="183">
        <v>6117148360</v>
      </c>
      <c r="AA743" s="184">
        <f t="shared" si="78"/>
        <v>1019524726.6666666</v>
      </c>
      <c r="AB743" s="175">
        <v>1685</v>
      </c>
      <c r="AC743" s="188" t="str">
        <f>IFERROR((VLOOKUP($AB743,T_Datos!$B$3:$D$34,2,FALSE)),"Por favor diligenciar")</f>
        <v xml:space="preserve">Movilidad multimodal incluyente y sostenible Rafael Uribe </v>
      </c>
      <c r="AD743" s="188" t="str">
        <f>IFERROR((VLOOKUP($AB743,T_Datos!$B$3:$D$34,3,FALSE)),"Por favor diligenciar")</f>
        <v>O23011604490000001685</v>
      </c>
      <c r="AE743" s="175"/>
      <c r="AF743" s="186"/>
      <c r="AG743" s="175"/>
      <c r="AH743" s="186"/>
      <c r="AI743" s="187"/>
      <c r="AJ743" s="185"/>
      <c r="AK743" s="175"/>
      <c r="AL743" s="186"/>
      <c r="AM743" s="175"/>
      <c r="AN743" s="182">
        <f t="shared" si="79"/>
        <v>6</v>
      </c>
      <c r="AO743" s="182">
        <f>IF(X743+AM743=0,0,AM743+X743)</f>
        <v>180</v>
      </c>
      <c r="AP743" s="189">
        <f>IF(Z743+AJ743=0,0,Z743+AJ743)</f>
        <v>6117148360</v>
      </c>
    </row>
    <row r="744" spans="2:42" ht="51" customHeight="1">
      <c r="B744" s="177" t="s">
        <v>4189</v>
      </c>
      <c r="C744" s="175">
        <v>749</v>
      </c>
      <c r="D744" s="12" t="s">
        <v>1209</v>
      </c>
      <c r="E744" s="174"/>
      <c r="F744" s="190" t="s">
        <v>4190</v>
      </c>
      <c r="G744" s="179" t="s">
        <v>1277</v>
      </c>
      <c r="H744" s="175" t="s">
        <v>4191</v>
      </c>
      <c r="I744" s="175" t="s">
        <v>4192</v>
      </c>
      <c r="J744" s="175" t="s">
        <v>1379</v>
      </c>
      <c r="K744" s="180">
        <v>900959048</v>
      </c>
      <c r="L744" s="175"/>
      <c r="M744" s="175"/>
      <c r="N744" s="175"/>
      <c r="O744" s="175"/>
      <c r="P744" s="175"/>
      <c r="Q744" s="175"/>
      <c r="R744" s="175"/>
      <c r="S744" s="175"/>
      <c r="T744" s="175" t="s">
        <v>4193</v>
      </c>
      <c r="U744" s="181">
        <v>45657</v>
      </c>
      <c r="V744" s="178"/>
      <c r="W744" s="178"/>
      <c r="X744" s="175">
        <v>330</v>
      </c>
      <c r="Y744" s="182">
        <f t="shared" si="77"/>
        <v>11</v>
      </c>
      <c r="Z744" s="183">
        <v>1156000000</v>
      </c>
      <c r="AA744" s="184">
        <f t="shared" si="78"/>
        <v>105090909.09090909</v>
      </c>
      <c r="AB744" s="175">
        <v>1658</v>
      </c>
      <c r="AC744" s="188" t="str">
        <f>IFERROR((VLOOKUP($AB744,T_Datos!$B$3:$D$34,2,FALSE)),"Por favor diligenciar")</f>
        <v>Promocion y prevencion de salud en rafael uribe uribe</v>
      </c>
      <c r="AD744" s="188" t="str">
        <f>IFERROR((VLOOKUP($AB744,T_Datos!$B$3:$D$34,3,FALSE)),"Por favor diligenciar")</f>
        <v>O23011601060000001658</v>
      </c>
      <c r="AE744" s="175"/>
      <c r="AF744" s="186"/>
      <c r="AG744" s="175"/>
      <c r="AH744" s="186"/>
      <c r="AI744" s="187"/>
      <c r="AJ744" s="185"/>
      <c r="AK744" s="175"/>
      <c r="AL744" s="186"/>
      <c r="AM744" s="175"/>
      <c r="AN744" s="182">
        <f t="shared" si="79"/>
        <v>11</v>
      </c>
      <c r="AO744" s="182">
        <f>IF(X744+AM744=0,0,AM744+X744)</f>
        <v>330</v>
      </c>
      <c r="AP744" s="189">
        <f>IF(Z744+AJ744=0,0,Z744+AJ744)</f>
        <v>1156000000</v>
      </c>
    </row>
    <row r="745" spans="2:42" ht="51" customHeight="1">
      <c r="B745" s="177" t="s">
        <v>4194</v>
      </c>
      <c r="C745" s="175" t="s">
        <v>1377</v>
      </c>
      <c r="D745" s="175">
        <v>232962</v>
      </c>
      <c r="E745" s="174"/>
      <c r="F745" s="190" t="s">
        <v>4195</v>
      </c>
      <c r="G745" s="77" t="s">
        <v>1227</v>
      </c>
      <c r="H745" s="175">
        <v>232962</v>
      </c>
      <c r="I745" s="175" t="s">
        <v>4196</v>
      </c>
      <c r="J745" s="175" t="s">
        <v>1379</v>
      </c>
      <c r="K745" s="180">
        <v>900664206</v>
      </c>
      <c r="L745" s="175"/>
      <c r="M745" s="175"/>
      <c r="N745" s="175"/>
      <c r="O745" s="175"/>
      <c r="P745" s="175"/>
      <c r="Q745" s="175"/>
      <c r="R745" s="175"/>
      <c r="S745" s="175"/>
      <c r="T745" s="175" t="s">
        <v>4197</v>
      </c>
      <c r="U745" s="181">
        <v>45657</v>
      </c>
      <c r="V745" s="181">
        <v>45657</v>
      </c>
      <c r="W745" s="181">
        <v>45691</v>
      </c>
      <c r="X745" s="175">
        <v>33</v>
      </c>
      <c r="Y745" s="182">
        <f t="shared" si="77"/>
        <v>1</v>
      </c>
      <c r="Z745" s="183">
        <v>18292664</v>
      </c>
      <c r="AA745" s="184"/>
      <c r="AB745" s="175" t="s">
        <v>2252</v>
      </c>
      <c r="AC745" s="188"/>
      <c r="AD745" s="188" t="s">
        <v>4198</v>
      </c>
      <c r="AE745" s="175"/>
      <c r="AF745" s="186"/>
      <c r="AG745" s="175"/>
      <c r="AH745" s="186"/>
      <c r="AI745" s="187"/>
      <c r="AJ745" s="185"/>
      <c r="AK745" s="175"/>
      <c r="AL745" s="186"/>
      <c r="AM745" s="175"/>
      <c r="AN745" s="182">
        <f t="shared" si="79"/>
        <v>1</v>
      </c>
      <c r="AO745" s="182">
        <f>IF(X745+AM745=0,0,AM745+X745)</f>
        <v>33</v>
      </c>
      <c r="AP745" s="189">
        <f>IF(Z745+AJ745=0,0,Z745+AJ745)</f>
        <v>18292664</v>
      </c>
    </row>
    <row r="746" spans="2:42" ht="51" customHeight="1">
      <c r="F746" s="166"/>
    </row>
    <row r="747" spans="2:42" ht="51" customHeight="1">
      <c r="F747" s="166"/>
    </row>
    <row r="748" spans="2:42" ht="51" customHeight="1">
      <c r="F748" s="166"/>
    </row>
    <row r="749" spans="2:42" ht="51" customHeight="1">
      <c r="F749" s="166"/>
    </row>
  </sheetData>
  <autoFilter ref="A4:CZ745" xr:uid="{A224EA66-9A78-4A93-8C9C-8502C1E348FB}"/>
  <mergeCells count="4">
    <mergeCell ref="L3:O3"/>
    <mergeCell ref="P3:S3"/>
    <mergeCell ref="AE3:AJ3"/>
    <mergeCell ref="AK3:AM3"/>
  </mergeCells>
  <phoneticPr fontId="12" alignment="center"/>
  <conditionalFormatting sqref="B5:B12">
    <cfRule type="duplicateValues" dxfId="178" priority="417"/>
  </conditionalFormatting>
  <conditionalFormatting sqref="B295:B307 B213:B232 B195:B211 B164:B176 B262:B265 B280">
    <cfRule type="duplicateValues" dxfId="177" priority="420"/>
  </conditionalFormatting>
  <conditionalFormatting sqref="B177">
    <cfRule type="duplicateValues" dxfId="176" priority="339"/>
  </conditionalFormatting>
  <conditionalFormatting sqref="B233">
    <cfRule type="duplicateValues" dxfId="175" priority="353"/>
  </conditionalFormatting>
  <conditionalFormatting sqref="B234:B245">
    <cfRule type="duplicateValues" dxfId="174" priority="350"/>
  </conditionalFormatting>
  <conditionalFormatting sqref="B246">
    <cfRule type="duplicateValues" dxfId="173" priority="347"/>
  </conditionalFormatting>
  <conditionalFormatting sqref="B247">
    <cfRule type="duplicateValues" dxfId="172" priority="344"/>
    <cfRule type="duplicateValues" dxfId="171" priority="345"/>
  </conditionalFormatting>
  <conditionalFormatting sqref="B248">
    <cfRule type="duplicateValues" dxfId="170" priority="333"/>
    <cfRule type="duplicateValues" dxfId="169" priority="334"/>
  </conditionalFormatting>
  <conditionalFormatting sqref="B249">
    <cfRule type="duplicateValues" dxfId="168" priority="329"/>
    <cfRule type="duplicateValues" dxfId="167" priority="330"/>
  </conditionalFormatting>
  <conditionalFormatting sqref="B250">
    <cfRule type="duplicateValues" dxfId="166" priority="325"/>
    <cfRule type="duplicateValues" dxfId="165" priority="326"/>
  </conditionalFormatting>
  <conditionalFormatting sqref="B251">
    <cfRule type="duplicateValues" dxfId="164" priority="321"/>
    <cfRule type="duplicateValues" dxfId="163" priority="322"/>
  </conditionalFormatting>
  <conditionalFormatting sqref="B252">
    <cfRule type="duplicateValues" dxfId="162" priority="317"/>
    <cfRule type="duplicateValues" dxfId="161" priority="318"/>
  </conditionalFormatting>
  <conditionalFormatting sqref="B253">
    <cfRule type="duplicateValues" dxfId="160" priority="313"/>
    <cfRule type="duplicateValues" dxfId="159" priority="314"/>
  </conditionalFormatting>
  <conditionalFormatting sqref="B254">
    <cfRule type="duplicateValues" dxfId="158" priority="309"/>
    <cfRule type="duplicateValues" dxfId="157" priority="310"/>
  </conditionalFormatting>
  <conditionalFormatting sqref="B255">
    <cfRule type="duplicateValues" dxfId="156" priority="305"/>
    <cfRule type="duplicateValues" dxfId="155" priority="306"/>
  </conditionalFormatting>
  <conditionalFormatting sqref="B256">
    <cfRule type="duplicateValues" dxfId="154" priority="301"/>
    <cfRule type="duplicateValues" dxfId="153" priority="302"/>
  </conditionalFormatting>
  <conditionalFormatting sqref="B257">
    <cfRule type="duplicateValues" dxfId="152" priority="297"/>
    <cfRule type="duplicateValues" dxfId="151" priority="298"/>
  </conditionalFormatting>
  <conditionalFormatting sqref="B258">
    <cfRule type="duplicateValues" dxfId="150" priority="293"/>
    <cfRule type="duplicateValues" dxfId="149" priority="294"/>
  </conditionalFormatting>
  <conditionalFormatting sqref="B259:B261">
    <cfRule type="duplicateValues" dxfId="148" priority="289"/>
    <cfRule type="duplicateValues" dxfId="147" priority="290"/>
  </conditionalFormatting>
  <conditionalFormatting sqref="B266">
    <cfRule type="duplicateValues" dxfId="146" priority="284"/>
  </conditionalFormatting>
  <conditionalFormatting sqref="B267">
    <cfRule type="duplicateValues" dxfId="145" priority="281"/>
  </conditionalFormatting>
  <conditionalFormatting sqref="B268">
    <cfRule type="duplicateValues" dxfId="144" priority="278"/>
  </conditionalFormatting>
  <conditionalFormatting sqref="B269">
    <cfRule type="duplicateValues" dxfId="143" priority="275"/>
  </conditionalFormatting>
  <conditionalFormatting sqref="B270">
    <cfRule type="duplicateValues" dxfId="142" priority="272"/>
  </conditionalFormatting>
  <conditionalFormatting sqref="B271">
    <cfRule type="duplicateValues" dxfId="141" priority="269"/>
  </conditionalFormatting>
  <conditionalFormatting sqref="B272">
    <cfRule type="duplicateValues" dxfId="140" priority="266"/>
  </conditionalFormatting>
  <conditionalFormatting sqref="B273:B274">
    <cfRule type="duplicateValues" dxfId="139" priority="263"/>
  </conditionalFormatting>
  <conditionalFormatting sqref="B275">
    <cfRule type="duplicateValues" dxfId="138" priority="260"/>
  </conditionalFormatting>
  <conditionalFormatting sqref="B276">
    <cfRule type="duplicateValues" dxfId="137" priority="257"/>
  </conditionalFormatting>
  <conditionalFormatting sqref="B277">
    <cfRule type="duplicateValues" dxfId="136" priority="254"/>
  </conditionalFormatting>
  <conditionalFormatting sqref="B278">
    <cfRule type="duplicateValues" dxfId="135" priority="251"/>
  </conditionalFormatting>
  <conditionalFormatting sqref="B279">
    <cfRule type="duplicateValues" dxfId="134" priority="248"/>
  </conditionalFormatting>
  <conditionalFormatting sqref="B281">
    <cfRule type="duplicateValues" dxfId="133" priority="245"/>
  </conditionalFormatting>
  <conditionalFormatting sqref="B282">
    <cfRule type="duplicateValues" dxfId="132" priority="242"/>
  </conditionalFormatting>
  <conditionalFormatting sqref="B283">
    <cfRule type="duplicateValues" dxfId="131" priority="239"/>
  </conditionalFormatting>
  <conditionalFormatting sqref="B266:C266">
    <cfRule type="duplicateValues" dxfId="130" priority="285"/>
  </conditionalFormatting>
  <conditionalFormatting sqref="B267:C267">
    <cfRule type="duplicateValues" dxfId="129" priority="282"/>
  </conditionalFormatting>
  <conditionalFormatting sqref="B268:C268">
    <cfRule type="duplicateValues" dxfId="128" priority="279"/>
  </conditionalFormatting>
  <conditionalFormatting sqref="B269:C269">
    <cfRule type="duplicateValues" dxfId="127" priority="276"/>
  </conditionalFormatting>
  <conditionalFormatting sqref="B270:C270">
    <cfRule type="duplicateValues" dxfId="126" priority="273"/>
  </conditionalFormatting>
  <conditionalFormatting sqref="B271:C271">
    <cfRule type="duplicateValues" dxfId="125" priority="270"/>
  </conditionalFormatting>
  <conditionalFormatting sqref="B272:C272">
    <cfRule type="duplicateValues" dxfId="124" priority="267"/>
  </conditionalFormatting>
  <conditionalFormatting sqref="B273:C274">
    <cfRule type="duplicateValues" dxfId="123" priority="264"/>
  </conditionalFormatting>
  <conditionalFormatting sqref="B275:C275">
    <cfRule type="duplicateValues" dxfId="122" priority="261"/>
  </conditionalFormatting>
  <conditionalFormatting sqref="B276:C276">
    <cfRule type="duplicateValues" dxfId="121" priority="258"/>
  </conditionalFormatting>
  <conditionalFormatting sqref="B277:C277">
    <cfRule type="duplicateValues" dxfId="120" priority="255"/>
  </conditionalFormatting>
  <conditionalFormatting sqref="B278:C278">
    <cfRule type="duplicateValues" dxfId="119" priority="252"/>
  </conditionalFormatting>
  <conditionalFormatting sqref="B279:C279">
    <cfRule type="duplicateValues" dxfId="118" priority="249"/>
  </conditionalFormatting>
  <conditionalFormatting sqref="B281:C281">
    <cfRule type="duplicateValues" dxfId="117" priority="246"/>
  </conditionalFormatting>
  <conditionalFormatting sqref="B282:C282">
    <cfRule type="duplicateValues" dxfId="116" priority="243"/>
  </conditionalFormatting>
  <conditionalFormatting sqref="B283:C283">
    <cfRule type="duplicateValues" dxfId="115" priority="240"/>
  </conditionalFormatting>
  <conditionalFormatting sqref="B177:D177">
    <cfRule type="duplicateValues" dxfId="114" priority="337"/>
  </conditionalFormatting>
  <conditionalFormatting sqref="B233:D233">
    <cfRule type="duplicateValues" dxfId="113" priority="351"/>
  </conditionalFormatting>
  <conditionalFormatting sqref="B246:D246">
    <cfRule type="duplicateValues" dxfId="112" priority="346"/>
  </conditionalFormatting>
  <conditionalFormatting sqref="C247 B234:D245">
    <cfRule type="duplicateValues" dxfId="111" priority="348"/>
  </conditionalFormatting>
  <conditionalFormatting sqref="C248">
    <cfRule type="duplicateValues" dxfId="110" priority="335"/>
  </conditionalFormatting>
  <conditionalFormatting sqref="C249">
    <cfRule type="duplicateValues" dxfId="109" priority="331"/>
  </conditionalFormatting>
  <conditionalFormatting sqref="C250">
    <cfRule type="duplicateValues" dxfId="108" priority="327"/>
  </conditionalFormatting>
  <conditionalFormatting sqref="C251">
    <cfRule type="duplicateValues" dxfId="107" priority="323"/>
  </conditionalFormatting>
  <conditionalFormatting sqref="C252">
    <cfRule type="duplicateValues" dxfId="106" priority="319"/>
  </conditionalFormatting>
  <conditionalFormatting sqref="C253">
    <cfRule type="duplicateValues" dxfId="105" priority="315"/>
  </conditionalFormatting>
  <conditionalFormatting sqref="C254">
    <cfRule type="duplicateValues" dxfId="104" priority="311"/>
  </conditionalFormatting>
  <conditionalFormatting sqref="C255">
    <cfRule type="duplicateValues" dxfId="103" priority="307"/>
  </conditionalFormatting>
  <conditionalFormatting sqref="C256">
    <cfRule type="duplicateValues" dxfId="102" priority="303"/>
  </conditionalFormatting>
  <conditionalFormatting sqref="C257">
    <cfRule type="duplicateValues" dxfId="101" priority="299"/>
  </conditionalFormatting>
  <conditionalFormatting sqref="C258">
    <cfRule type="duplicateValues" dxfId="100" priority="295"/>
  </conditionalFormatting>
  <conditionalFormatting sqref="C259:C261">
    <cfRule type="duplicateValues" dxfId="99" priority="291"/>
  </conditionalFormatting>
  <conditionalFormatting sqref="D247">
    <cfRule type="duplicateValues" dxfId="98" priority="343"/>
  </conditionalFormatting>
  <conditionalFormatting sqref="D248">
    <cfRule type="duplicateValues" dxfId="97" priority="332"/>
  </conditionalFormatting>
  <conditionalFormatting sqref="D249">
    <cfRule type="duplicateValues" dxfId="96" priority="328"/>
  </conditionalFormatting>
  <conditionalFormatting sqref="D250">
    <cfRule type="duplicateValues" dxfId="95" priority="324"/>
  </conditionalFormatting>
  <conditionalFormatting sqref="D251">
    <cfRule type="duplicateValues" dxfId="94" priority="320"/>
  </conditionalFormatting>
  <conditionalFormatting sqref="D252">
    <cfRule type="duplicateValues" dxfId="93" priority="316"/>
  </conditionalFormatting>
  <conditionalFormatting sqref="D253">
    <cfRule type="duplicateValues" dxfId="92" priority="312"/>
  </conditionalFormatting>
  <conditionalFormatting sqref="D254">
    <cfRule type="duplicateValues" dxfId="91" priority="308"/>
  </conditionalFormatting>
  <conditionalFormatting sqref="D255">
    <cfRule type="duplicateValues" dxfId="90" priority="304"/>
  </conditionalFormatting>
  <conditionalFormatting sqref="D256">
    <cfRule type="duplicateValues" dxfId="89" priority="300"/>
  </conditionalFormatting>
  <conditionalFormatting sqref="D257">
    <cfRule type="duplicateValues" dxfId="88" priority="296"/>
  </conditionalFormatting>
  <conditionalFormatting sqref="D258">
    <cfRule type="duplicateValues" dxfId="87" priority="292"/>
  </conditionalFormatting>
  <conditionalFormatting sqref="D259:D261">
    <cfRule type="duplicateValues" dxfId="86" priority="288"/>
  </conditionalFormatting>
  <conditionalFormatting sqref="D262:D265">
    <cfRule type="duplicateValues" dxfId="85" priority="4404"/>
  </conditionalFormatting>
  <conditionalFormatting sqref="D266">
    <cfRule type="duplicateValues" dxfId="84" priority="286"/>
  </conditionalFormatting>
  <conditionalFormatting sqref="D267">
    <cfRule type="duplicateValues" dxfId="83" priority="283"/>
  </conditionalFormatting>
  <conditionalFormatting sqref="D268">
    <cfRule type="duplicateValues" dxfId="82" priority="280"/>
  </conditionalFormatting>
  <conditionalFormatting sqref="D269">
    <cfRule type="duplicateValues" dxfId="81" priority="277"/>
  </conditionalFormatting>
  <conditionalFormatting sqref="D270">
    <cfRule type="duplicateValues" dxfId="80" priority="274"/>
  </conditionalFormatting>
  <conditionalFormatting sqref="D271">
    <cfRule type="duplicateValues" dxfId="79" priority="271"/>
  </conditionalFormatting>
  <conditionalFormatting sqref="D272">
    <cfRule type="duplicateValues" dxfId="78" priority="268"/>
  </conditionalFormatting>
  <conditionalFormatting sqref="D273:D274">
    <cfRule type="duplicateValues" dxfId="77" priority="265"/>
  </conditionalFormatting>
  <conditionalFormatting sqref="D275">
    <cfRule type="duplicateValues" dxfId="76" priority="262"/>
  </conditionalFormatting>
  <conditionalFormatting sqref="D276">
    <cfRule type="duplicateValues" dxfId="75" priority="259"/>
  </conditionalFormatting>
  <conditionalFormatting sqref="D277">
    <cfRule type="duplicateValues" dxfId="74" priority="256"/>
  </conditionalFormatting>
  <conditionalFormatting sqref="D278">
    <cfRule type="duplicateValues" dxfId="73" priority="253"/>
  </conditionalFormatting>
  <conditionalFormatting sqref="D279">
    <cfRule type="duplicateValues" dxfId="72" priority="250"/>
  </conditionalFormatting>
  <conditionalFormatting sqref="D280">
    <cfRule type="duplicateValues" dxfId="71" priority="247"/>
  </conditionalFormatting>
  <conditionalFormatting sqref="D281">
    <cfRule type="duplicateValues" dxfId="70" priority="244"/>
  </conditionalFormatting>
  <conditionalFormatting sqref="D282">
    <cfRule type="duplicateValues" dxfId="69" priority="241"/>
  </conditionalFormatting>
  <conditionalFormatting sqref="D283">
    <cfRule type="duplicateValues" dxfId="68" priority="238"/>
  </conditionalFormatting>
  <conditionalFormatting sqref="L7">
    <cfRule type="duplicateValues" dxfId="67" priority="416"/>
  </conditionalFormatting>
  <conditionalFormatting sqref="L30">
    <cfRule type="duplicateValues" dxfId="66" priority="388"/>
  </conditionalFormatting>
  <conditionalFormatting sqref="L95">
    <cfRule type="duplicateValues" dxfId="65" priority="385"/>
  </conditionalFormatting>
  <conditionalFormatting sqref="P16">
    <cfRule type="duplicateValues" dxfId="64" priority="390"/>
  </conditionalFormatting>
  <conditionalFormatting sqref="P30">
    <cfRule type="duplicateValues" dxfId="63" priority="387"/>
  </conditionalFormatting>
  <conditionalFormatting sqref="P31">
    <cfRule type="duplicateValues" dxfId="62" priority="383"/>
  </conditionalFormatting>
  <conditionalFormatting sqref="P37">
    <cfRule type="duplicateValues" dxfId="61" priority="391"/>
  </conditionalFormatting>
  <conditionalFormatting sqref="P54">
    <cfRule type="duplicateValues" dxfId="60" priority="211"/>
    <cfRule type="duplicateValues" dxfId="59" priority="212"/>
  </conditionalFormatting>
  <conditionalFormatting sqref="P56">
    <cfRule type="duplicateValues" dxfId="58" priority="372"/>
    <cfRule type="duplicateValues" dxfId="57" priority="373"/>
  </conditionalFormatting>
  <conditionalFormatting sqref="P74">
    <cfRule type="duplicateValues" dxfId="56" priority="389"/>
  </conditionalFormatting>
  <conditionalFormatting sqref="P93">
    <cfRule type="duplicateValues" dxfId="55" priority="386"/>
  </conditionalFormatting>
  <conditionalFormatting sqref="P95">
    <cfRule type="duplicateValues" dxfId="54" priority="384"/>
  </conditionalFormatting>
  <conditionalFormatting sqref="P141">
    <cfRule type="duplicateValues" dxfId="53" priority="205"/>
    <cfRule type="duplicateValues" dxfId="52" priority="206"/>
    <cfRule type="duplicateValues" dxfId="51" priority="207"/>
  </conditionalFormatting>
  <conditionalFormatting sqref="P244">
    <cfRule type="duplicateValues" dxfId="50" priority="193"/>
    <cfRule type="duplicateValues" dxfId="49" priority="194"/>
  </conditionalFormatting>
  <conditionalFormatting sqref="P250">
    <cfRule type="duplicateValues" dxfId="48" priority="203"/>
    <cfRule type="duplicateValues" dxfId="47" priority="204"/>
  </conditionalFormatting>
  <conditionalFormatting sqref="P285">
    <cfRule type="duplicateValues" dxfId="46" priority="201"/>
  </conditionalFormatting>
  <conditionalFormatting sqref="P325">
    <cfRule type="duplicateValues" dxfId="45" priority="170"/>
    <cfRule type="duplicateValues" dxfId="44" priority="171"/>
  </conditionalFormatting>
  <conditionalFormatting sqref="P334">
    <cfRule type="duplicateValues" dxfId="43" priority="172"/>
    <cfRule type="duplicateValues" dxfId="42" priority="173"/>
  </conditionalFormatting>
  <conditionalFormatting sqref="P301">
    <cfRule type="duplicateValues" dxfId="41" priority="143"/>
  </conditionalFormatting>
  <conditionalFormatting sqref="P301">
    <cfRule type="duplicateValues" dxfId="40" priority="144"/>
  </conditionalFormatting>
  <conditionalFormatting sqref="F528">
    <cfRule type="duplicateValues" dxfId="39" priority="138"/>
    <cfRule type="duplicateValues" dxfId="38" priority="139"/>
  </conditionalFormatting>
  <conditionalFormatting sqref="T528">
    <cfRule type="duplicateValues" dxfId="37" priority="130"/>
  </conditionalFormatting>
  <conditionalFormatting sqref="T528">
    <cfRule type="duplicateValues" dxfId="36" priority="131"/>
  </conditionalFormatting>
  <conditionalFormatting sqref="P459">
    <cfRule type="duplicateValues" dxfId="35" priority="108"/>
  </conditionalFormatting>
  <conditionalFormatting sqref="P459">
    <cfRule type="duplicateValues" dxfId="34" priority="109"/>
  </conditionalFormatting>
  <conditionalFormatting sqref="P459">
    <cfRule type="duplicateValues" dxfId="33" priority="107"/>
  </conditionalFormatting>
  <conditionalFormatting sqref="P377">
    <cfRule type="duplicateValues" dxfId="32" priority="105"/>
  </conditionalFormatting>
  <conditionalFormatting sqref="P377">
    <cfRule type="duplicateValues" dxfId="31" priority="106"/>
  </conditionalFormatting>
  <conditionalFormatting sqref="P470">
    <cfRule type="duplicateValues" dxfId="30" priority="90"/>
  </conditionalFormatting>
  <conditionalFormatting sqref="P470">
    <cfRule type="duplicateValues" dxfId="29" priority="91"/>
  </conditionalFormatting>
  <conditionalFormatting sqref="P458">
    <cfRule type="duplicateValues" dxfId="28" priority="86"/>
  </conditionalFormatting>
  <conditionalFormatting sqref="P458">
    <cfRule type="duplicateValues" dxfId="27" priority="87"/>
  </conditionalFormatting>
  <conditionalFormatting sqref="L562">
    <cfRule type="duplicateValues" dxfId="26" priority="60"/>
  </conditionalFormatting>
  <conditionalFormatting sqref="L562">
    <cfRule type="duplicateValues" dxfId="25" priority="61"/>
  </conditionalFormatting>
  <conditionalFormatting sqref="P562">
    <cfRule type="duplicateValues" dxfId="24" priority="58"/>
  </conditionalFormatting>
  <conditionalFormatting sqref="P562">
    <cfRule type="duplicateValues" dxfId="23" priority="59"/>
  </conditionalFormatting>
  <conditionalFormatting sqref="B295:D307 B262:C265 B5:D93 B280:C280 C308:C340 C342:C731 C286:C294 B178:D232 B94:C94 C733:C745 B95:D176">
    <cfRule type="duplicateValues" dxfId="22" priority="7753"/>
  </conditionalFormatting>
  <conditionalFormatting sqref="P593">
    <cfRule type="duplicateValues" dxfId="21" priority="1"/>
  </conditionalFormatting>
  <conditionalFormatting sqref="P593">
    <cfRule type="duplicateValues" dxfId="20" priority="2"/>
  </conditionalFormatting>
  <conditionalFormatting sqref="J505:AP505 D505:H505">
    <cfRule type="duplicateValues" dxfId="19" priority="8388"/>
    <cfRule type="duplicateValues" dxfId="18" priority="8389"/>
  </conditionalFormatting>
  <conditionalFormatting sqref="J415:AP415 D415:H415">
    <cfRule type="duplicateValues" dxfId="17" priority="8390"/>
    <cfRule type="duplicateValues" dxfId="16" priority="8391"/>
  </conditionalFormatting>
  <conditionalFormatting sqref="J549:AP549 D549:H549">
    <cfRule type="duplicateValues" dxfId="15" priority="8392"/>
    <cfRule type="duplicateValues" dxfId="14" priority="8393"/>
  </conditionalFormatting>
  <conditionalFormatting sqref="J558:AP558 D558:H558">
    <cfRule type="duplicateValues" dxfId="13" priority="8394"/>
    <cfRule type="duplicateValues" dxfId="12" priority="8395"/>
  </conditionalFormatting>
  <conditionalFormatting sqref="J720:AP720 D720:H720">
    <cfRule type="duplicateValues" dxfId="11" priority="8396"/>
    <cfRule type="duplicateValues" dxfId="10" priority="8397"/>
  </conditionalFormatting>
  <conditionalFormatting sqref="J729:AP729 D729:H729">
    <cfRule type="duplicateValues" dxfId="9" priority="8398"/>
    <cfRule type="duplicateValues" dxfId="8" priority="8399"/>
  </conditionalFormatting>
  <conditionalFormatting sqref="J732:AP732 C732:H732">
    <cfRule type="duplicateValues" dxfId="7" priority="8400"/>
    <cfRule type="duplicateValues" dxfId="6" priority="8401"/>
  </conditionalFormatting>
  <conditionalFormatting sqref="J738:AP738 D738:H738">
    <cfRule type="duplicateValues" dxfId="5" priority="8402"/>
    <cfRule type="duplicateValues" dxfId="4" priority="8403"/>
  </conditionalFormatting>
  <conditionalFormatting sqref="J341:AQ341 D341:H341">
    <cfRule type="duplicateValues" dxfId="3" priority="8404"/>
    <cfRule type="duplicateValues" dxfId="2" priority="8405"/>
  </conditionalFormatting>
  <conditionalFormatting sqref="J94:AP94 D94:H94">
    <cfRule type="duplicateValues" dxfId="1" priority="8434"/>
    <cfRule type="duplicateValues" dxfId="0" priority="8435"/>
  </conditionalFormatting>
  <hyperlinks>
    <hyperlink ref="F5" r:id="rId1" xr:uid="{9DAFE33B-7061-4C09-AEDD-8F90CC67014A}"/>
    <hyperlink ref="F6" r:id="rId2" xr:uid="{F683CA97-1181-4C09-8A75-1E16CC68575D}"/>
    <hyperlink ref="F7" r:id="rId3" xr:uid="{83726CC1-FBB9-4C0D-8CD3-9845EA04E7FF}"/>
    <hyperlink ref="F8" r:id="rId4" xr:uid="{DA20C7C5-0C36-411D-95CB-490F3F46225A}"/>
    <hyperlink ref="F9" r:id="rId5" xr:uid="{217510B2-2812-41E4-9425-52C60026D584}"/>
    <hyperlink ref="F10" r:id="rId6" xr:uid="{D8FDA071-1E57-400F-B324-E5F062982923}"/>
    <hyperlink ref="F11" r:id="rId7" xr:uid="{DBA1E16D-DA42-4C0E-9083-A5E8FAB65AFD}"/>
    <hyperlink ref="F13" r:id="rId8" xr:uid="{08C69727-13E7-47A3-B727-7B9AA00C70D7}"/>
    <hyperlink ref="F12" r:id="rId9" xr:uid="{A2297247-435D-4A03-826A-D8BF7D92EACA}"/>
    <hyperlink ref="F15" r:id="rId10" xr:uid="{B17F95DE-29DB-4A5C-92DF-9F287FF862BB}"/>
    <hyperlink ref="F14" r:id="rId11" xr:uid="{1B0F49CE-475C-48DC-9D38-D30D562CF3DA}"/>
    <hyperlink ref="F16" r:id="rId12" xr:uid="{0E366F85-19A4-4F36-B55F-D43B7B298146}"/>
    <hyperlink ref="F17" r:id="rId13" xr:uid="{1211BF59-B799-44E7-A7EF-09ECB5A0F102}"/>
    <hyperlink ref="F18" r:id="rId14" xr:uid="{12CB8912-5A84-4D9C-80BD-BAEB58BB2DC0}"/>
    <hyperlink ref="F19" r:id="rId15" xr:uid="{1EC7DBFC-DE2B-4146-871A-740FC8D371A0}"/>
    <hyperlink ref="F20" r:id="rId16" xr:uid="{9E2D5318-FB31-4E71-82BC-72D4A1B4CB55}"/>
    <hyperlink ref="F21" r:id="rId17" xr:uid="{F5767DC7-D259-4CF5-AACC-C1165375ABC2}"/>
    <hyperlink ref="F22" r:id="rId18" xr:uid="{94E21131-71A4-469D-B703-B5F26AE07951}"/>
    <hyperlink ref="F24" r:id="rId19" xr:uid="{02F8B2E9-DE1A-4F43-8CCD-5D2D044EA5AC}"/>
    <hyperlink ref="F23" r:id="rId20" xr:uid="{E03E2A30-FEFF-4C53-A290-FE7E4C1AABBF}"/>
    <hyperlink ref="F25" r:id="rId21" xr:uid="{226BF0FB-C184-4903-9324-17900226E5CA}"/>
    <hyperlink ref="F30" r:id="rId22" xr:uid="{881CECF0-BB81-4D66-A77A-14225F65C85C}"/>
    <hyperlink ref="F26" r:id="rId23" xr:uid="{9A00C147-8F03-46EC-AAB0-C541DF78BA99}"/>
    <hyperlink ref="F27" r:id="rId24" xr:uid="{E5678066-642B-472E-98C6-E24751E5EB22}"/>
    <hyperlink ref="F31" r:id="rId25" xr:uid="{E880AA08-4AC9-40ED-A25C-B2FCFA20BD3D}"/>
    <hyperlink ref="F28" r:id="rId26" xr:uid="{882C4754-DFE7-4D3F-91AB-48B11C5E30FB}"/>
    <hyperlink ref="F34" r:id="rId27" xr:uid="{D8883AFB-4C8C-4B7F-89B9-556DE36E9AB3}"/>
    <hyperlink ref="F35" r:id="rId28" xr:uid="{E569509F-7CD7-48F1-8BD8-5BFC6F480553}"/>
    <hyperlink ref="F36" r:id="rId29" xr:uid="{06C53ECE-2E9E-4225-9780-D630FF48D9EA}"/>
    <hyperlink ref="F32" r:id="rId30" xr:uid="{7BEB2C08-F3F8-46CA-90E0-06FE4136F83F}"/>
    <hyperlink ref="F38" r:id="rId31" xr:uid="{3707F5C2-8350-4C4C-A9D3-81A96A630FA3}"/>
    <hyperlink ref="F39" r:id="rId32" xr:uid="{BE4BC1C8-94F6-4781-AC3A-700C73EA350A}"/>
    <hyperlink ref="F33" r:id="rId33" xr:uid="{B6E718B9-0E4D-4D39-86EB-6AFBA2CA92C7}"/>
    <hyperlink ref="F41" r:id="rId34" xr:uid="{B35C88A9-D53F-442C-B14C-7C3FE42763EA}"/>
    <hyperlink ref="F42" r:id="rId35" xr:uid="{4CFCDFEF-EAFA-4313-BDA2-55BBAE309116}"/>
    <hyperlink ref="F45" r:id="rId36" xr:uid="{E3CA38A7-7A75-4569-B24E-084F92AA3D7A}"/>
    <hyperlink ref="F46" r:id="rId37" xr:uid="{2E98C904-838D-4D35-BA0A-56B47251F939}"/>
    <hyperlink ref="F44" r:id="rId38" xr:uid="{E67929B4-4EF4-48B3-9662-73C6CAFFEC61}"/>
    <hyperlink ref="F43" r:id="rId39" xr:uid="{372E2449-E603-4416-B701-79144055E2B0}"/>
    <hyperlink ref="F37" r:id="rId40" xr:uid="{4F09816D-1BC8-4AC8-A537-8105310FAAB6}"/>
    <hyperlink ref="F47" r:id="rId41" xr:uid="{517D75C5-1CE7-478D-AC7F-0F4157BB4D4C}"/>
    <hyperlink ref="F48" r:id="rId42" xr:uid="{337F1A66-249D-4D7D-A069-45B1EE571605}"/>
    <hyperlink ref="F49" r:id="rId43" xr:uid="{7CED089F-06A9-48C5-85B4-5CC7A8D6018D}"/>
    <hyperlink ref="F50" r:id="rId44" xr:uid="{A3D5C0E2-2F26-4098-B30E-E2FF5EE71CA2}"/>
    <hyperlink ref="F51" r:id="rId45" xr:uid="{2F6CE41B-0923-4177-BC8F-CC85D6DCFE28}"/>
    <hyperlink ref="F53" r:id="rId46" xr:uid="{CCE86201-7456-4AB1-A20E-BFE8A529B5AB}"/>
    <hyperlink ref="F56" r:id="rId47" xr:uid="{48D79E0F-49CA-4746-BBB9-E4055C025AF8}"/>
    <hyperlink ref="F57" r:id="rId48" xr:uid="{A2FAC5FA-7CE0-48A4-9B34-D54D7B70200B}"/>
    <hyperlink ref="F58" r:id="rId49" xr:uid="{AEE3ED98-64FF-4BE0-8C79-641F481A4A07}"/>
    <hyperlink ref="F59" r:id="rId50" xr:uid="{C7C90740-4652-4433-B371-586700F13D79}"/>
    <hyperlink ref="F60" r:id="rId51" xr:uid="{35853555-90B6-4AF4-BE72-6CD0D80E43E6}"/>
    <hyperlink ref="F52" r:id="rId52" xr:uid="{E95085B6-0D65-46F6-A6B7-2D9798F8FEBE}"/>
    <hyperlink ref="F61" r:id="rId53" xr:uid="{BD190F0E-2DC4-4B12-9DFF-D3147FD3B1C7}"/>
    <hyperlink ref="F63" r:id="rId54" xr:uid="{621E252B-2617-4F3D-911D-AE98C8E1C17B}"/>
    <hyperlink ref="F54" r:id="rId55" xr:uid="{E5F7F0FA-94BA-4738-8004-A584AAAFAD9D}"/>
    <hyperlink ref="F55" r:id="rId56" xr:uid="{DABEF26B-1671-4DE7-AF93-4205F9139CDE}"/>
    <hyperlink ref="F62" r:id="rId57" xr:uid="{2648797E-0105-4837-ACF3-8DCDFCAE094A}"/>
    <hyperlink ref="F72" r:id="rId58" xr:uid="{689E92B3-6C45-4866-9F33-A4016A1812DE}"/>
    <hyperlink ref="F64" r:id="rId59" xr:uid="{D5D39438-5AF7-4D01-BB19-02DF22B6BA10}"/>
    <hyperlink ref="F65" r:id="rId60" xr:uid="{88E469C3-5784-4D4F-9727-919153F5BB23}"/>
    <hyperlink ref="F66" r:id="rId61" xr:uid="{8F9B5E47-0F2A-4DFD-B13E-BDE5CEFBC26C}"/>
    <hyperlink ref="F67" r:id="rId62" xr:uid="{4AC0AD77-2E43-44C0-9838-8FCD620DE401}"/>
    <hyperlink ref="F68" r:id="rId63" xr:uid="{B23A2E4A-A401-49C6-B847-33EE2E14E8CC}"/>
    <hyperlink ref="F69" r:id="rId64" xr:uid="{D17DB74F-7DF7-48D0-9485-3C82A371CFD2}"/>
    <hyperlink ref="F70" r:id="rId65" xr:uid="{61E193ED-7E83-4A25-8BE8-73D04A37A191}"/>
    <hyperlink ref="F71" r:id="rId66" xr:uid="{36CF3438-0D39-4798-BD2E-0990D262EDA8}"/>
    <hyperlink ref="F73" r:id="rId67" xr:uid="{EDD4BC36-39A1-47EB-AD8E-09544447B2BE}"/>
    <hyperlink ref="F75" r:id="rId68" xr:uid="{4AD3AE33-5A0B-4B14-9BB1-C94366A82826}"/>
    <hyperlink ref="F76" r:id="rId69" xr:uid="{681A7247-6B83-4234-8AEF-185A73FA8D76}"/>
    <hyperlink ref="F77" r:id="rId70" xr:uid="{DC5A4C94-351A-49BB-B3A9-15F8760BCC08}"/>
    <hyperlink ref="F78" r:id="rId71" xr:uid="{051073AA-9533-4569-B290-7D7347523667}"/>
    <hyperlink ref="F79" r:id="rId72" xr:uid="{D4EB9723-E02F-49B2-B09A-D3AE1F6B1E71}"/>
    <hyperlink ref="F80" r:id="rId73" xr:uid="{8BDF3035-130C-4638-B4EB-B7985DB7FC56}"/>
    <hyperlink ref="F81" r:id="rId74" xr:uid="{A1BB558A-5AC4-4187-99AC-96F85239B8DA}"/>
    <hyperlink ref="F82" r:id="rId75" xr:uid="{24E4C817-D027-4F6A-A71B-D5588C470B91}"/>
    <hyperlink ref="F83" r:id="rId76" xr:uid="{8D9DE140-115C-45F4-A9E8-E100C18AD9F3}"/>
    <hyperlink ref="F84" r:id="rId77" xr:uid="{D18C0001-F1FF-4BBA-8E65-51DBEB005965}"/>
    <hyperlink ref="F85" r:id="rId78" xr:uid="{CC384D0B-DA49-4572-91B1-FA73D69EA4CB}"/>
    <hyperlink ref="F87" r:id="rId79" xr:uid="{9E316CB5-96B3-490D-BCE8-6C240510C7E5}"/>
    <hyperlink ref="F74" r:id="rId80" xr:uid="{D63D8498-3530-4424-9682-F4B57E7A23D6}"/>
    <hyperlink ref="F88" r:id="rId81" xr:uid="{8EAAABCB-8BF0-43A1-BA5C-FFC802C7724D}"/>
    <hyperlink ref="F91" r:id="rId82" xr:uid="{6BBA169B-7BD7-4C2E-993B-10D3D03FD6B2}"/>
    <hyperlink ref="F93" r:id="rId83" xr:uid="{83494C2D-2A01-4F1A-A5AA-FE213149E961}"/>
    <hyperlink ref="F100" r:id="rId84" xr:uid="{DCC7C85D-CBA4-4239-92B1-53E6F054B5C0}"/>
    <hyperlink ref="F99" r:id="rId85" xr:uid="{948D4CB2-E59C-4F68-9C05-D9CBF2E3AD19}"/>
    <hyperlink ref="F95" r:id="rId86" xr:uid="{F7BDF234-E708-4356-96C3-44392657F1B3}"/>
    <hyperlink ref="F96" r:id="rId87" xr:uid="{92F2B9FF-2DF7-4415-94DF-E84EF78E4004}"/>
    <hyperlink ref="F97" r:id="rId88" xr:uid="{51596A9E-BA03-4C19-83FE-4E6874AEACD7}"/>
    <hyperlink ref="F98" r:id="rId89" xr:uid="{80AB3577-B088-4AB6-8108-4675B4C046FA}"/>
    <hyperlink ref="F101" r:id="rId90" xr:uid="{6AF5B01F-9DED-4429-BFB2-DB0B6859F553}"/>
    <hyperlink ref="F102" r:id="rId91" xr:uid="{DB525AA1-5C6D-49FF-A1F3-8E48B86DFE9E}"/>
    <hyperlink ref="F90" r:id="rId92" xr:uid="{326F6386-B861-47B6-BD13-F9BEE1047C0C}"/>
    <hyperlink ref="F92" r:id="rId93" xr:uid="{70E62686-C2EE-4450-AD83-43A9ECA3F71F}"/>
    <hyperlink ref="F86" r:id="rId94" xr:uid="{9C662A49-DE11-413C-A1A1-29A00A63A206}"/>
    <hyperlink ref="F103" r:id="rId95" xr:uid="{C3679883-F610-4115-86E1-1E742D10667B}"/>
    <hyperlink ref="F105" r:id="rId96" xr:uid="{8AA08311-5F72-4EA5-AD12-86F5D099CD7C}"/>
    <hyperlink ref="F108" r:id="rId97" xr:uid="{91426115-5FB1-488A-9754-4997EE5A317F}"/>
    <hyperlink ref="F106" r:id="rId98" xr:uid="{FD70159C-290C-412B-9834-F69B67FFFAE8}"/>
    <hyperlink ref="F104" r:id="rId99" xr:uid="{14B691AB-D3C0-4205-BCBD-2DFFBD358F53}"/>
    <hyperlink ref="F107" r:id="rId100" xr:uid="{54CC258D-FD6B-4381-B4A5-F9A438788CEF}"/>
    <hyperlink ref="F109" r:id="rId101" xr:uid="{24F4248D-7436-4D78-A015-45E15E957700}"/>
    <hyperlink ref="F110" r:id="rId102" xr:uid="{42F66797-E5E6-43C5-8961-69510B636069}"/>
    <hyperlink ref="F114" r:id="rId103" xr:uid="{4C057BB2-1A17-41B5-9794-2183C1951B87}"/>
    <hyperlink ref="F113" r:id="rId104" xr:uid="{506A97B5-DEB6-4688-A28D-B1927C81C625}"/>
    <hyperlink ref="F115" r:id="rId105" xr:uid="{46DEDFF8-9286-4738-9EBB-C5442D331B14}"/>
    <hyperlink ref="F111" r:id="rId106" xr:uid="{50CE47F5-856D-4979-9BEC-11246523AB1A}"/>
    <hyperlink ref="F116" r:id="rId107" xr:uid="{45E03C81-F4B6-4D02-9BEF-CA37FB65D3DE}"/>
    <hyperlink ref="F117" r:id="rId108" xr:uid="{1FCB537F-89DA-4B97-86E7-06BDCF206839}"/>
    <hyperlink ref="F119" r:id="rId109" xr:uid="{F8723645-82D9-4D0B-B1C0-34F81C3A0CD0}"/>
    <hyperlink ref="F112" r:id="rId110" xr:uid="{B3197C3A-9FB4-49BE-BAC2-139D9BF116F5}"/>
    <hyperlink ref="F120" r:id="rId111" xr:uid="{B7051158-B2A9-4277-A627-EB2CBD96D41A}"/>
    <hyperlink ref="F123" r:id="rId112" xr:uid="{78C72B24-86E4-4444-87F6-D575C739620C}"/>
    <hyperlink ref="F121" r:id="rId113" xr:uid="{5C029FFE-406C-4893-8EA8-47514A2A9336}"/>
    <hyperlink ref="F122" r:id="rId114" xr:uid="{B3C7A57D-7FFA-4485-8B87-130301964FCD}"/>
    <hyperlink ref="F29" r:id="rId115" xr:uid="{A6DA79D5-9CE5-469C-B242-180284950E53}"/>
    <hyperlink ref="F125" r:id="rId116" xr:uid="{5EFE3457-225C-46CA-87CF-0A554E1277C2}"/>
    <hyperlink ref="F134" r:id="rId117" xr:uid="{05D3E86C-1CA9-4482-AF80-C6C88707D806}"/>
    <hyperlink ref="F130" r:id="rId118" xr:uid="{33091197-5D5D-41FE-8771-0254A4D357C3}"/>
    <hyperlink ref="F131" r:id="rId119" xr:uid="{F1CA9516-93DB-46B2-99ED-B84D6508E850}"/>
    <hyperlink ref="F129" r:id="rId120" xr:uid="{B43AFDB6-E9B9-49FE-BA36-12D46D7687EC}"/>
    <hyperlink ref="F136" r:id="rId121" xr:uid="{EF3163DA-1E75-4D23-948D-37C07B722859}"/>
    <hyperlink ref="F137" r:id="rId122" xr:uid="{C3DDB5EC-734F-461B-B8AD-821815A2036E}"/>
    <hyperlink ref="F132" r:id="rId123" xr:uid="{F8607F7E-B7B9-4BC6-8AD3-989A3EEE8BDB}"/>
    <hyperlink ref="F135" r:id="rId124" xr:uid="{EC32EDE3-2990-4827-956C-B84A907DAE6D}"/>
    <hyperlink ref="F128" r:id="rId125" xr:uid="{A3431F62-1DCF-4991-B131-D1670E1B2A8E}"/>
    <hyperlink ref="F124" r:id="rId126" xr:uid="{F569EE7D-B835-45FE-817E-32EA9D2EFD56}"/>
    <hyperlink ref="F126" r:id="rId127" xr:uid="{6FB0DEBF-E653-4028-98F0-843CB4AB47F7}"/>
    <hyperlink ref="F138" r:id="rId128" xr:uid="{27388A92-11BB-4415-A4B3-B59896C0D354}"/>
    <hyperlink ref="F141" r:id="rId129" xr:uid="{2203EA09-F102-4225-858B-EA3BB31B0975}"/>
    <hyperlink ref="F143" r:id="rId130" xr:uid="{66DA59E9-8A5C-47F3-9E09-95C453C9C773}"/>
    <hyperlink ref="F127" r:id="rId131" xr:uid="{EF2023E0-4B71-45DE-B16C-8A2661D120C8}"/>
    <hyperlink ref="F142" r:id="rId132" xr:uid="{C1295506-3822-49B7-9AA0-351B8C7BEFD7}"/>
    <hyperlink ref="F139" r:id="rId133" xr:uid="{57C8021B-3E89-4A6A-889F-DC3BA49A4B78}"/>
    <hyperlink ref="F140" r:id="rId134" xr:uid="{71351546-91B6-4B87-9B8A-07C7F76A82DC}"/>
    <hyperlink ref="F133" r:id="rId135" xr:uid="{E34E56F6-5CD4-4113-8766-BCCE8433A6C8}"/>
    <hyperlink ref="F146" r:id="rId136" xr:uid="{CCE9B5A2-C3BF-4306-AD7D-93A980B46233}"/>
    <hyperlink ref="F147" r:id="rId137" xr:uid="{281E417F-A65A-4072-A579-26DF935F2465}"/>
    <hyperlink ref="F144" r:id="rId138" xr:uid="{F2F65AB0-283C-45BA-A128-64499487AF51}"/>
    <hyperlink ref="F145" r:id="rId139" xr:uid="{F0339A4D-53D4-4C47-9980-A50CBF0B5EAF}"/>
    <hyperlink ref="F148" r:id="rId140" xr:uid="{AB7E4B01-443F-493D-83EE-1EA85B0B556D}"/>
    <hyperlink ref="F152" r:id="rId141" xr:uid="{737AF25C-843C-45BE-A577-E0DF8A05E21C}"/>
    <hyperlink ref="F149" r:id="rId142" xr:uid="{D4A5B583-D2A9-4FC3-8D84-63944810834E}"/>
    <hyperlink ref="F151" r:id="rId143" xr:uid="{9170EDB4-9ACC-4ADE-B319-817ACD26DE2E}"/>
    <hyperlink ref="F153" r:id="rId144" xr:uid="{D2A676E4-1DF9-4DFF-97C4-4DD60B10E9FA}"/>
    <hyperlink ref="F154" r:id="rId145" xr:uid="{59D370A3-3A8B-42EB-8D48-5C2779D98D06}"/>
    <hyperlink ref="F155" r:id="rId146" xr:uid="{71A78E8E-F187-4DE9-B083-3776780BAD84}"/>
    <hyperlink ref="F156" r:id="rId147" xr:uid="{9E526DDB-94E4-4CBB-98BB-8164FFBB0FE5}"/>
    <hyperlink ref="F157" r:id="rId148" xr:uid="{D550281A-67DB-4095-8832-954D2AF1255E}"/>
    <hyperlink ref="F158" r:id="rId149" xr:uid="{1BA17F73-F349-4332-AB11-94FA97F4A164}"/>
    <hyperlink ref="F159" r:id="rId150" xr:uid="{D1900245-0FD6-4F7C-9B43-B8AAFBF5CEF8}"/>
    <hyperlink ref="F160" r:id="rId151" xr:uid="{C6F69D21-641D-4328-8451-E5A7D0F1340B}"/>
    <hyperlink ref="F161" r:id="rId152" xr:uid="{75F8646D-772E-4B9C-B23B-5193EE2FAAE2}"/>
    <hyperlink ref="F162" r:id="rId153" xr:uid="{EE6CF369-33EC-40EC-B39D-5848D0FB6D01}"/>
    <hyperlink ref="F150" r:id="rId154" xr:uid="{4A4E1B14-BDAF-4F13-B831-2E56762BF0C2}"/>
    <hyperlink ref="F167" r:id="rId155" xr:uid="{85F6204C-F150-4F60-B2F9-E53641D4B8B7}"/>
    <hyperlink ref="F169" r:id="rId156" xr:uid="{B20720B8-5320-4060-AC43-6D9B87A45134}"/>
    <hyperlink ref="F170" r:id="rId157" xr:uid="{D888D206-874A-4086-89D4-5A0B1F228AE4}"/>
    <hyperlink ref="F164" r:id="rId158" xr:uid="{3F65B76D-E098-4038-B37A-6538D8FF1CCF}"/>
    <hyperlink ref="F166" r:id="rId159" xr:uid="{1C76523E-284B-48F6-9274-BBFBEDC8393A}"/>
    <hyperlink ref="F168" r:id="rId160" xr:uid="{B25D6035-017E-427C-8D9B-99DEDAB2D4C3}"/>
    <hyperlink ref="F171" r:id="rId161" xr:uid="{3F3AFFD3-BBD1-4BCC-BDE8-E7EC2218EBDC}"/>
    <hyperlink ref="F172" r:id="rId162" xr:uid="{CDF7C0B3-4B3F-4C75-947F-354918887437}"/>
    <hyperlink ref="F173" r:id="rId163" xr:uid="{05575ED8-BBC3-48C2-9F85-7D5FD6B235D5}"/>
    <hyperlink ref="F163" r:id="rId164" xr:uid="{5B2DF46A-76B2-44E1-ABFF-31B21AAF5935}"/>
    <hyperlink ref="F165" r:id="rId165" xr:uid="{660EC7D8-7EFE-496E-9187-C2C286CD1CDA}"/>
    <hyperlink ref="F40" r:id="rId166" xr:uid="{7694B241-ECAA-49B4-875C-BE34F8840321}"/>
    <hyperlink ref="F174" r:id="rId167" xr:uid="{6AD59BF5-5E03-42F7-96C3-5B955F87FA17}"/>
    <hyperlink ref="F175" r:id="rId168" xr:uid="{1DAF999A-884E-4789-82FD-01BB63C9C9B8}"/>
    <hyperlink ref="F176" r:id="rId169" xr:uid="{CD176451-FFAE-48C9-9018-3EFA1D09FB78}"/>
    <hyperlink ref="F178" r:id="rId170" xr:uid="{DCAB2C88-CE4E-ED47-B2C6-F8554EE92EE9}"/>
    <hyperlink ref="F179" r:id="rId171" xr:uid="{D98FD10D-30C5-A646-8C3C-87E681D42BB3}"/>
    <hyperlink ref="F180" r:id="rId172" xr:uid="{F7DDD42D-46D5-2E41-9009-0D1A05DC19FB}"/>
    <hyperlink ref="F181" r:id="rId173" xr:uid="{0AFD083B-830E-DC4A-B26C-9468452F078F}"/>
    <hyperlink ref="F182" r:id="rId174" xr:uid="{3EB460D0-506A-6C4B-BCFC-D1A9F4969DBE}"/>
    <hyperlink ref="F183" r:id="rId175" xr:uid="{0B754E5F-87D3-434B-BC02-293060392C0F}"/>
    <hyperlink ref="F184" r:id="rId176" xr:uid="{A52117D2-3106-4944-8EDA-C754F52B1859}"/>
    <hyperlink ref="F185" r:id="rId177" xr:uid="{35CFA5E9-D7D7-FD42-A078-A8674D0F1212}"/>
    <hyperlink ref="F186" r:id="rId178" xr:uid="{6EA4C2D9-7A99-6D43-8596-A3FE7E9D7979}"/>
    <hyperlink ref="F187" r:id="rId179" xr:uid="{F1B1182A-F407-704B-B16E-FCFFA653A205}"/>
    <hyperlink ref="F188" r:id="rId180" xr:uid="{4005B94F-4982-204E-A1CA-513A14974503}"/>
    <hyperlink ref="F189" r:id="rId181" xr:uid="{94C9A8AC-08A7-F04B-ADDA-9A7E94748016}"/>
    <hyperlink ref="F190" r:id="rId182" xr:uid="{B556DCC1-7FE3-3742-BC07-017DC16B5C9F}"/>
    <hyperlink ref="F191" r:id="rId183" xr:uid="{10FFC7DA-0BC1-0E42-846D-706290568952}"/>
    <hyperlink ref="F192" r:id="rId184" xr:uid="{5CE96B16-DAEF-483C-B3DE-6F7548669012}"/>
    <hyperlink ref="F193" r:id="rId185" xr:uid="{E93DE883-E37E-472A-86E2-3959A5758B24}"/>
    <hyperlink ref="F195" r:id="rId186" xr:uid="{12ABAF30-0538-4B59-A4EB-A4C39155D6B4}"/>
    <hyperlink ref="F194" r:id="rId187" xr:uid="{6A4AF65D-DC72-496D-A5D7-BDF5A997CECE}"/>
    <hyperlink ref="F196" r:id="rId188" xr:uid="{A31922BF-E269-4E43-B10B-073774046F27}"/>
    <hyperlink ref="F198" r:id="rId189" xr:uid="{0E241784-5E35-4E82-A90E-192D50E45371}"/>
    <hyperlink ref="F199" r:id="rId190" xr:uid="{5D5E6B0F-8AB4-4B80-B38C-F5D7006F00BE}"/>
    <hyperlink ref="F201" r:id="rId191" xr:uid="{D2562725-D4AC-4138-9F33-505A2113DC12}"/>
    <hyperlink ref="F202" r:id="rId192" xr:uid="{B3E2BD47-7ED1-421A-9572-2685E423DD96}"/>
    <hyperlink ref="F205" r:id="rId193" xr:uid="{4236773B-6C30-44CC-9845-2AB9C5EDCC2D}"/>
    <hyperlink ref="F207" r:id="rId194" xr:uid="{6915F948-2423-45D0-B08C-FEB7741F05F2}"/>
    <hyperlink ref="F197" r:id="rId195" xr:uid="{AC30DD78-2CD9-4286-89E2-5BB50656C54F}"/>
    <hyperlink ref="F200" r:id="rId196" xr:uid="{C2AAD188-DB7C-4D21-A015-0D90635BCD17}"/>
    <hyperlink ref="F203" r:id="rId197" xr:uid="{AE5FC34D-1328-41F0-BD3E-362F56792BB9}"/>
    <hyperlink ref="F204" r:id="rId198" xr:uid="{A4610432-35D9-4071-AF59-47940EAA7668}"/>
    <hyperlink ref="F206" r:id="rId199" xr:uid="{3BABB1CE-B086-479E-B453-2523002E3774}"/>
    <hyperlink ref="F208" r:id="rId200" xr:uid="{047776E7-7ABC-4F90-9127-B6A38709CD43}"/>
    <hyperlink ref="F209" r:id="rId201" xr:uid="{F35EC80B-7C0C-4EB5-9290-4B0CB50231DD}"/>
    <hyperlink ref="F211" r:id="rId202" xr:uid="{810AB165-EAFC-4C6D-9388-6E63D3639E74}"/>
    <hyperlink ref="F214" r:id="rId203" xr:uid="{2FCF82BE-4F18-4C64-9075-3AC88D4D5571}"/>
    <hyperlink ref="F215" r:id="rId204" xr:uid="{2280F207-B836-4278-B3E9-D606EDC72828}"/>
    <hyperlink ref="F216" r:id="rId205" xr:uid="{1A774E91-2ACD-4CEB-B27C-8AC3CB94D6CD}"/>
    <hyperlink ref="F217" r:id="rId206" xr:uid="{80AF5F35-8E7E-46FA-9507-E55DE8EC1472}"/>
    <hyperlink ref="F218" r:id="rId207" xr:uid="{4968D13F-DC8F-46E9-B569-BEF2020A7799}"/>
    <hyperlink ref="F219" r:id="rId208" xr:uid="{4C47B6B7-5BE3-476C-AF8A-7FF2CBC546D0}"/>
    <hyperlink ref="F220" r:id="rId209" xr:uid="{34A0C500-46DA-410C-9205-09B7EC2EB2EA}"/>
    <hyperlink ref="F221" r:id="rId210" xr:uid="{DE1BFE3E-ECAD-4722-95FC-8438831B620F}"/>
    <hyperlink ref="F222" r:id="rId211" xr:uid="{AA9BC622-955C-4C9F-9FB2-A98C77D72394}"/>
    <hyperlink ref="F223" r:id="rId212" xr:uid="{A01FAFDC-0452-49FD-9308-ACAF7D600947}"/>
    <hyperlink ref="F224" r:id="rId213" xr:uid="{698CE59D-C5BC-408C-83F2-BFBFB5A1C02B}"/>
    <hyperlink ref="F225" r:id="rId214" xr:uid="{5A15A1D2-13A2-489B-891B-CAFA08468E7C}"/>
    <hyperlink ref="F226" r:id="rId215" xr:uid="{38546910-2511-41A8-BC3E-BA8F64E1B2C0}"/>
    <hyperlink ref="F227" r:id="rId216" xr:uid="{2AA045CD-E9D5-4C14-98D0-D47B15DFCC2F}"/>
    <hyperlink ref="F210" r:id="rId217" xr:uid="{AE3070E6-E2A2-45EF-9E48-D2A0E874E29B}"/>
    <hyperlink ref="F228" r:id="rId218" xr:uid="{03185DA5-AF66-4C96-BC92-F9BED3A75D27}"/>
    <hyperlink ref="F229" r:id="rId219" xr:uid="{8077882D-7A98-429B-A47D-EC6639178DFD}"/>
    <hyperlink ref="F230" r:id="rId220" xr:uid="{AF842F0B-52B5-45E3-9CC1-0689FA615766}"/>
    <hyperlink ref="F231" r:id="rId221" xr:uid="{E1BA5BD0-85D7-4144-85EC-97D426841FFE}"/>
    <hyperlink ref="F118" r:id="rId222" xr:uid="{A9BC3665-718C-41D7-97A1-023E3D9884C1}"/>
    <hyperlink ref="F232" r:id="rId223" xr:uid="{E0B16DFC-B7EF-464A-8A13-F37DA09F1FFE}"/>
    <hyperlink ref="F233" r:id="rId224" xr:uid="{1383CE8E-938B-4168-8C05-0E88D79CB071}"/>
    <hyperlink ref="F234" r:id="rId225" xr:uid="{105935CC-4B72-43C2-BACC-0D3675967750}"/>
    <hyperlink ref="F236" r:id="rId226" xr:uid="{85271E1F-2C36-462A-8B82-9F70D240F181}"/>
    <hyperlink ref="F237" r:id="rId227" xr:uid="{45676243-E92A-4F21-B020-0D6DDABC7EDB}"/>
    <hyperlink ref="F241" r:id="rId228" xr:uid="{727B1131-9926-4919-83EF-75694354C865}"/>
    <hyperlink ref="F242" r:id="rId229" xr:uid="{16090442-9D9D-41D8-91FC-4CE9C2619BA5}"/>
    <hyperlink ref="F177" r:id="rId230" xr:uid="{6A043D8B-0749-40BA-BD29-B1D1A04D717F}"/>
    <hyperlink ref="F239" r:id="rId231" xr:uid="{3B0BD871-47EA-43AD-96EB-EE9BB4D770ED}"/>
    <hyperlink ref="F240" r:id="rId232" xr:uid="{609B06E0-E33B-4D63-AC46-3389045B0409}"/>
    <hyperlink ref="F213" r:id="rId233" xr:uid="{8BC70C7A-AED5-4C76-BF6D-44C4604C437D}"/>
    <hyperlink ref="F212" r:id="rId234" xr:uid="{33C23A6B-4309-4E36-8053-C8E0DD0F3A4A}"/>
    <hyperlink ref="F244" r:id="rId235" xr:uid="{FAAAC2EA-6A77-4E4A-9EB4-B10A84E791C1}"/>
    <hyperlink ref="F243" r:id="rId236" xr:uid="{12228489-39CA-4ABC-9DC1-E145E82C5A6E}"/>
    <hyperlink ref="F235" r:id="rId237" xr:uid="{269428A2-5E59-467B-AFE0-D9A4AF6D850D}"/>
    <hyperlink ref="F245" r:id="rId238" xr:uid="{50621EEF-F0C4-4DA4-878D-ACFD2BA005C4}"/>
    <hyperlink ref="F246" r:id="rId239" xr:uid="{2476B68E-8B68-4E68-B583-4F0057DC347B}"/>
    <hyperlink ref="F247" r:id="rId240" xr:uid="{743CA0B6-1103-477D-90F3-755F9B38C803}"/>
    <hyperlink ref="F249" r:id="rId241" xr:uid="{58497DEA-0B35-4C9E-928D-5BD8D3106D74}"/>
    <hyperlink ref="F250" r:id="rId242" xr:uid="{2BEF3921-5BF4-44F0-A99B-193B01F99930}"/>
    <hyperlink ref="F252" r:id="rId243" xr:uid="{FA2B17CB-37CC-4018-AFAD-8563CD35016E}"/>
    <hyperlink ref="F253" r:id="rId244" xr:uid="{2C938FC7-E34C-4F95-805C-B4C5B24A82DC}"/>
    <hyperlink ref="F254" r:id="rId245" xr:uid="{A6B400CB-C1D6-404F-8394-CC4BFFC75A90}"/>
    <hyperlink ref="F255" r:id="rId246" xr:uid="{A2EEAB7C-89B3-44B1-B22B-364BEC25FBEE}"/>
    <hyperlink ref="F256" r:id="rId247" xr:uid="{6FCFAA98-5509-41D7-81AC-465B44669A48}"/>
    <hyperlink ref="F257" r:id="rId248" xr:uid="{3B293B25-3A3C-47CF-A70F-4FEF35C1D1FC}"/>
    <hyperlink ref="F261" r:id="rId249" xr:uid="{3F36B4B1-2885-4A5B-B737-130697112912}"/>
    <hyperlink ref="F248" r:id="rId250" xr:uid="{5E89ADA9-7D16-4CCB-A3BB-FA3542C029D9}"/>
    <hyperlink ref="F251" r:id="rId251" xr:uid="{AE5DA3EE-B6C6-4181-825D-D5AC7B6E8250}"/>
    <hyperlink ref="F258" r:id="rId252" xr:uid="{77C2F3B3-EDC1-410D-98EB-49721612C853}"/>
    <hyperlink ref="F259" r:id="rId253" xr:uid="{FB7229A0-E8DF-469E-A917-643A76F74F69}"/>
    <hyperlink ref="F260" r:id="rId254" xr:uid="{EA7A2E10-68C6-4B04-9160-170C3F741FA7}"/>
    <hyperlink ref="F262" r:id="rId255" xr:uid="{0A9DF516-C15E-4526-B197-38808BCA1140}"/>
    <hyperlink ref="F265" r:id="rId256" xr:uid="{B74EDF38-3053-4A9D-BB64-825F47F39011}"/>
    <hyperlink ref="F268" r:id="rId257" xr:uid="{02E6E095-FA2C-4F28-A6AE-56E437150A6B}"/>
    <hyperlink ref="F269" r:id="rId258" xr:uid="{7694A72A-8DF6-469D-9584-DD4F3D495F73}"/>
    <hyperlink ref="F264" r:id="rId259" xr:uid="{7CD21BF4-C319-4B38-A966-A5B48FB8F2C7}"/>
    <hyperlink ref="F266" r:id="rId260" xr:uid="{69234080-EFFE-4FB2-88D2-A2A2390C0164}"/>
    <hyperlink ref="F267" r:id="rId261" xr:uid="{0B39387F-D7F2-4ECD-8C0A-7C4746B74257}"/>
    <hyperlink ref="F270" r:id="rId262" xr:uid="{81581074-4FE0-4C11-917B-18A8E7BBA822}"/>
    <hyperlink ref="F275" r:id="rId263" xr:uid="{F7F15B07-DEE9-4B4E-A438-0CBAEE548F8A}"/>
    <hyperlink ref="F272" r:id="rId264" xr:uid="{B3097190-D91B-4213-B5B5-C717F771D0A9}"/>
    <hyperlink ref="F274" r:id="rId265" xr:uid="{2C3B241B-03C2-47BC-B369-8FE9FEA6E057}"/>
    <hyperlink ref="F276" r:id="rId266" xr:uid="{86813019-EE56-466E-B770-9557D3C98715}"/>
    <hyperlink ref="F277" r:id="rId267" xr:uid="{51282EB9-F893-45FB-AAF9-447B850224F4}"/>
    <hyperlink ref="F279" r:id="rId268" xr:uid="{8D673223-DB3C-49B2-9374-085457BACE19}"/>
    <hyperlink ref="F273" r:id="rId269" xr:uid="{78BEB730-FD44-4DA5-8516-838C9D54C58E}"/>
    <hyperlink ref="F263" r:id="rId270" xr:uid="{3942902F-C69E-41E8-94E5-BD2B3A9C970F}"/>
    <hyperlink ref="F281" r:id="rId271" xr:uid="{E5507CB3-E394-4E66-8C36-DDD57AB65B72}"/>
    <hyperlink ref="F282" r:id="rId272" xr:uid="{745E9D49-3A74-4FC7-919A-804FB0AF9E60}"/>
    <hyperlink ref="F283" r:id="rId273" xr:uid="{811BD095-8848-49B6-B56B-43A837922BF9}"/>
    <hyperlink ref="F278" r:id="rId274" xr:uid="{47257421-3943-4CB1-848F-F0E3D2586521}"/>
    <hyperlink ref="F271" r:id="rId275" xr:uid="{8E903DB9-04A7-4EEF-A1B8-4FCE163968B1}"/>
    <hyperlink ref="F280" r:id="rId276" xr:uid="{5A442682-E320-4EF3-8F9B-0BC6E4943ED1}"/>
    <hyperlink ref="F286" r:id="rId277" xr:uid="{CDA9C40E-5AA6-4A8B-AEEC-D4DF947DDCD8}"/>
    <hyperlink ref="F238" r:id="rId278" xr:uid="{0380D571-9D5B-499A-A2C0-6D1B8B4436A3}"/>
    <hyperlink ref="F287" r:id="rId279" xr:uid="{B058D5CA-D781-48B5-B5A1-263E58D607E2}"/>
    <hyperlink ref="F288" r:id="rId280" xr:uid="{1001C6EE-4D58-48E2-990E-9C09ADBA09A4}"/>
    <hyperlink ref="F289" r:id="rId281" xr:uid="{FCD4C95F-7EE4-46CE-BB42-AE3FD83D0AD6}"/>
    <hyperlink ref="F290" r:id="rId282" xr:uid="{E55FD23D-417D-40CD-8CDD-58F9E3C5FBC0}"/>
    <hyperlink ref="F291" r:id="rId283" xr:uid="{5BDC332C-0764-4BC3-A0C4-6070BF6DCC1F}"/>
    <hyperlink ref="F292" r:id="rId284" xr:uid="{0688305B-03A0-4319-AF46-B7DD9C02A74D}"/>
    <hyperlink ref="F293" r:id="rId285" xr:uid="{B16A5EEF-6AD6-4969-8EEE-6969EFCCDDAE}"/>
    <hyperlink ref="F294" r:id="rId286" xr:uid="{9CE3BCF2-C7E6-44DE-8BAC-C6EFF94B5556}"/>
    <hyperlink ref="F295" r:id="rId287" xr:uid="{8A2CE31E-8E25-4CA9-9928-A8AFDC129AB4}"/>
    <hyperlink ref="F296" r:id="rId288" xr:uid="{533FCF63-8E4A-435B-9DC5-88174D243381}"/>
    <hyperlink ref="F297" r:id="rId289" xr:uid="{48DFCF17-5D77-4079-8E49-99EEE5CE1979}"/>
    <hyperlink ref="F298" r:id="rId290" xr:uid="{5A73ED80-680E-4041-9DFA-EF2E8047F41D}"/>
    <hyperlink ref="F299" r:id="rId291" xr:uid="{BB76BBD5-C43B-4CA0-818F-4AB82AAB157E}"/>
    <hyperlink ref="F300" r:id="rId292" xr:uid="{559F4D18-B104-4F56-A965-2F90EE858EBC}"/>
    <hyperlink ref="F302" r:id="rId293" xr:uid="{48B6583C-5B71-4D67-9D3E-D8F3F8850D52}"/>
    <hyperlink ref="F303" r:id="rId294" xr:uid="{C1ED6347-9328-4E20-80F2-7CBCBF5C50D7}"/>
    <hyperlink ref="F304" r:id="rId295" xr:uid="{BCD71A4D-72E1-4113-9E96-F1D9D988EA1B}"/>
    <hyperlink ref="F305" r:id="rId296" xr:uid="{740A9B85-BF3E-4DEA-BA9E-FA513743C4BA}"/>
    <hyperlink ref="F306" r:id="rId297" xr:uid="{5B589E6A-85B2-4B67-B11F-199F10678D63}"/>
    <hyperlink ref="F307" r:id="rId298" xr:uid="{55BC7BC7-AE6A-4075-9129-6D9C26113C1C}"/>
    <hyperlink ref="F309" r:id="rId299" xr:uid="{1401B51B-94C4-435D-BAB3-F23D1EB067BF}"/>
    <hyperlink ref="F310" r:id="rId300" xr:uid="{E201E4C8-83E3-4EED-B108-F1B29D05C373}"/>
    <hyperlink ref="F308" r:id="rId301" xr:uid="{C77F701A-953C-4AF7-95C4-37DB4FDB49E8}"/>
    <hyperlink ref="F312" r:id="rId302" xr:uid="{F195BFA8-2C11-468E-AC99-D3410BD955F8}"/>
    <hyperlink ref="F313" r:id="rId303" xr:uid="{DD7023FF-87EA-4E7B-A326-7571B9AF6BA6}"/>
    <hyperlink ref="F314" r:id="rId304" xr:uid="{0EB3E071-C404-458C-A5A0-503738AF29F7}"/>
    <hyperlink ref="F315" r:id="rId305" xr:uid="{E7EBACD5-B8B5-476D-B7BB-3AAD4E8DD7BB}"/>
    <hyperlink ref="F301" r:id="rId306" xr:uid="{E5A6D9D8-E8A7-4728-810F-043774A413EC}"/>
    <hyperlink ref="F316" r:id="rId307" xr:uid="{91A5A202-A7CA-4B32-9533-F872CFB0565D}"/>
    <hyperlink ref="F318" r:id="rId308" xr:uid="{8474D418-BA81-49B8-B317-28BBCA74A0E4}"/>
    <hyperlink ref="F319" r:id="rId309" xr:uid="{56821C21-7C0E-47E1-90BA-0F76F4F569D6}"/>
    <hyperlink ref="F311" r:id="rId310" xr:uid="{225BE071-8883-49BB-9267-03D284558FB6}"/>
    <hyperlink ref="F317" r:id="rId311" xr:uid="{065FD526-E9A4-4828-A1B3-BE9300459061}"/>
    <hyperlink ref="F322" r:id="rId312" xr:uid="{5D317F17-FCFC-4CD6-9077-792B5EDF723C}"/>
    <hyperlink ref="F323" r:id="rId313" xr:uid="{87ED7E33-DB25-4AEE-A9E9-C10E89EC4FAB}"/>
    <hyperlink ref="F325" r:id="rId314" xr:uid="{84E189E6-799E-4A56-BDD6-73DB86655707}"/>
    <hyperlink ref="F324" r:id="rId315" xr:uid="{5FAC03D1-D50F-4118-9C08-5B41C48268CF}"/>
    <hyperlink ref="F326" r:id="rId316" xr:uid="{DEDEF2B4-8851-4127-A3B5-78534D0AE30A}"/>
    <hyperlink ref="F327" r:id="rId317" xr:uid="{6C5C3754-BDEF-41E7-80ED-DB3EB26D21C1}"/>
    <hyperlink ref="F330" r:id="rId318" xr:uid="{378537DF-98DA-4B94-8648-75740EA0EA48}"/>
    <hyperlink ref="F332" r:id="rId319" xr:uid="{96E4D8AB-2E8C-4707-A421-4DE61EC3CEC5}"/>
    <hyperlink ref="F329" r:id="rId320" xr:uid="{753B7A54-D629-41A8-9037-7399398D42FE}"/>
    <hyperlink ref="F331" r:id="rId321" xr:uid="{26C454CA-600B-4009-9A17-83DFAAB6886C}"/>
    <hyperlink ref="F335" r:id="rId322" xr:uid="{337B27B0-617E-44B3-B879-A054D78D146B}"/>
    <hyperlink ref="F333" r:id="rId323" xr:uid="{43A0AF4C-15A8-4CF7-BCD8-098FBD7328A5}"/>
    <hyperlink ref="F328" r:id="rId324" xr:uid="{E866BC50-7682-40D0-AC7E-1FE2E95EE9B9}"/>
    <hyperlink ref="F336" r:id="rId325" xr:uid="{5E999ADC-5847-47B5-A5D8-FB3E25C8EFCB}"/>
    <hyperlink ref="F338" r:id="rId326" xr:uid="{5051DF0A-2470-42EE-BFC5-28B2CEFDEBD0}"/>
    <hyperlink ref="F334" r:id="rId327" xr:uid="{560B1B67-517B-4E17-AB6E-2B5FBCC07ED0}"/>
    <hyperlink ref="F339" r:id="rId328" xr:uid="{8F85A091-51FB-4960-8A49-9F9F0DD7D9D8}"/>
    <hyperlink ref="F342" r:id="rId329" xr:uid="{38BC405A-4C0E-4AE7-8C75-8C658D0C115C}"/>
    <hyperlink ref="F337" r:id="rId330" xr:uid="{BF0D1AA6-6131-4611-BA3D-9EBD737D6E70}"/>
    <hyperlink ref="F343" r:id="rId331" xr:uid="{CD2362A4-7656-4086-80CA-6F67002D9CEC}"/>
    <hyperlink ref="F344" r:id="rId332" xr:uid="{4F50B39B-3452-486E-A92E-DA3BAE67D093}"/>
    <hyperlink ref="F345" r:id="rId333" xr:uid="{87DE41E9-175C-4E1B-8C96-061B4213481F}"/>
    <hyperlink ref="F347" r:id="rId334" xr:uid="{399F734E-4F36-4E65-9400-AA8837CE0DAD}"/>
    <hyperlink ref="F351" r:id="rId335" xr:uid="{A8F85957-6AE7-423D-9779-6A1F71BBF9CF}"/>
    <hyperlink ref="F354" r:id="rId336" xr:uid="{2F992087-89DF-4745-AC76-D36E83A7D9B3}"/>
    <hyperlink ref="F346" r:id="rId337" xr:uid="{ED7FDE43-F096-4F49-ABBC-4CE669DEDF8F}"/>
    <hyperlink ref="F340" r:id="rId338" xr:uid="{6E414ED6-585F-4E39-AE71-F84029F79128}"/>
    <hyperlink ref="F352" r:id="rId339" xr:uid="{929C56ED-E88A-48B4-B9AB-E379B5CC1A10}"/>
    <hyperlink ref="F353" r:id="rId340" xr:uid="{FCB2AC87-A1F1-498C-A7B2-C215EFEE06FC}"/>
    <hyperlink ref="F356" r:id="rId341" xr:uid="{179165F9-8CE5-4404-8FBD-33A9ACAA3F2B}"/>
    <hyperlink ref="F358" r:id="rId342" xr:uid="{55FC56F7-2FC8-422A-B454-9C0CA1F286FE}"/>
    <hyperlink ref="F361" r:id="rId343" xr:uid="{DBF8A135-2451-4818-9982-B3C083D22E9F}"/>
    <hyperlink ref="F348" r:id="rId344" xr:uid="{503A3FE0-5851-4E05-89C6-3372E170CD1B}"/>
    <hyperlink ref="F350" r:id="rId345" xr:uid="{1E3F6425-EF54-47CC-83E1-F22AF5211A2B}"/>
    <hyperlink ref="F355" r:id="rId346" xr:uid="{13D27029-730D-48D1-8855-D5AE64E18AE2}"/>
    <hyperlink ref="F357" r:id="rId347" xr:uid="{47E28381-8DC3-41A4-AD15-53254202D83D}"/>
    <hyperlink ref="F368" r:id="rId348" xr:uid="{467A31F4-0EB6-4BA4-A5C8-A0136BBD8DC7}"/>
    <hyperlink ref="F359" r:id="rId349" xr:uid="{C5673939-DA0D-4F63-BB59-810605E01157}"/>
    <hyperlink ref="F369" r:id="rId350" xr:uid="{F6E1B994-4DE7-4336-A68E-CD3DA2A2353F}"/>
    <hyperlink ref="F349" r:id="rId351" xr:uid="{8FEA7199-42F7-4A38-BAF6-A9CDE4AF5CC0}"/>
    <hyperlink ref="F364" r:id="rId352" xr:uid="{AA49F423-F3CC-49E2-8227-8066AA7224FD}"/>
    <hyperlink ref="F363" r:id="rId353" xr:uid="{FDD7A961-8A89-4B77-A8B5-4169E98BA3DC}"/>
    <hyperlink ref="F366" r:id="rId354" xr:uid="{22434147-F4E4-481A-BE6B-A2503C3C6DA6}"/>
    <hyperlink ref="F372" r:id="rId355" xr:uid="{129505D9-45AE-4ADD-95EA-C64C0452F50A}"/>
    <hyperlink ref="F371" r:id="rId356" xr:uid="{D3A63339-5AE0-45B8-8600-0D8A51E58622}"/>
    <hyperlink ref="F373" r:id="rId357" xr:uid="{83C07532-415F-4AEA-A107-809937480901}"/>
    <hyperlink ref="F370" r:id="rId358" xr:uid="{519E1794-F028-4EFB-AA2D-F79A2734FCCE}"/>
    <hyperlink ref="F376" r:id="rId359" xr:uid="{D932D6C2-5E3C-4301-A4D4-B8216C51D978}"/>
    <hyperlink ref="F362" r:id="rId360" xr:uid="{FD6876E9-B049-4F1D-A259-07CE4A4E17A5}"/>
    <hyperlink ref="F365" r:id="rId361" xr:uid="{F933E5D7-E8DB-4E36-A523-77E139437D60}"/>
    <hyperlink ref="F377" r:id="rId362" xr:uid="{9AAA9AF8-89E8-40F7-9C5E-CF57BCEE1931}"/>
    <hyperlink ref="F380" r:id="rId363" xr:uid="{A4B880EA-0267-4563-B0B6-19FB01A7C766}"/>
    <hyperlink ref="F392" r:id="rId364" xr:uid="{C105D33D-A324-4B8A-8B7F-1B291E19E57D}"/>
    <hyperlink ref="F367" r:id="rId365" xr:uid="{69C61D69-239B-4B76-B57F-E9E8A4AD2E66}"/>
    <hyperlink ref="F374" r:id="rId366" xr:uid="{7B9C6610-6D63-414C-B38C-6011154E3374}"/>
    <hyperlink ref="F381" r:id="rId367" xr:uid="{8889544C-69FC-45E6-8A74-2066507367E5}"/>
    <hyperlink ref="F384" r:id="rId368" xr:uid="{1B3DC121-6B0B-4E97-85A7-A101BCD71475}"/>
    <hyperlink ref="F386" r:id="rId369" xr:uid="{EAD44976-9978-42BC-95FC-51BDE3B151A5}"/>
    <hyperlink ref="F379" r:id="rId370" xr:uid="{396BC0B1-F59E-4EE4-87AF-E989BD92B913}"/>
    <hyperlink ref="F382" r:id="rId371" xr:uid="{FCA860A8-E8F1-4B3F-BAA3-D9B41DD89FC5}"/>
    <hyperlink ref="F397" r:id="rId372" xr:uid="{28BA600B-DEA5-4719-AC38-BC02F574CA8B}"/>
    <hyperlink ref="F399" r:id="rId373" xr:uid="{18AD9C07-1799-469C-A883-6F1C25C32D4C}"/>
    <hyperlink ref="F400" r:id="rId374" xr:uid="{6A392D19-AE03-41CC-AB15-29018C603D5D}"/>
    <hyperlink ref="F403" r:id="rId375" xr:uid="{458DFA75-FEA4-49B8-B633-22B968579E46}"/>
    <hyperlink ref="F375" r:id="rId376" xr:uid="{589D1571-155E-4EC2-A16C-CF7DCB66B2F1}"/>
    <hyperlink ref="F398" r:id="rId377" xr:uid="{7A462B0D-903D-4BD2-92AB-B6AEDF731765}"/>
    <hyperlink ref="F409" r:id="rId378" xr:uid="{1E1F5655-892E-4620-9FB1-A3BFCBB54E69}"/>
    <hyperlink ref="F383" r:id="rId379" xr:uid="{274A0A71-62B4-4FF4-AAB8-AB68E1687066}"/>
    <hyperlink ref="F388" r:id="rId380" xr:uid="{7F6C0D35-01FE-4B5D-B27D-17B3C02058BB}"/>
    <hyperlink ref="F387" r:id="rId381" xr:uid="{119F6D72-48AD-4333-898C-86FBA7D4BF94}"/>
    <hyperlink ref="F378" r:id="rId382" xr:uid="{9EB83C61-7E8C-4A8B-A8D4-9F74589FF9AD}"/>
    <hyperlink ref="F393" r:id="rId383" xr:uid="{F8B0017B-C1D3-4863-95E5-0DD04F54E467}"/>
    <hyperlink ref="F390" r:id="rId384" xr:uid="{2B45A2C2-8D82-487D-A6F2-F876D5F90216}"/>
    <hyperlink ref="F395" r:id="rId385" xr:uid="{AA91FCD9-278B-42D6-B79F-FB56ACE4AB1F}"/>
    <hyperlink ref="F391" r:id="rId386" xr:uid="{2C3ECFF9-9E01-4DA2-9569-29ACA62C9287}"/>
    <hyperlink ref="F385" r:id="rId387" xr:uid="{BC4CCE70-D5AA-4774-88F5-1D1629CD7739}"/>
    <hyperlink ref="F389" r:id="rId388" xr:uid="{505640D7-B719-46A5-9A26-3913EB973150}"/>
    <hyperlink ref="F412" r:id="rId389" xr:uid="{DD35294C-57AE-4926-B25B-DEE3393AEB8D}"/>
    <hyperlink ref="F411" r:id="rId390" xr:uid="{5F255EA8-AAF7-4C01-B007-059249EFC63A}"/>
    <hyperlink ref="F416" r:id="rId391" xr:uid="{7E807CA2-02E8-4A14-B5BA-1D7E5A23262D}"/>
    <hyperlink ref="F394" r:id="rId392" xr:uid="{85750807-8479-4325-AEAC-960FB075ADD7}"/>
    <hyperlink ref="F418" r:id="rId393" xr:uid="{C3B1BA21-78A5-4293-B975-DA504A582991}"/>
    <hyperlink ref="F396" r:id="rId394" xr:uid="{24975E93-B506-496F-AF18-DD5D3AA94BDF}"/>
    <hyperlink ref="F401" r:id="rId395" xr:uid="{D9A375A5-7EDD-45A1-A7B2-1C1905AF4BC2}"/>
    <hyperlink ref="F402" r:id="rId396" xr:uid="{BCF847EF-5C25-457C-88E3-C2AA098269CF}"/>
    <hyperlink ref="F410" r:id="rId397" xr:uid="{DFF53817-F943-4F20-A963-0DF4A2DF22E5}"/>
    <hyperlink ref="F419" r:id="rId398" xr:uid="{05986291-B91E-487B-A330-DA13147D5A2B}"/>
    <hyperlink ref="F422" r:id="rId399" xr:uid="{440CC86A-B7F8-4394-952C-BA29218E8768}"/>
    <hyperlink ref="F417" r:id="rId400" xr:uid="{0756FAB3-8E80-403D-BCF3-E5509174181C}"/>
    <hyperlink ref="F423" r:id="rId401" xr:uid="{871F0DAA-E917-4382-9DEE-C5DF4C5FBC0A}"/>
    <hyperlink ref="F414" r:id="rId402" xr:uid="{65ABA76F-E51C-4107-B706-E6DB37198FE4}"/>
    <hyperlink ref="F425" r:id="rId403" xr:uid="{517D8F0F-C9FA-4915-A849-F0146EB3624A}"/>
    <hyperlink ref="F421" r:id="rId404" xr:uid="{1F4EE0BE-1631-4B4A-9079-5617CC09DCC6}"/>
    <hyperlink ref="F427" r:id="rId405" xr:uid="{7DBFE12A-588F-4D81-B66C-4B67B2DB18DA}"/>
    <hyperlink ref="F408" r:id="rId406" xr:uid="{506F3F07-18E6-4B8D-94EB-3042227C2E46}"/>
    <hyperlink ref="F431" r:id="rId407" xr:uid="{54E67266-2278-4610-BEC5-2B7DA75E4D70}"/>
    <hyperlink ref="F405" r:id="rId408" xr:uid="{4D596F5C-DF07-4667-A0EF-F00C03B13215}"/>
    <hyperlink ref="F428" r:id="rId409" xr:uid="{A1032523-0436-4E82-8648-77F827F3230B}"/>
    <hyperlink ref="F430" r:id="rId410" xr:uid="{D9980D4C-4A51-4FDD-B776-A7274A033CC6}"/>
    <hyperlink ref="F413" r:id="rId411" xr:uid="{5A144B62-82EA-4383-90A3-24811D73BEE6}"/>
    <hyperlink ref="F429" r:id="rId412" xr:uid="{8CF82A79-0D25-4C4B-933B-80442DCCBD1C}"/>
    <hyperlink ref="F432" r:id="rId413" xr:uid="{4CC541FA-9E8D-4099-9619-DB045F27553B}"/>
    <hyperlink ref="F434" r:id="rId414" xr:uid="{CEBB933A-5FFB-46BD-BCA9-5B06CB298B5D}"/>
    <hyperlink ref="F437" r:id="rId415" xr:uid="{16773BB7-CDCB-4700-8EC3-22C5E238B08C}"/>
    <hyperlink ref="F440" r:id="rId416" xr:uid="{8F0B15CD-7A8B-487B-BEF2-90423F754045}"/>
    <hyperlink ref="F442" r:id="rId417" xr:uid="{ACC06508-E29F-4489-B033-638ABC8A59A1}"/>
    <hyperlink ref="F439" r:id="rId418" xr:uid="{3BA49359-510F-4101-850D-9C130360A6F3}"/>
    <hyperlink ref="F436" r:id="rId419" xr:uid="{6A137DF2-A13A-430B-B106-CE379950EE6D}"/>
    <hyperlink ref="F438" r:id="rId420" xr:uid="{C59286B4-F5C9-40EE-A7E7-66753A4DCB69}"/>
    <hyperlink ref="F426" r:id="rId421" xr:uid="{56B12815-2039-43E7-9D6D-E277BB5CF89C}"/>
    <hyperlink ref="F443" r:id="rId422" xr:uid="{0835D9EE-28FA-4747-8918-75D543E1EE47}"/>
    <hyperlink ref="F441" r:id="rId423" xr:uid="{A716E7B7-689F-45F6-84ED-9163EEA49FF8}"/>
    <hyperlink ref="F444" r:id="rId424" xr:uid="{D439A307-36A3-4EF1-BC64-E06639D22B5F}"/>
    <hyperlink ref="F406" r:id="rId425" xr:uid="{3E62A3B8-D83F-442F-A343-5115F8C14201}"/>
    <hyperlink ref="F433" r:id="rId426" xr:uid="{CA88E29A-288C-43AB-82BF-A7E24AE6BC6D}"/>
    <hyperlink ref="F445" r:id="rId427" xr:uid="{F1BE4F86-03CC-4901-8DF2-FA189CE6F93F}"/>
    <hyperlink ref="F446" r:id="rId428" xr:uid="{0D7332AB-B33B-401B-BE5A-711936DAD3E3}"/>
    <hyperlink ref="F424" r:id="rId429" xr:uid="{6DC3D433-40E9-4CA0-A1A3-90D7DE7F511C}"/>
    <hyperlink ref="F451" r:id="rId430" xr:uid="{89A9128B-AC20-4EB1-A722-37F0D88E5F66}"/>
    <hyperlink ref="F420" r:id="rId431" xr:uid="{A5CBB6A1-B172-4774-8071-E4FB4B0B4247}"/>
    <hyperlink ref="F320" r:id="rId432" xr:uid="{37CEC81D-0F81-4D10-AC3C-D1FFDCA01E3D}"/>
    <hyperlink ref="F360" r:id="rId433" xr:uid="{C3FCEE1B-61A9-4FE7-A77A-483FEEF3A558}"/>
    <hyperlink ref="F450" r:id="rId434" xr:uid="{AF2903C1-3021-4135-BCA8-38009A366973}"/>
    <hyperlink ref="F448" r:id="rId435" xr:uid="{85734882-461D-40FA-940A-4C40E22DABA7}"/>
    <hyperlink ref="F435" r:id="rId436" xr:uid="{5B4ABE4E-45CA-425A-9D49-1B3740EA0BBF}"/>
    <hyperlink ref="F455" r:id="rId437" xr:uid="{69F78452-0051-4A9F-A7B8-50C1043C7C97}"/>
    <hyperlink ref="F456" r:id="rId438" xr:uid="{BF265516-C1DB-437A-B04C-0C6BFA2C4B32}"/>
    <hyperlink ref="F457" r:id="rId439" xr:uid="{00349FF2-F6A6-4700-9467-0F8D39BB9616}"/>
    <hyperlink ref="F459" r:id="rId440" xr:uid="{E92D941E-47CE-4691-B2A5-316E94B9902D}"/>
    <hyperlink ref="F458" r:id="rId441" xr:uid="{9889DD82-FD20-4085-AFC3-C879F4AF900D}"/>
    <hyperlink ref="F453" r:id="rId442" xr:uid="{CDC7B47F-6CB8-4FCD-A15A-14A6F05EACDC}"/>
    <hyperlink ref="F462" r:id="rId443" xr:uid="{5D64A7FD-7C6E-486F-A2E5-D5DF3AD553B9}"/>
    <hyperlink ref="F463" r:id="rId444" xr:uid="{D9D94A3B-A604-404E-9AC6-AD1FEC7D963C}"/>
    <hyperlink ref="F464" r:id="rId445" xr:uid="{E5DCEE26-9921-4046-ADAD-7D9E31F95781}"/>
    <hyperlink ref="F467" r:id="rId446" xr:uid="{8B580A18-199D-45CC-8A07-E27CC58D24A9}"/>
    <hyperlink ref="F471" r:id="rId447" xr:uid="{2C35DE58-DB8D-489D-9536-685F34D3B2AA}"/>
    <hyperlink ref="F472" r:id="rId448" xr:uid="{B64B6AF1-280D-42C7-BB1C-CC46E6D52BD4}"/>
    <hyperlink ref="F473" r:id="rId449" xr:uid="{306C5EE6-D517-4C5A-BD01-8926234C629A}"/>
    <hyperlink ref="F454" r:id="rId450" xr:uid="{EC07358C-ABA0-4B37-A1C4-2DF1A2878DDD}"/>
    <hyperlink ref="F478" r:id="rId451" xr:uid="{30D6CCA2-9E18-42D5-906E-65C71E3E7523}"/>
    <hyperlink ref="F482" r:id="rId452" xr:uid="{EF02D2EB-8DD2-4866-8DC7-8DED26E61FD8}"/>
    <hyperlink ref="F479" r:id="rId453" xr:uid="{F8365475-CCC9-495C-BE77-11CEB76E7407}"/>
    <hyperlink ref="F404" r:id="rId454" xr:uid="{805D2785-8E38-47D8-B744-A3AA76CC9E4F}"/>
    <hyperlink ref="F480" r:id="rId455" xr:uid="{653EC413-4A51-4E31-9820-0DC08FC380C5}"/>
    <hyperlink ref="F483" r:id="rId456" xr:uid="{D636264E-A876-4822-9496-6FCA906F7597}"/>
    <hyperlink ref="F465" r:id="rId457" xr:uid="{F412F03C-6A5D-43B1-AE0E-45E4B1C783BA}"/>
    <hyperlink ref="F474" r:id="rId458" xr:uid="{5D3EAC8E-30F0-42BD-972E-967FFE2B1A7E}"/>
    <hyperlink ref="F476" r:id="rId459" xr:uid="{44293728-FED2-4C95-B8C1-20256F145DC7}"/>
    <hyperlink ref="F481" r:id="rId460" xr:uid="{15BFC354-9FA3-4096-9F6B-6BCD77EA9C80}"/>
    <hyperlink ref="F484" r:id="rId461" xr:uid="{EBF524AF-7C28-44BB-BC25-6C49021E5BAD}"/>
    <hyperlink ref="F485" r:id="rId462" xr:uid="{820FBB47-06D9-4D7A-B5A8-084FBB317D83}"/>
    <hyperlink ref="F475" r:id="rId463" xr:uid="{8B896D69-4C13-41C1-A920-EC144BA8D60E}"/>
    <hyperlink ref="F490" r:id="rId464" xr:uid="{69EA1EEC-DD63-4A06-B388-6AA9E1C2F841}"/>
    <hyperlink ref="F489" r:id="rId465" xr:uid="{571EA2CD-DD98-4087-915D-6390EB269395}"/>
    <hyperlink ref="F487" r:id="rId466" xr:uid="{64920D30-BE8C-4C02-A4C4-FE85DDA8BB3D}"/>
    <hyperlink ref="F491" r:id="rId467" xr:uid="{6B6C8FEE-D0E6-49BA-89B1-32794A9586C1}"/>
    <hyperlink ref="F461" r:id="rId468" xr:uid="{2B2CD50E-68BB-4F0A-AF16-F31A6F3EE432}"/>
    <hyperlink ref="F488" r:id="rId469" xr:uid="{F80A5E8A-47C7-440A-A32B-B3A4228D9440}"/>
    <hyperlink ref="F492" r:id="rId470" xr:uid="{934F345A-FC18-4BF9-BF74-D9AD4ABCA81C}"/>
    <hyperlink ref="F494" r:id="rId471" xr:uid="{EEFE1753-3A01-4BC2-BB22-44BDF14A3DCA}"/>
    <hyperlink ref="F506" r:id="rId472" xr:uid="{92C3563F-56D1-4C0E-932C-3101F60A1B27}"/>
    <hyperlink ref="F507" r:id="rId473" xr:uid="{7607C9FF-7B5D-4B94-8850-06F093D7F004}"/>
    <hyperlink ref="F512" r:id="rId474" xr:uid="{94BB71BF-B280-446E-A992-FECEBF7ACCE4}"/>
    <hyperlink ref="F496" r:id="rId475" xr:uid="{F24D3A1C-B202-4856-A971-DBBD145212B9}"/>
    <hyperlink ref="F514" r:id="rId476" xr:uid="{DAE860F2-C0EA-42B3-B9EA-34B3F8178E55}"/>
    <hyperlink ref="F498" r:id="rId477" xr:uid="{3179EBCD-22C6-499B-943D-B70163D14F33}"/>
    <hyperlink ref="F502" r:id="rId478" xr:uid="{A64B89F8-DD6C-4E2E-828D-C20A6852EAE5}"/>
    <hyperlink ref="F508" r:id="rId479" xr:uid="{163A733C-310E-44B8-9B53-1CAC7B5A83A2}"/>
    <hyperlink ref="F509" r:id="rId480" xr:uid="{29231E8F-83BF-41F4-9098-31012596B829}"/>
    <hyperlink ref="F501" r:id="rId481" xr:uid="{1E1824DC-5BCD-4252-BACE-AC8DDFD8C16B}"/>
    <hyperlink ref="F518" r:id="rId482" xr:uid="{1164BBEF-9291-4068-AD80-C32409F6E344}"/>
    <hyperlink ref="F513" r:id="rId483" xr:uid="{7FCE878D-5EF4-4A2D-B2AF-86A11F142468}"/>
    <hyperlink ref="F503" r:id="rId484" xr:uid="{2449ED1C-777F-44C7-B437-0FE3EF67F4B4}"/>
    <hyperlink ref="F515" r:id="rId485" xr:uid="{DEABECD9-EA23-499E-8453-FFB8A74F3FAA}"/>
    <hyperlink ref="F517" r:id="rId486" xr:uid="{90A0A333-2227-4358-A45A-BE429755688F}"/>
    <hyperlink ref="F519" r:id="rId487" xr:uid="{AFF64137-1069-40F5-A901-712A8E536F11}"/>
    <hyperlink ref="F527" r:id="rId488" xr:uid="{38883C08-79A4-4985-92F4-427835FB0305}"/>
    <hyperlink ref="F526" r:id="rId489" xr:uid="{D662809F-202D-4725-B346-4D46E1C56935}"/>
    <hyperlink ref="F521" r:id="rId490" xr:uid="{ADA3565F-1EA7-4832-8A76-E78F3AA77381}"/>
    <hyperlink ref="F497" r:id="rId491" xr:uid="{EF378769-87E4-4ECA-B849-658DE35264D1}"/>
    <hyperlink ref="F524" r:id="rId492" xr:uid="{94C86817-B4E1-4230-8A03-2898E1895EEE}"/>
    <hyperlink ref="F535" r:id="rId493" xr:uid="{74F326A8-3C22-4720-80D1-D482E0FF859B}"/>
    <hyperlink ref="F522" r:id="rId494" xr:uid="{46C463E9-5B77-47CC-8332-0A6F99BE140A}"/>
    <hyperlink ref="F520" r:id="rId495" xr:uid="{5A53FFF3-718B-48B8-97D6-45AC103C8346}"/>
    <hyperlink ref="F511" r:id="rId496" xr:uid="{A0B12927-5E37-48D4-BDD7-DE3CCF4F2D00}"/>
    <hyperlink ref="F470" r:id="rId497" xr:uid="{A9486C19-99AA-4D22-AD8D-FDDC2DB472CB}"/>
    <hyperlink ref="F528" r:id="rId498" xr:uid="{96A4A96E-49BB-4E0E-B27A-ED7681DA5A92}"/>
    <hyperlink ref="F533" r:id="rId499" xr:uid="{D83D3DA7-E856-4EB3-AE86-3BE1778268BA}"/>
    <hyperlink ref="F534" r:id="rId500" xr:uid="{1E04D294-5D34-4A4C-B0CA-13F4044B1BD8}"/>
    <hyperlink ref="F500" r:id="rId501" xr:uid="{0B805B0A-CE95-42F8-BC07-F26A72C2A3B5}"/>
    <hyperlink ref="F516" r:id="rId502" xr:uid="{BC8205A5-89F6-4EB0-BC55-2CFC76C6103F}"/>
    <hyperlink ref="F321" r:id="rId503" xr:uid="{3B5BF336-7AC3-449F-BF4E-58274ED2CCBB}"/>
    <hyperlink ref="F536" r:id="rId504" xr:uid="{180020D3-3899-4186-BB74-C7A2E6B4A287}"/>
    <hyperlink ref="F540" r:id="rId505" xr:uid="{A60AF5B6-AA78-42F5-B3B2-271FCCBD41C6}"/>
    <hyperlink ref="F531" r:id="rId506" xr:uid="{67505D73-006C-4BBD-9DDF-A5D0A0400822}"/>
    <hyperlink ref="F554" r:id="rId507" xr:uid="{08CC9D10-C920-4CD3-B26E-DEEC29EF9166}"/>
    <hyperlink ref="F542" r:id="rId508" xr:uid="{1E9C2584-35A5-428E-A878-404C55B513D5}"/>
    <hyperlink ref="F525" r:id="rId509" xr:uid="{81FAAEAA-DE1F-4262-9544-1E92955C8C44}"/>
    <hyperlink ref="F551" r:id="rId510" xr:uid="{107C8022-98EC-40F3-897F-66F596430314}"/>
    <hyperlink ref="F544" r:id="rId511" xr:uid="{83B9CD72-88A7-4E73-AF95-F84946685AFC}"/>
    <hyperlink ref="F538" r:id="rId512" xr:uid="{7C428484-8ADF-43F9-A3B4-59E4BFAF8C64}"/>
    <hyperlink ref="F543" r:id="rId513" xr:uid="{E00A36A3-67E0-472E-A0F7-6A1299988746}"/>
    <hyperlink ref="F556" r:id="rId514" xr:uid="{2ACBCA2F-CB65-40AD-BAAF-613297E14781}"/>
    <hyperlink ref="F561" r:id="rId515" xr:uid="{65B825AB-1644-4088-A409-3ADEC787D03F}"/>
    <hyperlink ref="F537" r:id="rId516" xr:uid="{846E2AC3-9EDB-4FD4-A13C-7DDB74556C5A}"/>
    <hyperlink ref="F568" r:id="rId517" xr:uid="{5A8690A5-EFE9-4BB6-A8EC-03AABF241947}"/>
    <hyperlink ref="F552" r:id="rId518" xr:uid="{FE90A3F4-CA12-446C-B58B-A8825D13980F}"/>
    <hyperlink ref="F553" r:id="rId519" xr:uid="{6C9AF352-B6DC-4A23-B014-E1AAE33F5E8F}"/>
    <hyperlink ref="F550" r:id="rId520" xr:uid="{4A789AFC-3D28-4AF1-9A97-A3B3AFC3E55F}"/>
    <hyperlink ref="F541" r:id="rId521" xr:uid="{34CBDEBB-2ADB-440A-B0F7-91D669EC1684}"/>
    <hyperlink ref="F510" r:id="rId522" xr:uid="{CFD33CD0-84A5-4763-9032-F8359A134387}"/>
    <hyperlink ref="F566" r:id="rId523" xr:uid="{118B18F9-D84D-4167-8F98-FAF888FA0E2F}"/>
    <hyperlink ref="F560" r:id="rId524" xr:uid="{C11A0CE2-FB82-448D-969F-94DE72F6A70D}"/>
    <hyperlink ref="F529" r:id="rId525" xr:uid="{EA6764C4-3D27-4E73-9D03-B605FCEAF042}"/>
    <hyperlink ref="F572" r:id="rId526" xr:uid="{BCDE4D5D-B1C3-4D15-9595-E4D369A75B45}"/>
    <hyperlink ref="F574" r:id="rId527" xr:uid="{4D01835E-E371-475A-9377-674C242051A5}"/>
    <hyperlink ref="F575" r:id="rId528" xr:uid="{D5BE10D7-F3A5-4CD6-9B8E-FE74DF061B75}"/>
    <hyperlink ref="F576" r:id="rId529" xr:uid="{2343A221-4C51-4697-81E2-EC41635C7DDD}"/>
    <hyperlink ref="F579" r:id="rId530" xr:uid="{27B3A161-ED3E-43E5-B1DB-41CF37954CB4}"/>
    <hyperlink ref="F581" r:id="rId531" xr:uid="{83A1AD5E-AE2C-44D5-8262-F1CFB7D82E2D}"/>
    <hyperlink ref="F570" r:id="rId532" xr:uid="{9CE32329-D86A-4A61-8770-289BA3C27F8B}"/>
    <hyperlink ref="F578" r:id="rId533" xr:uid="{9333D553-AEFC-4471-B4DE-76D162A174CC}"/>
    <hyperlink ref="F584" r:id="rId534" xr:uid="{3E9AC229-B9C6-4068-B062-A14F641B9686}"/>
    <hyperlink ref="F547" r:id="rId535" xr:uid="{9A0CC861-B4F4-485C-8A9F-9293660F8F95}"/>
    <hyperlink ref="F555" r:id="rId536" xr:uid="{8FB148A7-3BFD-4D65-AA49-544969DF1448}"/>
    <hyperlink ref="F586" r:id="rId537" xr:uid="{C1C749FD-13E3-408C-8A51-81F701EACAD9}"/>
    <hyperlink ref="F587" r:id="rId538" xr:uid="{3448BDC1-83DB-46F3-A4F4-A3ABFEDE774E}"/>
    <hyperlink ref="F532" r:id="rId539" xr:uid="{80E74B7C-0782-4473-845D-484FFA826088}"/>
    <hyperlink ref="F573" r:id="rId540" xr:uid="{4014FD24-B489-4DFF-A441-264F0CA0A107}"/>
    <hyperlink ref="F588" r:id="rId541" xr:uid="{4149EA1E-469C-4894-A5BA-908AFD5FB0F9}"/>
    <hyperlink ref="F569" r:id="rId542" xr:uid="{CAAED7B6-2533-4218-BB0C-01078DC19BAB}"/>
    <hyperlink ref="F582" r:id="rId543" xr:uid="{AA5E8F30-CBF2-455D-A60A-7E26033CAB12}"/>
    <hyperlink ref="F593" r:id="rId544" xr:uid="{3FF7A8F9-671E-4415-A65F-5BC309474021}"/>
    <hyperlink ref="F559" r:id="rId545" xr:uid="{C28960BA-9E5F-4324-8A15-E6E70816D9E7}"/>
    <hyperlink ref="F601" r:id="rId546" xr:uid="{31A5AB78-8966-4AA8-8C47-2C43C92F5D03}"/>
    <hyperlink ref="F599" r:id="rId547" xr:uid="{4AFF1126-1DE0-4EE4-904E-C013479BEF8B}"/>
    <hyperlink ref="F585" r:id="rId548" xr:uid="{D67120D9-6C71-4869-977F-8A2EAD325899}"/>
    <hyperlink ref="F594" r:id="rId549" xr:uid="{B06ADEBF-3E7F-4F56-B212-C87CC1CD7F25}"/>
    <hyperlink ref="F600" r:id="rId550" xr:uid="{F5B9C19F-E059-41E6-9E75-24961BFE1E87}"/>
    <hyperlink ref="F598" r:id="rId551" xr:uid="{56C35A41-E293-4125-8365-43D08FA30A0A}"/>
    <hyperlink ref="F564" r:id="rId552" xr:uid="{3AF8BAD3-0A83-4C37-A3A4-CE12228FB583}"/>
    <hyperlink ref="F613" r:id="rId553" xr:uid="{9F49A61C-5443-47ED-903F-B37B7C635F59}"/>
    <hyperlink ref="F611" r:id="rId554" xr:uid="{82000B53-F733-4E5B-9040-51B95E69D2E0}"/>
    <hyperlink ref="F610" r:id="rId555" xr:uid="{67C10871-124E-438B-AF6A-747D5B434AB3}"/>
    <hyperlink ref="F617" r:id="rId556" xr:uid="{BDF317AA-7881-4619-8482-DA781C56B5D9}"/>
    <hyperlink ref="F590" r:id="rId557" xr:uid="{95AA0F4E-BBF0-4484-B551-09C874718328}"/>
    <hyperlink ref="F609" r:id="rId558" xr:uid="{499AE64C-9ED2-43C8-A12D-EEE54A98F002}"/>
    <hyperlink ref="F625" r:id="rId559" xr:uid="{477C37BD-B2C4-46CD-9357-A6BE4824FD83}"/>
    <hyperlink ref="F619" r:id="rId560" xr:uid="{C9DE0778-DD18-4A54-A375-0249148E8D40}"/>
    <hyperlink ref="F626" r:id="rId561" xr:uid="{DE0B9334-EC83-457A-8240-63F222197419}"/>
    <hyperlink ref="F624" r:id="rId562" xr:uid="{C8210FE9-03A5-4161-B3B8-020E37D3DE29}"/>
    <hyperlink ref="F620" r:id="rId563" xr:uid="{AE4998F5-CBC8-43D2-A3C9-9962D24C4B68}"/>
    <hyperlink ref="F616" r:id="rId564" xr:uid="{B089D715-20E7-4D31-80D8-A80D69022E67}"/>
    <hyperlink ref="F628" r:id="rId565" xr:uid="{907C26A9-0FCA-4852-9FDF-A7723F315DAE}"/>
    <hyperlink ref="F615" r:id="rId566" xr:uid="{34B32FAC-EAA2-438D-9CD6-D11B00677129}"/>
    <hyperlink ref="F592" r:id="rId567" xr:uid="{72592965-CDE0-4060-96E3-D30062AB2422}"/>
    <hyperlink ref="F606" r:id="rId568" xr:uid="{BCCD3748-8D3A-4D27-B3D2-4411EAB4F6FA}"/>
    <hyperlink ref="F621" r:id="rId569" xr:uid="{E4B306E1-13CC-4A7D-8532-15C9610F9E32}"/>
    <hyperlink ref="F622" r:id="rId570" xr:uid="{EA1AAFE0-6D31-47FD-92A5-18913CC497E4}"/>
    <hyperlink ref="F608" r:id="rId571" xr:uid="{194426E8-73F3-4AAB-B51A-E026AE39FB1F}"/>
    <hyperlink ref="F603" r:id="rId572" xr:uid="{89E838A9-7A22-493F-A993-BA8FBFBE6889}"/>
    <hyperlink ref="F632" r:id="rId573" xr:uid="{06A943A3-65CE-4A2E-9B51-72A69CF0E252}"/>
    <hyperlink ref="F633" r:id="rId574" xr:uid="{85DFB07E-3341-4FA6-B213-7BFF62562F97}"/>
    <hyperlink ref="F637" r:id="rId575" xr:uid="{688613BE-2AFB-4F1E-909B-4330ABAAECDA}"/>
    <hyperlink ref="F631" r:id="rId576" xr:uid="{4EB6C3E2-A212-4F57-967D-86F9322BCFD3}"/>
    <hyperlink ref="F630" r:id="rId577" xr:uid="{09622C64-ED1D-491A-BEDA-03FDE75198B3}"/>
    <hyperlink ref="F638" r:id="rId578" xr:uid="{F811F61C-9D5F-4251-BB06-4C506AE1A426}"/>
    <hyperlink ref="F604" r:id="rId579" xr:uid="{292BC381-7844-4010-85A3-70560F94CCBB}"/>
    <hyperlink ref="F629" r:id="rId580" xr:uid="{44591734-56BA-4D10-8C84-F9B2747FD732}"/>
    <hyperlink ref="F634" r:id="rId581" xr:uid="{DC366113-2202-4940-B6B8-457B2B4D114F}"/>
    <hyperlink ref="F640" r:id="rId582" xr:uid="{81E06A44-AD21-46FC-AF49-A85560E3641A}"/>
    <hyperlink ref="F639" r:id="rId583" xr:uid="{3C3EB5B4-122A-4653-82CA-643860121A52}"/>
    <hyperlink ref="F646" r:id="rId584" xr:uid="{EA21B521-66B9-43A9-B628-BCE5923A0C28}"/>
    <hyperlink ref="F596" r:id="rId585" xr:uid="{4B985961-C40F-47B1-AA57-7E006B59A9C0}"/>
    <hyperlink ref="F645" r:id="rId586" xr:uid="{445B2DA0-EF99-4F07-A553-20F37E4976A7}"/>
    <hyperlink ref="F643" r:id="rId587" xr:uid="{875B1F3A-0026-4DE7-9762-7A36F42F7415}"/>
    <hyperlink ref="F635" r:id="rId588" xr:uid="{3F6B95EE-608B-4C03-A3C9-5C195EC7D1BC}"/>
    <hyperlink ref="F605" r:id="rId589" xr:uid="{ADF0528B-3806-4A86-A09F-6D47AC12CC43}"/>
    <hyperlink ref="F546" r:id="rId590" xr:uid="{5B511219-84AA-4E62-A20F-11D4232675A7}"/>
    <hyperlink ref="F641" r:id="rId591" xr:uid="{BECEA4C5-27CC-4DB9-909C-BDBC3BC931B2}"/>
    <hyperlink ref="F649" r:id="rId592" xr:uid="{43C3F888-372B-49DF-8A1A-584261914E80}"/>
    <hyperlink ref="F612" r:id="rId593" xr:uid="{EF7681E0-51A9-4325-9C21-2B12AC0CBE25}"/>
    <hyperlink ref="F651" r:id="rId594" xr:uid="{EDDFCEEE-C039-4C44-8DB4-DC63CE31EAB4}"/>
    <hyperlink ref="F652" r:id="rId595" xr:uid="{A695BD11-303B-4650-ADB6-54E41C99927E}"/>
    <hyperlink ref="F653" r:id="rId596" xr:uid="{2554E2A7-6F9C-4583-9FA6-2FECAFAF84CF}"/>
    <hyperlink ref="F658" r:id="rId597" xr:uid="{0C16E3D8-82AD-46D2-B050-6D12962A1AF8}"/>
    <hyperlink ref="F661" r:id="rId598" xr:uid="{2BC0C2B2-5B74-4981-B62F-7753D5F78CAB}"/>
    <hyperlink ref="F662" r:id="rId599" xr:uid="{8BDA8531-816E-4789-8DD1-D4FE1336E16E}"/>
    <hyperlink ref="F663" r:id="rId600" xr:uid="{2A96E99C-32E6-43EE-ABD9-47D40E5770A7}"/>
    <hyperlink ref="F664" r:id="rId601" xr:uid="{DEBD0C43-F9D1-4848-8F01-46E51C9BAD4C}"/>
    <hyperlink ref="F665" r:id="rId602" xr:uid="{8AA621C2-F63F-4F6F-BFD5-3BFFE7A83126}"/>
    <hyperlink ref="F666" r:id="rId603" xr:uid="{D11ECAC1-5A41-4982-AF25-55B62E474411}"/>
    <hyperlink ref="F667" r:id="rId604" xr:uid="{C4D8E4EF-DC34-4A22-8BC1-DC166915102D}"/>
    <hyperlink ref="F668" r:id="rId605" xr:uid="{775E7DC7-AF04-4896-85B5-6082586A0A5F}"/>
    <hyperlink ref="F657" r:id="rId606" xr:uid="{74CE0615-9E1C-41DF-AB10-461130E634BF}"/>
    <hyperlink ref="F669" r:id="rId607" xr:uid="{B14895A8-A7D4-45DD-ADAA-F652C1DD0B5D}"/>
    <hyperlink ref="F648" r:id="rId608" xr:uid="{6440848D-2C64-43FB-A453-0D62573FBECB}"/>
    <hyperlink ref="F672" r:id="rId609" xr:uid="{64746109-5750-48D6-8F86-082AF2246E7C}"/>
    <hyperlink ref="F654" r:id="rId610" xr:uid="{D34C6685-D2A5-4C0D-953D-30509EA74598}"/>
    <hyperlink ref="F671" r:id="rId611" xr:uid="{696CA13B-7DB8-422C-A205-AC279C45AA23}"/>
    <hyperlink ref="F670" r:id="rId612" xr:uid="{71FA1BFD-01DB-4CA7-8C8C-F1A151313E84}"/>
    <hyperlink ref="F659" r:id="rId613" xr:uid="{61885FE9-1B47-44F8-B7A4-732C4D40C92E}"/>
    <hyperlink ref="F660" r:id="rId614" xr:uid="{6340FCAD-D7E3-4388-9F3B-1AA190EBD8A2}"/>
    <hyperlink ref="F673" r:id="rId615" xr:uid="{978A6BFD-2513-4C9E-A0CC-49217974E5C7}"/>
    <hyperlink ref="F655" r:id="rId616" xr:uid="{0A8EE2DF-7179-4948-82C2-813FB19EC9DF}"/>
    <hyperlink ref="F656" r:id="rId617" xr:uid="{038B4B62-5EF7-451C-9219-D532530DED02}"/>
    <hyperlink ref="F674" r:id="rId618" xr:uid="{96215634-A54C-4E91-A867-2F4F6716EC4A}"/>
    <hyperlink ref="F683" r:id="rId619" xr:uid="{3AE58F8C-9715-4F91-962F-72132F6FBD60}"/>
    <hyperlink ref="F675" r:id="rId620" xr:uid="{4B181AE2-E5F4-4CEF-8906-AAF829417B31}"/>
    <hyperlink ref="F676" r:id="rId621" xr:uid="{ED1446EB-0E49-4D4E-9406-362C3A51319D}"/>
    <hyperlink ref="F677" r:id="rId622" xr:uid="{410EB59F-433D-421B-A67D-0A379E218FA6}"/>
    <hyperlink ref="F678" r:id="rId623" xr:uid="{CD29DA93-D877-404D-B69D-9D47732FE249}"/>
    <hyperlink ref="F686" r:id="rId624" xr:uid="{7F1461D5-C8AF-4345-869B-9DCC8D5C35B9}"/>
    <hyperlink ref="F684" r:id="rId625" xr:uid="{E286B9F1-1791-474C-9108-BCA9D82E56AD}"/>
    <hyperlink ref="F681" r:id="rId626" xr:uid="{2DE12878-F050-4A1A-8FA8-648013DABA08}"/>
    <hyperlink ref="F680" r:id="rId627" xr:uid="{3B837B1A-CF23-429D-AA82-F431777FDA10}"/>
    <hyperlink ref="F679" r:id="rId628" xr:uid="{42368E79-04ED-44CC-B663-474A1990C431}"/>
    <hyperlink ref="F688" r:id="rId629" xr:uid="{D3AC58D1-26AB-4E4C-AEBC-4F23293E21BF}"/>
    <hyperlink ref="F685" r:id="rId630" xr:uid="{941E276F-C363-4BE1-9683-FC096AB75E8A}"/>
    <hyperlink ref="F699" r:id="rId631" xr:uid="{71056EDC-BBD1-4584-86D2-4AE6DD2DA39A}"/>
    <hyperlink ref="F690" r:id="rId632" xr:uid="{5E0BCE72-5454-4D42-BBFE-CD55ACCA725D}"/>
    <hyperlink ref="F698" r:id="rId633" display="https://www.contratos.gov.co/consultas/detalleProceso.do?numConstancia=24-22-100509&amp;g-recaptcha-response=03AFcWeA4Cs2bop7Pr3OJ79NHcjFsuGU6dFIf6pgWDgEiDVk0hzZifpEfYUulQc0Z1l9iqiteVvd_dcl-O6bODaADInGod89w0i74wUIxSvemAX3Wgs2QF6J7OuO6pmywW8JUNN8oCCe542gPce9LSLNyKmVEmSZN65rsYmIu7knBq4M4Bj6uvmWQfyZ1LQn6-9tJfepNW-mee6kcyR-bC6yqmIzg3ThR1pFFlYXdhkfMyJSXABatHmrKCM4xSvhEtIJQZrmPi5KI7u5vQJEnW_iZrArYIMeJaacd4FAXB7sh04srEbpkfuWKUXjD8Tkj7zvfiogRNt5PpSQNmN99tNyhve6ADHLK44a-aQHSDOsou9dA9o-M17VYvIqeNpb-bcSPB7vMlkrv2Fvyf8VdKanyhcSyYc2f2oWf9RWL5Z65Ru1lGUUwNBx1N5EAoCS7e5pYW-2r6bi5CPKzg_jqON2OUFOhloLss34NdESg4OQXUVgh6OHCyPD9RcZuZOZU0k4LN0oWXnpLS8CaqF0hkauM2x7Icq62xbW3lutZjQCf7_h0A1-jSSX3LcG8isB6hk2o5mxJXCgI34IpG2Z3_iqxQyP-lodA2Y5H0PhOQ0R6jMzF1dtBNsM5tXhbKB6lpXSQihXYaMC_9V1BnKHaONj8Kkl_Df7UUqN0F_KdIvp0ynMDkSeornZEI8GSwxO-58LRoipCsjZV_ubF6CcBLnDAM3AaLELDBV09nOvsZxCQKgq078F9_yv5Usshpw78xJVel7AVH30Va_rWtOO05Y8lXkdrZmyIq5TuUPfZoRvSMbHaFtvy67mDVf1mR8CnFwUlvI7JcWc-kVYWNwIvy4Yrsm1bj_OU8vXgrmtTWFvZlVJMMtZvrLWE" xr:uid="{714D0FE2-E1C2-4754-8FF4-80B2AA813F30}"/>
    <hyperlink ref="F682" r:id="rId634" xr:uid="{EA8AB84C-C5C4-461D-A471-6AB4F85F710D}"/>
    <hyperlink ref="F694" r:id="rId635" xr:uid="{0752D3D0-EA29-4132-BCFC-3B020D8711A7}"/>
    <hyperlink ref="F696" r:id="rId636" xr:uid="{160F0296-A52D-4902-A7A9-DC753668EC9E}"/>
    <hyperlink ref="F697" r:id="rId637" xr:uid="{53644C6A-B765-46A9-B143-E2E276973A2A}"/>
    <hyperlink ref="F691" r:id="rId638" xr:uid="{ABCAEA2F-C3E1-4F8B-9564-FE347FFFEB3E}"/>
    <hyperlink ref="F687" r:id="rId639" xr:uid="{15B6D25A-3462-4719-A7EE-DE414EBDFE45}"/>
    <hyperlink ref="F692" r:id="rId640" xr:uid="{BA675A6E-635E-44B6-AA94-BFC787B0D5A2}"/>
    <hyperlink ref="F700" r:id="rId641" xr:uid="{84DF6F48-27D6-4392-84E6-6DEA85E0DC65}"/>
    <hyperlink ref="F695" r:id="rId642" xr:uid="{3E4D47A4-AA98-4FDC-8218-C2F0C040A8C3}"/>
    <hyperlink ref="F704" r:id="rId643" xr:uid="{3F1E771F-0291-4070-9539-2532E713C7A1}"/>
    <hyperlink ref="F702" r:id="rId644" xr:uid="{3A7DE6E5-6FFE-4115-990A-676A10B4AB53}"/>
    <hyperlink ref="F701" r:id="rId645" xr:uid="{863DA875-72C1-463A-BB29-66F2DBC67A4B}"/>
    <hyperlink ref="F703" r:id="rId646" xr:uid="{C68D49FB-753E-4E79-8F42-4CE4AF9DC9F3}"/>
    <hyperlink ref="F705" r:id="rId647" xr:uid="{BDEF5931-9307-43C1-A114-29DEDD59CE57}"/>
    <hyperlink ref="F707" r:id="rId648" xr:uid="{686C9A23-2E66-4A2E-B08E-C138EDE9FC4B}"/>
    <hyperlink ref="F709" r:id="rId649" xr:uid="{CC8FE833-0137-4D68-984F-FBC89D126CFB}"/>
    <hyperlink ref="F706" r:id="rId650" xr:uid="{E6836FAD-486D-43AE-B952-22BB78ECA0CD}"/>
    <hyperlink ref="F710" r:id="rId651" xr:uid="{3E51C92E-6950-4595-8F97-B618DE72C630}"/>
    <hyperlink ref="F711" r:id="rId652" xr:uid="{950445B3-8989-418B-9261-DBD8A79F6F69}"/>
    <hyperlink ref="F712" r:id="rId653" xr:uid="{D7663939-AC9D-4467-9A80-852D701059B1}"/>
    <hyperlink ref="F689" r:id="rId654" xr:uid="{90801FA7-52BA-4247-9B15-F88B2B6D2FFC}"/>
    <hyperlink ref="F708" r:id="rId655" xr:uid="{092F7A98-9CCA-4ADF-B74E-29F9F98BE724}"/>
    <hyperlink ref="F713" r:id="rId656" xr:uid="{948DB859-F7C7-4CB6-92A7-B7B7C3EE9E12}"/>
    <hyperlink ref="F714" r:id="rId657" xr:uid="{F4217D35-B8CD-4E96-818F-48EBBB705F5D}"/>
    <hyperlink ref="F715" r:id="rId658" xr:uid="{FC718D85-4773-4FAC-B726-252F7514D6BD}"/>
    <hyperlink ref="F716" r:id="rId659" xr:uid="{244E06B3-C41C-4FEB-BB2E-54E2D0724B94}"/>
    <hyperlink ref="F717" r:id="rId660" xr:uid="{E04F061F-5283-41EB-B83B-120C46CF9100}"/>
    <hyperlink ref="F718" r:id="rId661" xr:uid="{C9253531-0331-4931-9E0C-2D94CC1206FB}"/>
    <hyperlink ref="F693" r:id="rId662" xr:uid="{7FBF92F4-E7C1-45EF-BED8-CAA01203F9EA}"/>
    <hyperlink ref="F719" r:id="rId663" xr:uid="{65E37927-BE4E-4571-A74F-8F0C095FE7FF}"/>
    <hyperlink ref="F721" r:id="rId664" xr:uid="{2394615C-CA6A-40B4-B4AE-11867D252007}"/>
    <hyperlink ref="F723" r:id="rId665" xr:uid="{9CB54D9E-9EA7-4A02-91CF-9B7239D0923D}"/>
    <hyperlink ref="F724" r:id="rId666" xr:uid="{55E0D0BF-D0FA-4FE6-AD20-9ACEA0A45EFA}"/>
    <hyperlink ref="F725" r:id="rId667" xr:uid="{170FF28A-4178-47BF-B620-CF45DF13B4A2}"/>
    <hyperlink ref="F726" r:id="rId668" xr:uid="{2EC3FB6F-D2DE-44C9-B54C-493914B99448}"/>
    <hyperlink ref="F728" r:id="rId669" xr:uid="{6494A1E5-5F27-4BC8-AC22-38855DD2BAD9}"/>
    <hyperlink ref="F730" r:id="rId670" xr:uid="{03FFB052-76D3-4310-A13A-FF3ED1F4F4E8}"/>
    <hyperlink ref="F731" r:id="rId671" xr:uid="{9BFE230D-A641-4151-998F-D7AD8DBF15E1}"/>
    <hyperlink ref="F733" r:id="rId672" xr:uid="{661C838A-5C6F-44DC-9A6B-A67CE587921B}"/>
    <hyperlink ref="F734" r:id="rId673" xr:uid="{BE0A7F0A-0DF1-43AB-84D7-F510AB56B30A}"/>
    <hyperlink ref="F735" r:id="rId674" xr:uid="{8798664D-646E-47E7-A725-C23E9A47592A}"/>
    <hyperlink ref="F727" r:id="rId675" xr:uid="{9C7A6CD0-1424-42D6-ACB1-EBFCD3E11EF6}"/>
    <hyperlink ref="F736" r:id="rId676" xr:uid="{727AB4BE-0583-4224-8A3B-12F4B4EF709A}"/>
    <hyperlink ref="F737" r:id="rId677" xr:uid="{67E5B076-EFEB-48A1-9603-5C65A5CC667B}"/>
    <hyperlink ref="F739" r:id="rId678" xr:uid="{496E2CF2-F202-4BB8-844B-2B224550E539}"/>
    <hyperlink ref="F740" r:id="rId679" xr:uid="{072A3B31-A0FD-47C8-82A4-A707A5699FF3}"/>
    <hyperlink ref="F741" r:id="rId680" xr:uid="{09623C49-0445-43D2-84DE-B33375B8B60D}"/>
    <hyperlink ref="F742" r:id="rId681" xr:uid="{ABA12372-ADE7-4BC6-9ADB-92AD64193353}"/>
    <hyperlink ref="F743" r:id="rId682" xr:uid="{05792A18-4473-45C4-9DDB-894A53B6A471}"/>
    <hyperlink ref="F744" r:id="rId683" xr:uid="{A2AA4431-CFA9-40CE-A8EB-93AB3B86A685}"/>
    <hyperlink ref="F722" r:id="rId684" xr:uid="{4F4BE4DB-F536-45C3-802B-1C797C3AF018}"/>
    <hyperlink ref="F452" r:id="rId685" xr:uid="{5BFCD8A5-49A3-4343-9E44-70C4E93F85F4}"/>
    <hyperlink ref="F447" r:id="rId686" xr:uid="{2CB3D1C2-4E11-4649-80E6-42B2FD870ACF}"/>
    <hyperlink ref="F449" r:id="rId687" xr:uid="{A0CE40E0-E8E3-4BFE-BAAF-3255421F1554}"/>
    <hyperlink ref="F460" r:id="rId688" xr:uid="{DD61FCF6-797B-42A5-8A3F-2AF7B1D4B7CB}"/>
    <hyperlink ref="F466" r:id="rId689" xr:uid="{D51CB34E-9691-4AAB-B73C-237888FE78FE}"/>
    <hyperlink ref="F468" r:id="rId690" xr:uid="{E5DDC0D7-B807-4348-8D3B-C9DF8E93EEDA}"/>
    <hyperlink ref="F469" r:id="rId691" xr:uid="{9389CB61-1230-4ABC-A435-BB95E030EAA4}"/>
    <hyperlink ref="F486" r:id="rId692" xr:uid="{980A065C-0AD8-4121-BB32-0065E317D080}"/>
    <hyperlink ref="F493" r:id="rId693" xr:uid="{29AAD4F8-0C37-4A11-BEAC-C50FDD0806AD}"/>
    <hyperlink ref="F495" r:id="rId694" xr:uid="{7DF8EF14-CEFE-47C1-B24E-79C34F8C54E2}"/>
    <hyperlink ref="F499" r:id="rId695" xr:uid="{02F5609C-93D0-4CAB-9AB3-5217C347F5F5}"/>
    <hyperlink ref="F504" r:id="rId696" xr:uid="{373EDB29-76F5-4574-9059-BD9C70EA5DDA}"/>
    <hyperlink ref="F523" r:id="rId697" xr:uid="{13E23467-175C-469F-86F5-33B80336F771}"/>
    <hyperlink ref="F530" r:id="rId698" xr:uid="{7F48F106-4FD1-4B08-BFEE-ADED9E220728}"/>
    <hyperlink ref="F539" r:id="rId699" xr:uid="{559EC355-DC97-438A-BD5E-31F48369297E}"/>
    <hyperlink ref="F545" r:id="rId700" xr:uid="{A44E2EAE-1017-424A-8E5F-EA2B3B6232BA}"/>
    <hyperlink ref="F548" r:id="rId701" xr:uid="{5E678B2D-AFDF-4637-A95B-9CD7641D0CFE}"/>
    <hyperlink ref="F557" r:id="rId702" xr:uid="{700F8E6F-42E0-452C-99CF-1AFE5F697A21}"/>
    <hyperlink ref="F562" r:id="rId703" xr:uid="{CB1833CF-264F-42E2-BA2D-719E45E88897}"/>
    <hyperlink ref="F563" r:id="rId704" xr:uid="{9E57BF4B-C0F4-40FD-9D80-D14863290701}"/>
    <hyperlink ref="F565" r:id="rId705" xr:uid="{768416EE-AAC1-4813-AA6E-81486598D490}"/>
    <hyperlink ref="F567" r:id="rId706" xr:uid="{424981D1-0537-455D-81B4-88B5F30843C2}"/>
    <hyperlink ref="F571" r:id="rId707" xr:uid="{0A0060BD-0FD7-473E-A118-0604ACCF99CB}"/>
    <hyperlink ref="F577" r:id="rId708" xr:uid="{4B4885C8-C504-48E8-B9C5-6B14C2920031}"/>
    <hyperlink ref="F580" r:id="rId709" xr:uid="{F028B93F-9797-4391-8530-593210824398}"/>
    <hyperlink ref="F583" r:id="rId710" xr:uid="{E571BC06-977F-4927-91E1-3E3A1F3E5523}"/>
    <hyperlink ref="F589" r:id="rId711" xr:uid="{7C78C353-4880-41FA-B787-DE8E8E85AB2A}"/>
    <hyperlink ref="F591" r:id="rId712" xr:uid="{8B822B72-E9BB-46B7-A60E-5D6ABEA435D7}"/>
    <hyperlink ref="F595" r:id="rId713" xr:uid="{8B865E23-F5B3-4BDA-B5A5-40BB88F40C9B}"/>
    <hyperlink ref="F597" r:id="rId714" xr:uid="{7D368AEF-CE53-4D02-920A-5FC051F10587}"/>
    <hyperlink ref="F602" r:id="rId715" xr:uid="{FCE6D5B4-DD10-42C1-8379-5B3A4ED71F82}"/>
    <hyperlink ref="F607" r:id="rId716" xr:uid="{B3294512-009C-4E1F-9806-8388B81C4E26}"/>
    <hyperlink ref="F614" r:id="rId717" xr:uid="{5477D919-E36A-4E3E-8180-1180D6A74EE3}"/>
    <hyperlink ref="F618" r:id="rId718" xr:uid="{F6D23716-7433-465C-AE19-90CFA46616B1}"/>
    <hyperlink ref="F623" r:id="rId719" xr:uid="{B47E7BE8-D446-4FD1-A19A-6A3246BDFFBE}"/>
    <hyperlink ref="F627" r:id="rId720" xr:uid="{866FEF43-B886-47C0-832B-331B7333E500}"/>
    <hyperlink ref="F636" r:id="rId721" xr:uid="{89BB37BD-9F1E-4AAF-B009-8DD38805E189}"/>
    <hyperlink ref="F642" r:id="rId722" xr:uid="{B416C9F7-39A9-4162-8D9B-F111C5955FF1}"/>
    <hyperlink ref="F644" r:id="rId723" xr:uid="{E88AA90F-CF41-433E-900C-432F1A0A7971}"/>
    <hyperlink ref="F647" r:id="rId724" xr:uid="{890FDE62-80E4-4C43-BB75-9F21FC95B2FC}"/>
    <hyperlink ref="F477" r:id="rId725" xr:uid="{61AE74A8-C4A7-45C0-8453-D44F573A8E77}"/>
    <hyperlink ref="F650" r:id="rId726" xr:uid="{CBCBFFE9-A453-4F54-8F12-8F7B90CED4F3}"/>
    <hyperlink ref="F745" r:id="rId727" xr:uid="{B512EE5E-EDF6-4059-98E0-5BE703EEFA84}"/>
  </hyperlinks>
  <pageMargins left="0.7" right="0.7" top="0.75" bottom="0.75" header="0.3" footer="0.3"/>
  <pageSetup paperSize="9" orientation="portrait" r:id="rId728"/>
  <extLst>
    <ext xmlns:x14="http://schemas.microsoft.com/office/spreadsheetml/2009/9/main" uri="{CCE6A557-97BC-4b89-ADB6-D9C93CAAB3DF}">
      <x14:dataValidations xmlns:xm="http://schemas.microsoft.com/office/excel/2006/main" count="1">
        <x14:dataValidation type="list" allowBlank="1" showInputMessage="1" showErrorMessage="1" xr:uid="{D22B82EB-94C5-4E38-ABBC-397545FA9B84}">
          <x14:formula1>
            <xm:f>T_Datos!$J$4:$J$18</xm:f>
          </x14:formula1>
          <xm:sqref>G156 G5:G88 G196:G211 G191:G195 G212:G291 G178:G190 G157:G177 G113:G155 G107:G112 G105:G106 G103:G104 G101:G102 G99:G100 G98 G95:G96 G90:G93 G416:G504 G342:G414 G506:G548 G550:G557 G559:G719 G721:G728 G730:G731 G733:G737 G292:G340 G739:G745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4082-0573-41FB-9B05-1396AA2F2C8C}">
  <dimension ref="A1:L35"/>
  <sheetViews>
    <sheetView showGridLines="0" workbookViewId="0">
      <pane xSplit="3" ySplit="5" topLeftCell="D6" activePane="bottomRight" state="frozen"/>
      <selection pane="topRight" activeCell="D1" sqref="D1"/>
      <selection pane="bottomLeft" activeCell="A6" sqref="A6"/>
      <selection pane="bottomRight" activeCell="D1" sqref="D1"/>
    </sheetView>
  </sheetViews>
  <sheetFormatPr baseColWidth="10" defaultColWidth="11.44140625" defaultRowHeight="13.2"/>
  <cols>
    <col min="1" max="2" width="36.109375" bestFit="1" customWidth="1"/>
    <col min="3" max="3" width="15.33203125" style="26" bestFit="1" customWidth="1"/>
    <col min="4" max="6" width="3.44140625" customWidth="1"/>
    <col min="7" max="7" width="19.44140625" style="27" customWidth="1"/>
    <col min="8" max="9" width="17.44140625" style="27" customWidth="1"/>
    <col min="10" max="10" width="17.44140625" customWidth="1"/>
    <col min="11" max="11" width="15.88671875" customWidth="1"/>
    <col min="12" max="12" width="16.109375" customWidth="1"/>
  </cols>
  <sheetData>
    <row r="1" spans="1:12">
      <c r="A1" s="1" t="s">
        <v>0</v>
      </c>
      <c r="B1" t="s">
        <v>4200</v>
      </c>
    </row>
    <row r="2" spans="1:12">
      <c r="A2" s="1" t="s">
        <v>1271</v>
      </c>
      <c r="B2" t="s">
        <v>1275</v>
      </c>
    </row>
    <row r="4" spans="1:12" s="21" customFormat="1">
      <c r="A4" s="28" t="s">
        <v>4201</v>
      </c>
      <c r="C4" s="29"/>
      <c r="G4" s="30"/>
      <c r="H4" s="30"/>
      <c r="I4" s="30"/>
    </row>
    <row r="5" spans="1:12" s="21" customFormat="1" ht="26.4">
      <c r="A5" s="28" t="s">
        <v>1212</v>
      </c>
      <c r="B5" s="28" t="s">
        <v>1210</v>
      </c>
      <c r="C5" t="s">
        <v>4202</v>
      </c>
      <c r="G5" s="31" t="s">
        <v>4203</v>
      </c>
      <c r="H5" s="31" t="s">
        <v>4204</v>
      </c>
      <c r="I5" s="31" t="s">
        <v>4205</v>
      </c>
      <c r="J5" s="31" t="s">
        <v>4202</v>
      </c>
      <c r="K5" s="31" t="s">
        <v>4206</v>
      </c>
      <c r="L5" s="31" t="s">
        <v>4207</v>
      </c>
    </row>
    <row r="6" spans="1:12">
      <c r="A6" t="s">
        <v>1218</v>
      </c>
      <c r="B6">
        <v>1636</v>
      </c>
      <c r="C6" s="26">
        <v>1821825900</v>
      </c>
      <c r="G6" s="32">
        <f>+C6</f>
        <v>1821825900</v>
      </c>
      <c r="H6" s="32"/>
      <c r="I6" s="32">
        <v>10298870000</v>
      </c>
      <c r="J6" s="32">
        <f>SUM(G6:I6)</f>
        <v>12120695900</v>
      </c>
      <c r="K6" s="32">
        <v>12120695900</v>
      </c>
      <c r="L6" s="32">
        <f>+K6-J6</f>
        <v>0</v>
      </c>
    </row>
    <row r="7" spans="1:12">
      <c r="A7" t="s">
        <v>1326</v>
      </c>
      <c r="B7">
        <v>2213</v>
      </c>
      <c r="C7" s="26">
        <v>5378331000</v>
      </c>
      <c r="G7" s="32">
        <f t="shared" ref="G7:G34" si="0">+C7</f>
        <v>5378331000</v>
      </c>
      <c r="H7" s="32">
        <v>0</v>
      </c>
      <c r="I7" s="32">
        <v>0</v>
      </c>
      <c r="J7" s="32">
        <f t="shared" ref="J7:J34" si="1">SUM(G7:I7)</f>
        <v>5378331000</v>
      </c>
      <c r="K7" s="32">
        <v>5378331000</v>
      </c>
      <c r="L7" s="32">
        <f t="shared" ref="L7:L34" si="2">+K7-J7</f>
        <v>0</v>
      </c>
    </row>
    <row r="8" spans="1:12">
      <c r="A8" t="s">
        <v>1262</v>
      </c>
      <c r="B8">
        <v>1653</v>
      </c>
      <c r="C8" s="26">
        <v>2840600000</v>
      </c>
      <c r="G8" s="32">
        <f t="shared" si="0"/>
        <v>2840600000</v>
      </c>
      <c r="H8" s="33">
        <v>35400000</v>
      </c>
      <c r="I8" s="32"/>
      <c r="J8" s="32">
        <f t="shared" si="1"/>
        <v>2876000000</v>
      </c>
      <c r="K8" s="32">
        <v>2876000000</v>
      </c>
      <c r="L8" s="32">
        <f t="shared" si="2"/>
        <v>0</v>
      </c>
    </row>
    <row r="9" spans="1:12">
      <c r="A9" t="s">
        <v>1267</v>
      </c>
      <c r="B9">
        <v>1656</v>
      </c>
      <c r="C9" s="26">
        <v>763933772</v>
      </c>
      <c r="G9" s="32">
        <f t="shared" si="0"/>
        <v>763933772</v>
      </c>
      <c r="H9" s="32"/>
      <c r="I9" s="32"/>
      <c r="J9" s="32">
        <f t="shared" si="1"/>
        <v>763933772</v>
      </c>
      <c r="K9" s="32">
        <v>763933772</v>
      </c>
      <c r="L9" s="32">
        <f t="shared" si="2"/>
        <v>0</v>
      </c>
    </row>
    <row r="10" spans="1:12">
      <c r="A10" t="s">
        <v>1270</v>
      </c>
      <c r="B10">
        <v>1657</v>
      </c>
      <c r="C10" s="26">
        <v>617278314</v>
      </c>
      <c r="G10" s="32">
        <f t="shared" si="0"/>
        <v>617278314</v>
      </c>
      <c r="H10" s="32"/>
      <c r="I10" s="32"/>
      <c r="J10" s="32">
        <f t="shared" si="1"/>
        <v>617278314</v>
      </c>
      <c r="K10" s="32">
        <v>617278314</v>
      </c>
      <c r="L10" s="32">
        <f t="shared" si="2"/>
        <v>0</v>
      </c>
    </row>
    <row r="11" spans="1:12">
      <c r="A11" t="s">
        <v>1274</v>
      </c>
      <c r="B11">
        <v>1658</v>
      </c>
      <c r="C11" s="26">
        <v>2249995571</v>
      </c>
      <c r="G11" s="32">
        <f t="shared" si="0"/>
        <v>2249995571</v>
      </c>
      <c r="H11" s="32"/>
      <c r="I11" s="32"/>
      <c r="J11" s="32">
        <f t="shared" si="1"/>
        <v>2249995571</v>
      </c>
      <c r="K11" s="32">
        <v>2249995571</v>
      </c>
      <c r="L11" s="32">
        <f t="shared" si="2"/>
        <v>0</v>
      </c>
    </row>
    <row r="12" spans="1:12">
      <c r="A12" t="s">
        <v>1235</v>
      </c>
      <c r="B12">
        <v>1642</v>
      </c>
      <c r="C12" s="26">
        <v>4274000000</v>
      </c>
      <c r="G12" s="32">
        <f t="shared" si="0"/>
        <v>4274000000</v>
      </c>
      <c r="H12" s="32"/>
      <c r="I12" s="32"/>
      <c r="J12" s="32">
        <f t="shared" si="1"/>
        <v>4274000000</v>
      </c>
      <c r="K12" s="32">
        <v>4274000000</v>
      </c>
      <c r="L12" s="32">
        <f t="shared" si="2"/>
        <v>0</v>
      </c>
    </row>
    <row r="13" spans="1:12">
      <c r="A13" t="s">
        <v>4199</v>
      </c>
      <c r="B13">
        <v>1644</v>
      </c>
      <c r="C13" s="26">
        <v>499982444</v>
      </c>
      <c r="G13" s="32">
        <f t="shared" si="0"/>
        <v>499982444</v>
      </c>
      <c r="H13" s="32"/>
      <c r="I13" s="32"/>
      <c r="J13" s="32">
        <f t="shared" si="1"/>
        <v>499982444</v>
      </c>
      <c r="K13" s="32">
        <v>499982444</v>
      </c>
      <c r="L13" s="32">
        <f t="shared" si="2"/>
        <v>0</v>
      </c>
    </row>
    <row r="14" spans="1:12">
      <c r="A14" t="s">
        <v>1240</v>
      </c>
      <c r="B14">
        <v>1646</v>
      </c>
      <c r="C14" s="26">
        <v>986884397</v>
      </c>
      <c r="G14" s="32">
        <f t="shared" si="0"/>
        <v>986884397</v>
      </c>
      <c r="H14" s="32"/>
      <c r="I14" s="32"/>
      <c r="J14" s="32">
        <f t="shared" si="1"/>
        <v>986884397</v>
      </c>
      <c r="K14" s="32">
        <v>986884397</v>
      </c>
      <c r="L14" s="32">
        <f t="shared" si="2"/>
        <v>0</v>
      </c>
    </row>
    <row r="15" spans="1:12">
      <c r="A15" t="s">
        <v>1246</v>
      </c>
      <c r="B15">
        <v>1647</v>
      </c>
      <c r="C15" s="26">
        <v>3096000000</v>
      </c>
      <c r="G15" s="32">
        <f t="shared" si="0"/>
        <v>3096000000</v>
      </c>
      <c r="H15" s="32"/>
      <c r="I15" s="32"/>
      <c r="J15" s="32">
        <f t="shared" si="1"/>
        <v>3096000000</v>
      </c>
      <c r="K15" s="32">
        <v>3096000000</v>
      </c>
      <c r="L15" s="32">
        <f t="shared" si="2"/>
        <v>0</v>
      </c>
    </row>
    <row r="16" spans="1:12">
      <c r="A16" t="s">
        <v>1252</v>
      </c>
      <c r="B16">
        <v>1649</v>
      </c>
      <c r="C16" s="26">
        <v>693429900</v>
      </c>
      <c r="G16" s="32">
        <f t="shared" si="0"/>
        <v>693429900</v>
      </c>
      <c r="H16" s="32"/>
      <c r="I16" s="32"/>
      <c r="J16" s="32">
        <f t="shared" si="1"/>
        <v>693429900</v>
      </c>
      <c r="K16" s="32">
        <v>693429900</v>
      </c>
      <c r="L16" s="32">
        <f t="shared" si="2"/>
        <v>0</v>
      </c>
    </row>
    <row r="17" spans="1:12">
      <c r="A17" t="s">
        <v>1284</v>
      </c>
      <c r="B17">
        <v>1660</v>
      </c>
      <c r="C17" s="26">
        <v>979083492</v>
      </c>
      <c r="G17" s="32">
        <f t="shared" si="0"/>
        <v>979083492</v>
      </c>
      <c r="H17" s="32"/>
      <c r="I17" s="32"/>
      <c r="J17" s="32">
        <f t="shared" si="1"/>
        <v>979083492</v>
      </c>
      <c r="K17" s="32">
        <v>979083492</v>
      </c>
      <c r="L17" s="32">
        <f t="shared" si="2"/>
        <v>0</v>
      </c>
    </row>
    <row r="18" spans="1:12">
      <c r="A18" t="s">
        <v>1288</v>
      </c>
      <c r="B18">
        <v>1661</v>
      </c>
      <c r="C18" s="26">
        <v>522981106</v>
      </c>
      <c r="G18" s="32">
        <f t="shared" si="0"/>
        <v>522981106</v>
      </c>
      <c r="H18" s="32"/>
      <c r="I18" s="32"/>
      <c r="J18" s="32">
        <f t="shared" si="1"/>
        <v>522981106</v>
      </c>
      <c r="K18" s="32">
        <v>522981106</v>
      </c>
      <c r="L18" s="32">
        <f t="shared" si="2"/>
        <v>0</v>
      </c>
    </row>
    <row r="19" spans="1:12">
      <c r="A19" t="s">
        <v>1291</v>
      </c>
      <c r="B19">
        <v>1665</v>
      </c>
      <c r="C19" s="26">
        <v>460973333</v>
      </c>
      <c r="G19" s="32">
        <f t="shared" si="0"/>
        <v>460973333</v>
      </c>
      <c r="H19" s="32">
        <v>37698274</v>
      </c>
      <c r="I19" s="32">
        <v>2800000</v>
      </c>
      <c r="J19" s="32">
        <f t="shared" si="1"/>
        <v>501471607</v>
      </c>
      <c r="K19" s="32">
        <v>501471607</v>
      </c>
      <c r="L19" s="32">
        <f t="shared" si="2"/>
        <v>0</v>
      </c>
    </row>
    <row r="20" spans="1:12">
      <c r="A20" t="s">
        <v>1294</v>
      </c>
      <c r="B20">
        <v>1667</v>
      </c>
      <c r="C20" s="26">
        <v>288102094</v>
      </c>
      <c r="G20" s="32">
        <f t="shared" si="0"/>
        <v>288102094</v>
      </c>
      <c r="H20" s="32"/>
      <c r="I20" s="32"/>
      <c r="J20" s="32">
        <f t="shared" si="1"/>
        <v>288102094</v>
      </c>
      <c r="K20" s="32">
        <v>288102094</v>
      </c>
      <c r="L20" s="32">
        <f t="shared" si="2"/>
        <v>0</v>
      </c>
    </row>
    <row r="21" spans="1:12">
      <c r="A21" t="s">
        <v>1297</v>
      </c>
      <c r="B21">
        <v>1670</v>
      </c>
      <c r="C21" s="26">
        <v>2847000000</v>
      </c>
      <c r="G21" s="32">
        <f t="shared" si="0"/>
        <v>2847000000</v>
      </c>
      <c r="H21" s="32">
        <v>1819299027</v>
      </c>
      <c r="I21" s="32"/>
      <c r="J21" s="32">
        <f t="shared" si="1"/>
        <v>4666299027</v>
      </c>
      <c r="K21" s="32">
        <v>4666299027</v>
      </c>
      <c r="L21" s="32">
        <f t="shared" si="2"/>
        <v>0</v>
      </c>
    </row>
    <row r="22" spans="1:12">
      <c r="A22" t="s">
        <v>1300</v>
      </c>
      <c r="B22">
        <v>1673</v>
      </c>
      <c r="C22" s="26">
        <v>1240000000</v>
      </c>
      <c r="G22" s="32">
        <f t="shared" si="0"/>
        <v>1240000000</v>
      </c>
      <c r="H22" s="32"/>
      <c r="I22" s="32"/>
      <c r="J22" s="32">
        <f t="shared" si="1"/>
        <v>1240000000</v>
      </c>
      <c r="K22" s="32">
        <v>1240000000</v>
      </c>
      <c r="L22" s="32">
        <f t="shared" si="2"/>
        <v>0</v>
      </c>
    </row>
    <row r="23" spans="1:12">
      <c r="A23" t="s">
        <v>1303</v>
      </c>
      <c r="B23">
        <v>1675</v>
      </c>
      <c r="C23" s="26">
        <v>1024989405</v>
      </c>
      <c r="G23" s="32">
        <f t="shared" si="0"/>
        <v>1024989405</v>
      </c>
      <c r="H23" s="32"/>
      <c r="I23" s="32"/>
      <c r="J23" s="32">
        <f t="shared" si="1"/>
        <v>1024989405</v>
      </c>
      <c r="K23" s="32">
        <v>1024989405</v>
      </c>
      <c r="L23" s="32">
        <f t="shared" si="2"/>
        <v>0</v>
      </c>
    </row>
    <row r="24" spans="1:12">
      <c r="A24" t="s">
        <v>1308</v>
      </c>
      <c r="B24">
        <v>1679</v>
      </c>
      <c r="C24" s="26">
        <v>1109956251</v>
      </c>
      <c r="G24" s="32">
        <f t="shared" si="0"/>
        <v>1109956251</v>
      </c>
      <c r="H24" s="32"/>
      <c r="I24" s="32"/>
      <c r="J24" s="32">
        <f t="shared" si="1"/>
        <v>1109956251</v>
      </c>
      <c r="K24" s="32">
        <v>1109956251</v>
      </c>
      <c r="L24" s="32">
        <f t="shared" si="2"/>
        <v>0</v>
      </c>
    </row>
    <row r="25" spans="1:12">
      <c r="A25" t="s">
        <v>1310</v>
      </c>
      <c r="B25">
        <v>1680</v>
      </c>
      <c r="C25" s="26">
        <v>1328256345</v>
      </c>
      <c r="G25" s="32">
        <f t="shared" si="0"/>
        <v>1328256345</v>
      </c>
      <c r="H25" s="32">
        <v>20459838</v>
      </c>
      <c r="I25" s="32">
        <v>24000000</v>
      </c>
      <c r="J25" s="32">
        <f t="shared" si="1"/>
        <v>1372716183</v>
      </c>
      <c r="K25" s="32">
        <v>1372716183</v>
      </c>
      <c r="L25" s="32">
        <f t="shared" si="2"/>
        <v>0</v>
      </c>
    </row>
    <row r="26" spans="1:12">
      <c r="A26" t="s">
        <v>1312</v>
      </c>
      <c r="B26">
        <v>1681</v>
      </c>
      <c r="C26" s="26">
        <v>718128414</v>
      </c>
      <c r="G26" s="32">
        <f t="shared" si="0"/>
        <v>718128414</v>
      </c>
      <c r="H26" s="32"/>
      <c r="I26" s="32"/>
      <c r="J26" s="32">
        <f t="shared" si="1"/>
        <v>718128414</v>
      </c>
      <c r="K26" s="32">
        <v>718128414</v>
      </c>
      <c r="L26" s="32">
        <f t="shared" si="2"/>
        <v>0</v>
      </c>
    </row>
    <row r="27" spans="1:12">
      <c r="A27" t="s">
        <v>1314</v>
      </c>
      <c r="B27">
        <v>1682</v>
      </c>
      <c r="C27" s="26">
        <v>733684684</v>
      </c>
      <c r="G27" s="32">
        <f t="shared" si="0"/>
        <v>733684684</v>
      </c>
      <c r="H27" s="32"/>
      <c r="I27" s="32"/>
      <c r="J27" s="32">
        <f t="shared" si="1"/>
        <v>733684684</v>
      </c>
      <c r="K27" s="32">
        <v>733684684</v>
      </c>
      <c r="L27" s="32">
        <f t="shared" si="2"/>
        <v>0</v>
      </c>
    </row>
    <row r="28" spans="1:12">
      <c r="A28" t="s">
        <v>1316</v>
      </c>
      <c r="B28">
        <v>1684</v>
      </c>
      <c r="C28" s="26">
        <v>185000000</v>
      </c>
      <c r="G28" s="32">
        <f t="shared" si="0"/>
        <v>185000000</v>
      </c>
      <c r="H28" s="32">
        <v>1370733287</v>
      </c>
      <c r="I28" s="32"/>
      <c r="J28" s="32">
        <f t="shared" si="1"/>
        <v>1555733287</v>
      </c>
      <c r="K28" s="32">
        <v>1555733287</v>
      </c>
      <c r="L28" s="32">
        <f t="shared" si="2"/>
        <v>0</v>
      </c>
    </row>
    <row r="29" spans="1:12">
      <c r="A29" t="s">
        <v>1318</v>
      </c>
      <c r="B29">
        <v>1685</v>
      </c>
      <c r="C29" s="26">
        <v>19162177525</v>
      </c>
      <c r="G29" s="32">
        <f>+C29-8936650</f>
        <v>19153240875</v>
      </c>
      <c r="H29" s="32">
        <v>5281694357</v>
      </c>
      <c r="I29" s="32"/>
      <c r="J29" s="32">
        <f t="shared" si="1"/>
        <v>24434935232</v>
      </c>
      <c r="K29" s="32">
        <v>24434935232</v>
      </c>
      <c r="L29" s="32">
        <f t="shared" si="2"/>
        <v>0</v>
      </c>
    </row>
    <row r="30" spans="1:12">
      <c r="A30" t="s">
        <v>1320</v>
      </c>
      <c r="B30">
        <v>1689</v>
      </c>
      <c r="C30" s="26">
        <v>3855986572</v>
      </c>
      <c r="G30" s="32">
        <f t="shared" si="0"/>
        <v>3855986572</v>
      </c>
      <c r="H30" s="32">
        <v>748947240</v>
      </c>
      <c r="I30" s="32"/>
      <c r="J30" s="32">
        <f t="shared" si="1"/>
        <v>4604933812</v>
      </c>
      <c r="K30" s="32">
        <v>4604933812</v>
      </c>
      <c r="L30" s="32">
        <f t="shared" si="2"/>
        <v>0</v>
      </c>
    </row>
    <row r="31" spans="1:12">
      <c r="A31" t="s">
        <v>1322</v>
      </c>
      <c r="B31">
        <v>1697</v>
      </c>
      <c r="C31" s="26">
        <v>9440415014</v>
      </c>
      <c r="G31" s="32">
        <f>+C31-20500000</f>
        <v>9419915014</v>
      </c>
      <c r="H31" s="32">
        <v>3187840</v>
      </c>
      <c r="I31" s="32">
        <v>8500000</v>
      </c>
      <c r="J31" s="32">
        <f>SUM(G31:I31)</f>
        <v>9431602854</v>
      </c>
      <c r="K31" s="32">
        <v>9431602854</v>
      </c>
      <c r="L31" s="32">
        <f t="shared" si="2"/>
        <v>0</v>
      </c>
    </row>
    <row r="32" spans="1:12">
      <c r="A32" t="s">
        <v>1324</v>
      </c>
      <c r="B32">
        <v>1698</v>
      </c>
      <c r="C32" s="26">
        <v>4620526167</v>
      </c>
      <c r="G32" s="32">
        <f t="shared" si="0"/>
        <v>4620526167</v>
      </c>
      <c r="H32" s="32"/>
      <c r="I32" s="32">
        <v>1500000</v>
      </c>
      <c r="J32" s="32">
        <f t="shared" si="1"/>
        <v>4622026167</v>
      </c>
      <c r="K32" s="32">
        <v>4622026167</v>
      </c>
      <c r="L32" s="32">
        <f t="shared" si="2"/>
        <v>0</v>
      </c>
    </row>
    <row r="33" spans="1:12">
      <c r="A33" t="s">
        <v>1257</v>
      </c>
      <c r="B33">
        <v>1650</v>
      </c>
      <c r="C33" s="26">
        <v>495141430</v>
      </c>
      <c r="G33" s="32">
        <f t="shared" si="0"/>
        <v>495141430</v>
      </c>
      <c r="H33" s="32"/>
      <c r="I33" s="32"/>
      <c r="J33" s="32">
        <f t="shared" si="1"/>
        <v>495141430</v>
      </c>
      <c r="K33" s="32">
        <v>495141430</v>
      </c>
      <c r="L33" s="32">
        <f t="shared" si="2"/>
        <v>0</v>
      </c>
    </row>
    <row r="34" spans="1:12">
      <c r="A34" t="s">
        <v>1306</v>
      </c>
      <c r="B34">
        <v>1678</v>
      </c>
      <c r="C34" s="26">
        <v>322375670</v>
      </c>
      <c r="G34" s="32">
        <f t="shared" si="0"/>
        <v>322375670</v>
      </c>
      <c r="H34" s="32"/>
      <c r="I34" s="32"/>
      <c r="J34" s="32">
        <f t="shared" si="1"/>
        <v>322375670</v>
      </c>
      <c r="K34" s="32">
        <v>322375670</v>
      </c>
      <c r="L34" s="32">
        <f t="shared" si="2"/>
        <v>0</v>
      </c>
    </row>
    <row r="35" spans="1:12">
      <c r="A35" t="s">
        <v>4208</v>
      </c>
      <c r="C35" s="26">
        <v>72557038800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T_Datos</vt:lpstr>
      <vt:lpstr>Contratos_2024</vt:lpstr>
      <vt:lpstr>T_2023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Sumapaz</dc:creator>
  <cp:keywords/>
  <dc:description/>
  <cp:lastModifiedBy>Vianey Ardila</cp:lastModifiedBy>
  <cp:revision/>
  <dcterms:created xsi:type="dcterms:W3CDTF">2022-02-01T00:44:21Z</dcterms:created>
  <dcterms:modified xsi:type="dcterms:W3CDTF">2025-03-27T15:20:40Z</dcterms:modified>
  <cp:category/>
  <cp:contentStatus/>
</cp:coreProperties>
</file>