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7194f089bebb93e/Escritorio/PPGG AALL final/"/>
    </mc:Choice>
  </mc:AlternateContent>
  <xr:revisionPtr revIDLastSave="34" documentId="13_ncr:1_{2647DEF7-758E-48E2-899F-55F45E55AF1A}" xr6:coauthVersionLast="47" xr6:coauthVersionMax="47" xr10:uidLastSave="{22D50170-2FD6-4AF2-86AB-CF1BDA7E3028}"/>
  <bookViews>
    <workbookView xWindow="-108" yWindow="-108" windowWidth="23256" windowHeight="12456" xr2:uid="{00000000-000D-0000-FFFF-FFFF00000000}"/>
  </bookViews>
  <sheets>
    <sheet name="PG AL" sheetId="1" r:id="rId1"/>
    <sheet name="Listas" sheetId="2" state="hidden" r:id="rId2"/>
  </sheets>
  <definedNames>
    <definedName name="_xlnm._FilterDatabase" localSheetId="0" hidden="1">'PG AL'!$C$11:$C$25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30" i="1" l="1"/>
  <c r="AQ30" i="1" s="1"/>
  <c r="AJ30" i="1"/>
  <c r="AL30" i="1" s="1"/>
  <c r="AE30" i="1"/>
  <c r="AG30" i="1" s="1"/>
  <c r="Z30" i="1"/>
  <c r="AB30" i="1" s="1"/>
  <c r="U30" i="1"/>
  <c r="W30" i="1" s="1"/>
  <c r="Q30" i="1"/>
  <c r="AL29" i="1"/>
  <c r="AJ29" i="1"/>
  <c r="AE29" i="1"/>
  <c r="AG29" i="1" s="1"/>
  <c r="Z29" i="1"/>
  <c r="AB29" i="1" s="1"/>
  <c r="U29" i="1"/>
  <c r="W29" i="1" s="1"/>
  <c r="Q29" i="1"/>
  <c r="AO29" i="1" s="1"/>
  <c r="AQ29" i="1" s="1"/>
  <c r="AO28" i="1"/>
  <c r="AQ28" i="1" s="1"/>
  <c r="AJ28" i="1"/>
  <c r="AL28" i="1" s="1"/>
  <c r="AE28" i="1"/>
  <c r="AG28" i="1" s="1"/>
  <c r="AG31" i="1" s="1"/>
  <c r="Z28" i="1"/>
  <c r="AB28" i="1" s="1"/>
  <c r="U28" i="1"/>
  <c r="W28" i="1" s="1"/>
  <c r="W31" i="1" s="1"/>
  <c r="Q28" i="1"/>
  <c r="AJ27" i="1"/>
  <c r="AL27" i="1" s="1"/>
  <c r="AL31" i="1" s="1"/>
  <c r="AE27" i="1"/>
  <c r="AG27" i="1" s="1"/>
  <c r="Z27" i="1"/>
  <c r="AB27" i="1" s="1"/>
  <c r="U27" i="1"/>
  <c r="W27" i="1" s="1"/>
  <c r="Q27" i="1"/>
  <c r="AO27" i="1" s="1"/>
  <c r="AQ27" i="1" s="1"/>
  <c r="Q25" i="1"/>
  <c r="Q24" i="1"/>
  <c r="Q23" i="1"/>
  <c r="Q22" i="1"/>
  <c r="AO22" i="1" s="1"/>
  <c r="AQ22" i="1" s="1"/>
  <c r="Q21" i="1"/>
  <c r="AO21" i="1" s="1"/>
  <c r="AQ21" i="1" s="1"/>
  <c r="Q20" i="1"/>
  <c r="AO20" i="1" s="1"/>
  <c r="AQ20" i="1" s="1"/>
  <c r="Q19" i="1"/>
  <c r="AO19" i="1" s="1"/>
  <c r="AQ19" i="1" s="1"/>
  <c r="Q18" i="1"/>
  <c r="AO18" i="1" s="1"/>
  <c r="AQ18" i="1" s="1"/>
  <c r="Q17" i="1"/>
  <c r="AO17" i="1" s="1"/>
  <c r="AQ17" i="1" s="1"/>
  <c r="Q16" i="1"/>
  <c r="AO16" i="1" s="1"/>
  <c r="AQ16" i="1" s="1"/>
  <c r="Q15" i="1"/>
  <c r="AO15" i="1" s="1"/>
  <c r="AQ15" i="1" s="1"/>
  <c r="Q14" i="1"/>
  <c r="AO14" i="1" s="1"/>
  <c r="AQ14" i="1" s="1"/>
  <c r="Q13" i="1"/>
  <c r="AO13" i="1" s="1"/>
  <c r="AQ13" i="1" s="1"/>
  <c r="Q12" i="1"/>
  <c r="Q11" i="1"/>
  <c r="AJ13" i="1"/>
  <c r="AL13" i="1" s="1"/>
  <c r="AJ14" i="1"/>
  <c r="AL14" i="1" s="1"/>
  <c r="AJ15" i="1"/>
  <c r="AL15" i="1" s="1"/>
  <c r="AJ16" i="1"/>
  <c r="AL16" i="1" s="1"/>
  <c r="AJ17" i="1"/>
  <c r="AL17" i="1" s="1"/>
  <c r="AJ18" i="1"/>
  <c r="AL18" i="1" s="1"/>
  <c r="AJ19" i="1"/>
  <c r="AL19" i="1" s="1"/>
  <c r="AJ20" i="1"/>
  <c r="AL20" i="1" s="1"/>
  <c r="AJ21" i="1"/>
  <c r="AL21" i="1" s="1"/>
  <c r="AJ22" i="1"/>
  <c r="AL22" i="1" s="1"/>
  <c r="AE13" i="1"/>
  <c r="AG13" i="1" s="1"/>
  <c r="AE14" i="1"/>
  <c r="AG14" i="1" s="1"/>
  <c r="AE15" i="1"/>
  <c r="AG15" i="1" s="1"/>
  <c r="AE16" i="1"/>
  <c r="AG16" i="1" s="1"/>
  <c r="AE17" i="1"/>
  <c r="AG17" i="1" s="1"/>
  <c r="AE18" i="1"/>
  <c r="AG18" i="1" s="1"/>
  <c r="AE19" i="1"/>
  <c r="AG19" i="1" s="1"/>
  <c r="AE20" i="1"/>
  <c r="AG20" i="1" s="1"/>
  <c r="AE21" i="1"/>
  <c r="AG21" i="1" s="1"/>
  <c r="AE22" i="1"/>
  <c r="AG22" i="1" s="1"/>
  <c r="AE23" i="1"/>
  <c r="Z13" i="1"/>
  <c r="AB13" i="1" s="1"/>
  <c r="Z14" i="1"/>
  <c r="AB14" i="1" s="1"/>
  <c r="Z15" i="1"/>
  <c r="AB15" i="1" s="1"/>
  <c r="Z16" i="1"/>
  <c r="AB16" i="1" s="1"/>
  <c r="Z17" i="1"/>
  <c r="AB17" i="1" s="1"/>
  <c r="Z18" i="1"/>
  <c r="AB18" i="1" s="1"/>
  <c r="Z19" i="1"/>
  <c r="AB19" i="1" s="1"/>
  <c r="Z20" i="1"/>
  <c r="AB20" i="1" s="1"/>
  <c r="Z21" i="1"/>
  <c r="AB21" i="1" s="1"/>
  <c r="Z22" i="1"/>
  <c r="AB22" i="1" s="1"/>
  <c r="Z23" i="1"/>
  <c r="AB23" i="1" s="1"/>
  <c r="U13" i="1"/>
  <c r="W13" i="1" s="1"/>
  <c r="U14" i="1"/>
  <c r="W14" i="1" s="1"/>
  <c r="U15" i="1"/>
  <c r="W15" i="1" s="1"/>
  <c r="U16" i="1"/>
  <c r="W16" i="1" s="1"/>
  <c r="U17" i="1"/>
  <c r="W17" i="1" s="1"/>
  <c r="U18" i="1"/>
  <c r="W18" i="1" s="1"/>
  <c r="U19" i="1"/>
  <c r="W19" i="1" s="1"/>
  <c r="U20" i="1"/>
  <c r="W20" i="1" s="1"/>
  <c r="U21" i="1"/>
  <c r="W21" i="1" s="1"/>
  <c r="U22" i="1"/>
  <c r="W22" i="1" s="1"/>
  <c r="U23" i="1"/>
  <c r="W23" i="1" s="1"/>
  <c r="U24" i="1"/>
  <c r="W24" i="1" s="1"/>
  <c r="AQ31" i="1" l="1"/>
  <c r="AB31" i="1"/>
  <c r="AO12" i="1"/>
  <c r="AQ12" i="1" s="1"/>
  <c r="AO23" i="1"/>
  <c r="AQ23" i="1" s="1"/>
  <c r="AO24" i="1"/>
  <c r="AQ24" i="1" s="1"/>
  <c r="AO25" i="1"/>
  <c r="AQ25" i="1" s="1"/>
  <c r="AO11" i="1"/>
  <c r="AQ11" i="1" s="1"/>
  <c r="AJ12" i="1"/>
  <c r="AL12" i="1" s="1"/>
  <c r="AJ23" i="1"/>
  <c r="AL23" i="1" s="1"/>
  <c r="AJ24" i="1"/>
  <c r="AL24" i="1" s="1"/>
  <c r="AJ25" i="1"/>
  <c r="AL25" i="1" s="1"/>
  <c r="AJ11" i="1"/>
  <c r="AL11" i="1" s="1"/>
  <c r="AE12" i="1"/>
  <c r="AG12" i="1" s="1"/>
  <c r="AG23" i="1"/>
  <c r="AE24" i="1"/>
  <c r="AG24" i="1" s="1"/>
  <c r="AE25" i="1"/>
  <c r="AG25" i="1" s="1"/>
  <c r="AE11" i="1"/>
  <c r="AG11" i="1" s="1"/>
  <c r="Z12" i="1"/>
  <c r="AB12" i="1" s="1"/>
  <c r="Z24" i="1"/>
  <c r="AB24" i="1" s="1"/>
  <c r="Z25" i="1"/>
  <c r="AB25" i="1" s="1"/>
  <c r="Z11" i="1"/>
  <c r="AB11" i="1" s="1"/>
  <c r="AB26" i="1" s="1"/>
  <c r="U12" i="1"/>
  <c r="W12" i="1" s="1"/>
  <c r="U25" i="1"/>
  <c r="W25" i="1" s="1"/>
  <c r="U11" i="1"/>
  <c r="W11" i="1" s="1"/>
  <c r="AB32" i="1" l="1"/>
  <c r="W26" i="1"/>
  <c r="W32" i="1" s="1"/>
  <c r="AG26" i="1"/>
  <c r="AG32" i="1" s="1"/>
  <c r="AL26" i="1"/>
  <c r="AL32" i="1" s="1"/>
  <c r="AQ26" i="1"/>
  <c r="AQ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B10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I10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importante indicar la magnitud, unidad de medida y la vigencia en la cual se obtuvo</t>
        </r>
      </text>
    </comment>
    <comment ref="K10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</commentList>
</comments>
</file>

<file path=xl/sharedStrings.xml><?xml version="1.0" encoding="utf-8"?>
<sst xmlns="http://schemas.openxmlformats.org/spreadsheetml/2006/main" count="461" uniqueCount="280">
  <si>
    <t>CONTROL DE CAMBIOS</t>
  </si>
  <si>
    <t>VERSIÓN</t>
  </si>
  <si>
    <t>FECHA</t>
  </si>
  <si>
    <t>META</t>
  </si>
  <si>
    <t>MODELO INTEGRADO DE PLANEACIÓN Y GESTIÓN</t>
  </si>
  <si>
    <t>INDICADOR</t>
  </si>
  <si>
    <t>PROGRAMACIÓN</t>
  </si>
  <si>
    <t>RESULTADO</t>
  </si>
  <si>
    <t>I TRIMESTRE</t>
  </si>
  <si>
    <t>II TRIMESTRE</t>
  </si>
  <si>
    <t>III TRIMESTRE</t>
  </si>
  <si>
    <t>IV TRIMESTRE</t>
  </si>
  <si>
    <t>ACUMULADO VIGENCIA</t>
  </si>
  <si>
    <t>No. META</t>
  </si>
  <si>
    <t>NOMBRE META</t>
  </si>
  <si>
    <t>DIMENSIÓN</t>
  </si>
  <si>
    <t>POLÍTICA</t>
  </si>
  <si>
    <t>TIPO INDICADOR</t>
  </si>
  <si>
    <t>NOMBRE INDICADOR</t>
  </si>
  <si>
    <t>UNIDAD DE MEDIDA</t>
  </si>
  <si>
    <t>LÍNEA BASE</t>
  </si>
  <si>
    <t>FÓRMULA INDICADOR</t>
  </si>
  <si>
    <t>TIPO PROGRAMACIÓN</t>
  </si>
  <si>
    <t>I TRI</t>
  </si>
  <si>
    <t>II TRI</t>
  </si>
  <si>
    <t>III TRI</t>
  </si>
  <si>
    <t>IV TRI</t>
  </si>
  <si>
    <t>TOTAL VIGENCIA</t>
  </si>
  <si>
    <t>ENTREGABLE</t>
  </si>
  <si>
    <t>FUENTE DE INFORMACIÓN</t>
  </si>
  <si>
    <t>RESPONSABLE</t>
  </si>
  <si>
    <t>PROGRAMADO</t>
  </si>
  <si>
    <t>EJECUTADO</t>
  </si>
  <si>
    <t>ANÁLISIS</t>
  </si>
  <si>
    <t xml:space="preserve">EVIDENCIA </t>
  </si>
  <si>
    <t>Subtotal Metas Técnicas (80%)</t>
  </si>
  <si>
    <t>Subtotal Metas Transversales (20%)</t>
  </si>
  <si>
    <t>TOTAL PLAN DE GESTIÓN (100%)</t>
  </si>
  <si>
    <t>DEPENDENCIAS</t>
  </si>
  <si>
    <t>OBJETIVO ESTRATÉGICO</t>
  </si>
  <si>
    <t>DIMENSIONES MIPG</t>
  </si>
  <si>
    <t>POLÍTICAS MIPG</t>
  </si>
  <si>
    <t>Despacho SDG</t>
  </si>
  <si>
    <t xml:space="preserve">PEI - Fortalecer la identidad de ciudad mediante la comunicación estratégica y la innovación publica y social, generando cambios comportamentales y valor público. </t>
  </si>
  <si>
    <t>Talento Humano</t>
  </si>
  <si>
    <t>Política 1. Gestión Estratégica del Talento Humano</t>
  </si>
  <si>
    <t>Eficacia</t>
  </si>
  <si>
    <t>Suma</t>
  </si>
  <si>
    <t>OAP - Oficina Asesora de Planeación</t>
  </si>
  <si>
    <t xml:space="preserve">PEI - Fomentar la promoción, garantía, protección, respeto y apropiación de los Derechos Humanos, la Libertad Religiosa y de conciencia, el Dialogo, la convivencia pacífica y la lucha contra el racismo. </t>
  </si>
  <si>
    <t>Direccionamiento Estratégico y Planeación</t>
  </si>
  <si>
    <t>Política 2. Integridad</t>
  </si>
  <si>
    <t>Eficiencia</t>
  </si>
  <si>
    <t>Constante</t>
  </si>
  <si>
    <t>OAC - Oficina Asesora de Comunicaciones</t>
  </si>
  <si>
    <t>PEI - Propiciar la revolución del servicio con criterios de calidad, calidez, eficacia, oportunidad, sostenibilidad y transformación digital.</t>
  </si>
  <si>
    <t>Gestión con Valores para Resultados</t>
  </si>
  <si>
    <t>Política 3. Planeación institucional</t>
  </si>
  <si>
    <t>Efectividad</t>
  </si>
  <si>
    <t>Creciente</t>
  </si>
  <si>
    <t>OCI - Oficina de Control Interno</t>
  </si>
  <si>
    <t xml:space="preserve">PEI - Fortalecer la articulación de la administración pública central y local para una gestión local y policiva más efectiva y transparente. </t>
  </si>
  <si>
    <t>Evaluación de Resultados</t>
  </si>
  <si>
    <t>Política 4. Gestión Presupuestal y Eficiencia del Gasto Público</t>
  </si>
  <si>
    <t>Decreciente</t>
  </si>
  <si>
    <t>OCDI - Oficina de Control Disciplinario Interno</t>
  </si>
  <si>
    <t xml:space="preserve">PEI - Promover la transparencia, la integridad y la participación en la gestión pública, para mejorar la gobernabilidad democrática distrital y local. </t>
  </si>
  <si>
    <t>Información y Comunicación</t>
  </si>
  <si>
    <t>Política 5. Compras y Contratación Pública</t>
  </si>
  <si>
    <t>DRP - Dirección de Relaciones Políticas</t>
  </si>
  <si>
    <t xml:space="preserve">PES - Emprender acciones para el fortalecimiento institucional y normativo del Sector Gobierno, que faciliten la gobernabilidad local y la atención integral de las necesidades en materia de espacio público. </t>
  </si>
  <si>
    <t>Gestión del Conocimiento y la Innovación</t>
  </si>
  <si>
    <t>Política 6. Fortalecimiento organizacional y simplificación de procesos</t>
  </si>
  <si>
    <t>DJ - Dirección Jurídica</t>
  </si>
  <si>
    <t xml:space="preserve">PES - Producir información sobre participación incidente, políticas públicas y relaciones políticas, que fomente la transparencia, la democracia, la generación de una visión compartida de Ciudad y la toma de decisiones basada en evidencia. </t>
  </si>
  <si>
    <t>Control Interno</t>
  </si>
  <si>
    <t>Política 7. Servicio al Ciudadano</t>
  </si>
  <si>
    <t>DGAEP - Dirección para la Gestión Administrativa Especial de Policía</t>
  </si>
  <si>
    <t xml:space="preserve">PES  -Promover una cultura de paz en el territorio basada en los derechos humanos, que fomente espacios de diálogo, así como la transversalización del enfoque diferencial étnico-racial. </t>
  </si>
  <si>
    <t>No Aplica</t>
  </si>
  <si>
    <t>Política 8. Simplificación, Racionalización y Estandarización de trámites</t>
  </si>
  <si>
    <t>SGL - Subsecretaría de Gestión Local</t>
  </si>
  <si>
    <t xml:space="preserve">PES - Desarrollar capacidades técnicas y tecnológicas en el Sector Gobierno para fortalecer el conocimiento, las capacidades institucionales y la articulación interinstitucional hacia la mejora en la prestación de los servicios, la atención oportuna de las peticiones ciudadanas y  la prestación de servicios digitales básicos, que progresivamente permitan avanzar en la estrategia de gobierno abierto, la estructura de datos y la generación de confianza ciudadana. </t>
  </si>
  <si>
    <t>Política 9. Participación Ciudadana en la Gestión Pública</t>
  </si>
  <si>
    <t>DGDL - Dirección para la Gestión del Desarrollo Local</t>
  </si>
  <si>
    <t>Política 10. Gobierno Digital</t>
  </si>
  <si>
    <t>DGP - Dirección para la Gestión Policiva</t>
  </si>
  <si>
    <t>Política 11. Transparencia, acceso a la información pública y lucha contra la corrupción</t>
  </si>
  <si>
    <t>SGGD - Subsecretaría de Gobernabilidad y Garantía de Derechos</t>
  </si>
  <si>
    <t>Política 12. Seguridad Digital</t>
  </si>
  <si>
    <t>DDH - Dirección de Derechos Humanos</t>
  </si>
  <si>
    <t>Política 13. Defensa Jurídica</t>
  </si>
  <si>
    <t>SARLC - Subdirección de Asuntos de Libertad Religiosa y de Conciencia</t>
  </si>
  <si>
    <t>Política 14. Mejora normativa</t>
  </si>
  <si>
    <t>DAE - Dirección de Asuntos Étnicos</t>
  </si>
  <si>
    <t>Política 15. Seguimiento y evaluación de la gestión institucional</t>
  </si>
  <si>
    <t>SAIR - Subdirección de Asuntos Indígenas y Rrom</t>
  </si>
  <si>
    <t>Política 16. Gestión Documental</t>
  </si>
  <si>
    <t>SANARP - Subdirección de Asuntos para Comunidades Negras, Afrocolombianas, Raizales y Palenqueras</t>
  </si>
  <si>
    <t>Política 17. Gestión de la Información Estadística</t>
  </si>
  <si>
    <t>DCDS - Dirección de Convivencia y Diálogo Social</t>
  </si>
  <si>
    <t>Política 18. Gestión del Conocimiento y la Innovación</t>
  </si>
  <si>
    <t>SGI - Subdirección de Gestión Institucional</t>
  </si>
  <si>
    <t>Política 19. Control Interno</t>
  </si>
  <si>
    <t>DGTH - Dirección de Gestión del Talento Humano</t>
  </si>
  <si>
    <t>DA - Dirección Administrativa</t>
  </si>
  <si>
    <t>DF - Dirección Financiera</t>
  </si>
  <si>
    <t>DTI - Dirección de Tecnologías e Información</t>
  </si>
  <si>
    <t>DC - Dirección de Contratación</t>
  </si>
  <si>
    <t>Alcaldía Local de Usaquén</t>
  </si>
  <si>
    <t>Alcaldía Local de Chapinero</t>
  </si>
  <si>
    <t>Alcaldía Local de Santa Fe</t>
  </si>
  <si>
    <t>Alcaldía Local de San Cristóbal</t>
  </si>
  <si>
    <t>Alcaldía Local de Usme</t>
  </si>
  <si>
    <t>Alcaldía Local de Tunjuelito</t>
  </si>
  <si>
    <t>Alcaldía Local de Bosa</t>
  </si>
  <si>
    <t>Alcaldía Local de Kennedy</t>
  </si>
  <si>
    <t>Alcaldía Local de Fontibón</t>
  </si>
  <si>
    <t>Alcaldía Local de Engativá</t>
  </si>
  <si>
    <t>Alcaldía Local de Suba</t>
  </si>
  <si>
    <t>Alcaldía Local de Barrios Unidos</t>
  </si>
  <si>
    <t>Alcaldía Local de Teusaquillo</t>
  </si>
  <si>
    <t>Alcaldía Local de Los Mártires</t>
  </si>
  <si>
    <t>Alcaldía Local de Antonio Nariño</t>
  </si>
  <si>
    <t>Alcaldía Local de Puente Aranda</t>
  </si>
  <si>
    <t>Alcaldía Local de La Candelaria</t>
  </si>
  <si>
    <t>Alcaldía Local de Rafael Uribe U.</t>
  </si>
  <si>
    <t>Alcaldía Local de Ciudad Bolívar</t>
  </si>
  <si>
    <t>Alcaldía Local de Sumapaz</t>
  </si>
  <si>
    <t>PROCESO DE GESTIÓN</t>
  </si>
  <si>
    <t>Acompañamiento a la Gestión Local</t>
  </si>
  <si>
    <t>Comunicaciones Estratégicas</t>
  </si>
  <si>
    <t>Servicio de Atención a la Ciudadanía</t>
  </si>
  <si>
    <t>Fomento y Protección de los Derechos Humanos</t>
  </si>
  <si>
    <t>Fomento y Protección de los Derechos Étnicos</t>
  </si>
  <si>
    <t>Convivencia y Diálogo Social</t>
  </si>
  <si>
    <t>Inspección, Vigilancia y Control</t>
  </si>
  <si>
    <t>Relaciones Estratégicas</t>
  </si>
  <si>
    <t>Gerencia del Talento Humano</t>
  </si>
  <si>
    <t>Gestión Corporativa Institucional</t>
  </si>
  <si>
    <t>Control Disciplinario Interno</t>
  </si>
  <si>
    <t>Gestión Jurídica</t>
  </si>
  <si>
    <t>Gerencia de TIC</t>
  </si>
  <si>
    <t>Gestión del Patrimonio Documental</t>
  </si>
  <si>
    <t>Planeación Institucional</t>
  </si>
  <si>
    <t>Planeación y Gestión Sectorial</t>
  </si>
  <si>
    <t>Evaluación Independiente</t>
  </si>
  <si>
    <t>Gestión del Conocimiento</t>
  </si>
  <si>
    <t>Gestión Pública Territorial Local</t>
  </si>
  <si>
    <t>Lograr dos (2) calificaciones de mínimo del 90% de implementación del Sistema de Gestión Ambiental y Energético como resultado de las inspecciones ambientales realizadas por la Oficina Asesora de Planeación</t>
  </si>
  <si>
    <t>Implementación Sistema de Gestión Ambiental y Energético</t>
  </si>
  <si>
    <t>Porcentaje</t>
  </si>
  <si>
    <t xml:space="preserve">Formato de inspecciones ambientales </t>
  </si>
  <si>
    <t>Repositorio Gestion Ambiental Alcaldías Locales</t>
  </si>
  <si>
    <t xml:space="preserve">Mantener el 100% de la información de la página web de la alcaldía local actualizada, de acuerdo a lo establecido en la Resolución 1519 de 2020 de MINTIC. </t>
  </si>
  <si>
    <t xml:space="preserve">Información y Comunicación </t>
  </si>
  <si>
    <t xml:space="preserve">Información de la página web de la alcaldía local actualizada. </t>
  </si>
  <si>
    <t xml:space="preserve">Reporte de Matriz de Resolución 1519 de 2020 actualizada trimestralmente por la alcaldía local. </t>
  </si>
  <si>
    <t xml:space="preserve">Página web de la alcaldía local </t>
  </si>
  <si>
    <t xml:space="preserve">Constante </t>
  </si>
  <si>
    <t>Reporte: OAP - Oficina Asesora de Planeación (Gestión Ambiental)
Ejecución: Alcaldías Locales</t>
  </si>
  <si>
    <t>Dar respuesta al 100% de los requerimientos ciudadanos asignados a las Alcaldías Locales con corte a 31 de diciembre de 2025 tipificadas como Derechos de Petición registradas en el aplicativo Bogotá Te Escucha y gestor documental ORFEO</t>
  </si>
  <si>
    <t>Gestionar oportunamente el 100% de los requerimientos  que se tipifiquen como derecho de petición ciudadano en los aplicativos Bogotá Te Escucha y  ORFEO, que  sean asignados a las Alcaldías Locales durante la vigencia 2026.</t>
  </si>
  <si>
    <t>Porcentaje de requerimientos ciudadanos con respuesta definitiva</t>
  </si>
  <si>
    <t>Peticiones pendientes por gestionar al 31 de diciembre de  2025</t>
  </si>
  <si>
    <t>Reporte de peticiones ciudadanas gestionadas (con respuesta definitiva o traslado por competencia)</t>
  </si>
  <si>
    <t xml:space="preserve">Reporte Sistema Distrital de Gestión de Peticiones Ciudadanas - Bogotá te  Escucha </t>
  </si>
  <si>
    <t>Porcentaje de requerimientos ciudadanos  gestionados dentro del término de ley.</t>
  </si>
  <si>
    <t>100% en 2026</t>
  </si>
  <si>
    <t xml:space="preserve">No. De calificaciones de mínimo del 90% obtenidas| / No. De calificaciones de mínimo del 90% programadas </t>
  </si>
  <si>
    <t>(Número de requisitos cumplidos de la Resolución 1519 de 2020 de MINTIC, relacionados con la actualización de la información publicada en la página web/ Número total de requisitos de la Resolución 1519 de 2020 de MINTIC, cumplidos con la publicación de información</t>
  </si>
  <si>
    <t>No. de respuestas efectuadas / No. requerimientos instaurados antes del 31 de diciembre 2025 pendientes por gestionar</t>
  </si>
  <si>
    <t>No. de peticiones gestionadas en los términos de ley / No. Requerimientos recibidos en la vigencia 2026 que deben tener respuesta</t>
  </si>
  <si>
    <t>OBJETIVO ESTATÉGICO</t>
  </si>
  <si>
    <r>
      <rPr>
        <b/>
        <sz val="11"/>
        <color theme="1"/>
        <rFont val="Calibri Light"/>
        <family val="2"/>
        <scheme val="major"/>
      </rPr>
      <t xml:space="preserve">Código: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07
</t>
    </r>
    <r>
      <rPr>
        <b/>
        <sz val="11"/>
        <color theme="1"/>
        <rFont val="Calibri Light"/>
        <family val="2"/>
        <scheme val="major"/>
      </rPr>
      <t xml:space="preserve">Vigencia: </t>
    </r>
    <r>
      <rPr>
        <sz val="11"/>
        <color theme="1"/>
        <rFont val="Calibri Light"/>
        <family val="2"/>
        <scheme val="major"/>
      </rPr>
      <t xml:space="preserve">XX de enero de 2026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XXXXXX</t>
    </r>
  </si>
  <si>
    <t>Reporte: SGI - Subsecretaría de Gestión Institucional (Servicio Atencion a la Ciudadanía)
Ejecución: Alcaldías Locales</t>
  </si>
  <si>
    <t>Reporte: OAC - Oficina Asesora de Comunicaciones
Ejecución: Alcaldías Locales</t>
  </si>
  <si>
    <t>XX de enero de 2026</t>
  </si>
  <si>
    <t>Publicación del plan de gestión aprobado por el CIGD. Caso HOLA: XXXXXX</t>
  </si>
  <si>
    <t>MTSL-3</t>
  </si>
  <si>
    <t>MTSL-1</t>
  </si>
  <si>
    <t>MTSL-2</t>
  </si>
  <si>
    <t>MTS-4</t>
  </si>
  <si>
    <t>MTL-1</t>
  </si>
  <si>
    <t>MTL-2</t>
  </si>
  <si>
    <t>MTL-3</t>
  </si>
  <si>
    <t>MTL-4</t>
  </si>
  <si>
    <t>MTL-5</t>
  </si>
  <si>
    <t>MTL-6</t>
  </si>
  <si>
    <t>MTL-7</t>
  </si>
  <si>
    <t>MTL-8</t>
  </si>
  <si>
    <t>MTL-9</t>
  </si>
  <si>
    <t>MTL-10</t>
  </si>
  <si>
    <t>MTL-11</t>
  </si>
  <si>
    <t>MTL-12</t>
  </si>
  <si>
    <t>MTL-13</t>
  </si>
  <si>
    <t>MTL-14</t>
  </si>
  <si>
    <t>MTL-15</t>
  </si>
  <si>
    <t>Alcanzar el 25% el avance de las metas del Plan de Desarrollo Local acumuladas al 30 de septiembre de 2026 (metas entregadas)</t>
  </si>
  <si>
    <t>Girar mínimo el 72% del presupuesto comprometido constituido como obligaciones por pagar de la vigencia 2025</t>
  </si>
  <si>
    <t>Girar mínimo el 69% del presupuesto comprometido constituido como obligaciones por pagar de la vigencia 2024 y anteriores</t>
  </si>
  <si>
    <t>Depurar mínimo el 92% de los contratos de prestación de servicios con persona natural constituidos como obligaciones por pagar</t>
  </si>
  <si>
    <t>Girar mínimo el 52% del presupuesto total  disponible de inversión directa de la vigencia</t>
  </si>
  <si>
    <t xml:space="preserve">Registrar el avance del 100% de las metas de los proyectos de inversión de la vigencia 2026, en el Módulo de proyectos de SIPSE LOCAL </t>
  </si>
  <si>
    <t>Avance cumplimiento metas Plan de Desarrollo Local (metas entregadas)</t>
  </si>
  <si>
    <t>Porcentaje de avance de metas Plan de Desarrollo Local acumulado al periodo evaluado (marzo, junio y septiembre)</t>
  </si>
  <si>
    <t>Porcentaje de giros acumulados de obligaciones por pagar de la vigencia 2025</t>
  </si>
  <si>
    <t>Porcentaje de giros acumulados de obligaciones por pagar de la vigencia 2024 y anteriores</t>
  </si>
  <si>
    <t>Porcentaje de los contratos de prestación de servicios con persona natural constituidos como obligaciones por pagar depurado</t>
  </si>
  <si>
    <t>N/A</t>
  </si>
  <si>
    <t>Porcentaje de compromiso del presupuesto de inversión directa de la vigencia</t>
  </si>
  <si>
    <t>Porcentaje de giros acumulados de inversión directa de la vigencia</t>
  </si>
  <si>
    <t>Porcentaje de registro de avance de las metas de los proyectos de inversión de la vigencia 2026,  en el Módulo de proyectos de SIPSE LOCAL</t>
  </si>
  <si>
    <t>Expedientes a cargo de las inspecciones de policía impulsados</t>
  </si>
  <si>
    <t>Fallos de fondo en primera instancia proferidos</t>
  </si>
  <si>
    <t>Actuaciones administrativas terminadas (archivadas)</t>
  </si>
  <si>
    <t>Actuaciones administrativas terminadas</t>
  </si>
  <si>
    <t>Actuaciones administrativas terminadas hasta la primera instancia</t>
  </si>
  <si>
    <t>Actuaciones administrativas terminadas por vía gubernativa</t>
  </si>
  <si>
    <t>Reporte trimestral de avance del Plan de Desarrollo Local - PDL</t>
  </si>
  <si>
    <t>Matriz de Seguimiento PDL - SDP</t>
  </si>
  <si>
    <t>Reporte seguimiento mensual consolidado</t>
  </si>
  <si>
    <t>BOGDATA</t>
  </si>
  <si>
    <t>BOGDATA
GET-AGL-F003 Matriz de seguimiento a las obligaciones por pagar</t>
  </si>
  <si>
    <t>SIPSE LOCAL
SECOP II</t>
  </si>
  <si>
    <t>SIPSE LOCAL</t>
  </si>
  <si>
    <t>Reporte de seguimiento de impulsos procesales</t>
  </si>
  <si>
    <t>Aplicativo ARCO</t>
  </si>
  <si>
    <t>Reporte de seguimiento de fallos de fondo de actuaciones de policía</t>
  </si>
  <si>
    <t>Reporte de seguimiento de actuaciones administrativas terminadas por vía gubernativa</t>
  </si>
  <si>
    <t>Aplicativo Si Actúa</t>
  </si>
  <si>
    <t>Formatos de evidencia de reunión diligenciados de los operativos realizados en materia de integridad del espacio público</t>
  </si>
  <si>
    <t>Registros de operativos Alcaldía Local</t>
  </si>
  <si>
    <t>Formatos de evidencia de reunión diligenciados de los operativos realizados en materia de actividad económica</t>
  </si>
  <si>
    <t>Formatos de evidencia de reunión diligenciados de los operativos realizados en materia de actividad ambiental</t>
  </si>
  <si>
    <t>Giros acumulados obligaciones por pagar de la vigencia 2025/Presupuesto comprometido constituido como obligaciones por pagar de la vigencia 2025</t>
  </si>
  <si>
    <t>Giros acumulados obligaciones por pagar de la vigencia 2024 y anteriores/Presupuesto comprometido constituido como obligaciones por pagar de la vigencia 2024 y anteriores</t>
  </si>
  <si>
    <t>Número de contratos de prestación de servicios con persona natural constuidos como obligaciones por pagar depurados/total de contratos de prestación de servicios con persona natural constuidos como obligaciones por pagar</t>
  </si>
  <si>
    <t>Valor de RP de inversión directa de la vigencia/Valor total del presupuesto de inversión directa de la Vigencia</t>
  </si>
  <si>
    <t>Giros acumulados de inversión directa de la vigencia/Presupuesto disponible de inversión directa de la vigencia</t>
  </si>
  <si>
    <t>Número de metas con avances registrados en el periodo de los Proyectos de inversión de la vigencia 2026,  en el Módulo de proyectos de SIPSE LOCAL / Número total de metas de los Proyectos de inversión de la vigencia 2026</t>
  </si>
  <si>
    <t>Número de expedientes a cargo de las inspecciones de policía impulsados / Número de expedientes a cargo de las inspecciones de policía programados</t>
  </si>
  <si>
    <t>Número de fallos de fondo en primera instancia proferidos / Número de fallos de fondo en primera instancia programados</t>
  </si>
  <si>
    <t>Número de actuaciones administrativas terminadas (archivadas) / Número de actuaciones administrativas terminadas (archivadas) programadas</t>
  </si>
  <si>
    <t>Número de actuaciones administrativas terminadas hasta la primera instancia / Número de actuaciones administrativas terminadas hasta la primera instancia programadas</t>
  </si>
  <si>
    <t>Reporte: Dirección para la Gestión del Desarrollo Local
Ejecución: Alcaldía Local</t>
  </si>
  <si>
    <t>Reporte: Dirección para la Gestión Policiva
Ejecución: Alcaldía Local</t>
  </si>
  <si>
    <t>Comprometer mínimo el 98,5% del presupuesto de inversión directa de la vigencia</t>
  </si>
  <si>
    <r>
      <rPr>
        <b/>
        <sz val="14"/>
        <rFont val="Calibri Light"/>
        <family val="2"/>
        <scheme val="major"/>
      </rPr>
      <t xml:space="preserve">FORMULACIÓN Y SEGUIMIENTO DE LOS PLANES DE GESTIÓN DE LAS ALCALDÍAS LOCALES
</t>
    </r>
    <r>
      <rPr>
        <b/>
        <sz val="11"/>
        <color theme="1"/>
        <rFont val="Calibri Light"/>
        <family val="2"/>
        <scheme val="major"/>
      </rPr>
      <t>Alcaldía Local de Ciudad Bolívar
VIGENCIA 2026</t>
    </r>
  </si>
  <si>
    <t>Realizar 124 operativos de inspección, vigilancia y control en materia de integridad del espacio público</t>
  </si>
  <si>
    <t>Realizar 264 operativos de inspección, vigilancia y control en materia de actividad económica</t>
  </si>
  <si>
    <t>Realizar 75 operativos de inspección, vigilancia y control en materia de actividad ambiental</t>
  </si>
  <si>
    <t>3,9% (Con corte a 30 de septiembre de 2025)</t>
  </si>
  <si>
    <t>57% (Con corte a 30 de septiembre de 2025)</t>
  </si>
  <si>
    <t>57,5% (Con corte a 30 de septiembre de 2025)</t>
  </si>
  <si>
    <t>63% (Con corte a 30 de septiembre de 2025)</t>
  </si>
  <si>
    <t>31% (Con corte a 30 de septiembre de 2025)</t>
  </si>
  <si>
    <t>74% (Con corte a 30 de septiembre de 2025)</t>
  </si>
  <si>
    <t>98% (Con corte a 30 de septiembre de 2025)</t>
  </si>
  <si>
    <t>77633 (Con corte a 30 de septiembre de 2025)</t>
  </si>
  <si>
    <t>16793 (Con corte a 30 de septiembre de 2025)</t>
  </si>
  <si>
    <t>38 (Con corte a 30 de septiembre de 2025)</t>
  </si>
  <si>
    <t>26 (Con corte a 30 de septiembre de 2025)</t>
  </si>
  <si>
    <t>89 (Con corte a 30 de septiembre de 2025)</t>
  </si>
  <si>
    <t>174 (Con corte a 30 de septiembre de 2025)</t>
  </si>
  <si>
    <t>62 (Con corte a 30 de septiembre de 2025)</t>
  </si>
  <si>
    <t>Realizar 15.000 impulsos procesales (avocar, rechazar, enviar al competente y todo lo que derive del desarrollo de la actuación) sobre las actuaciones de policía que se encuentran a cargo de las inspecciones de policía</t>
  </si>
  <si>
    <t>Proferir 5.000 fallos de fondo en primera instancia sobre las actuaciones de policía que se encuentran a cargo de las inspecciones de policía</t>
  </si>
  <si>
    <t>Terminar (archivar) 60 actuaciones administrativas activas</t>
  </si>
  <si>
    <t>Terminar 82 actuaciones administrativas en primera instancia</t>
  </si>
  <si>
    <t>Operativos en materia de  integridad del espacio público</t>
  </si>
  <si>
    <t>Operativos</t>
  </si>
  <si>
    <t>Número de operativos en materia de  integridad del espacio público realizados / Número de operativos en materia de  integridad del espacio público programados</t>
  </si>
  <si>
    <t>Operativos en materia de actividad económica realizadas</t>
  </si>
  <si>
    <t>Número de operativos en materia de actividad económica realizadas / Número de operativos en materia de actividad económica programadas</t>
  </si>
  <si>
    <t>Operativos en materia de actividad ambiental realizadas</t>
  </si>
  <si>
    <t>Número de operativos en materia de actividad ambiental realizadas / Número de operativos en materia de actividad ambiental programadas</t>
  </si>
  <si>
    <t>Lograr que el 98% de los contratos en ejecución en SECOP se encuentren en SIPSE-Local en estado “Ejecución”.</t>
  </si>
  <si>
    <t>Número de contratos registrados en SIPSE Local en estado ejecución /Número total de contratos registrados en SECOP en estado en ejecucion o Firmado
Nota: No se tendrán en cuenta los procesos registrados en SIPSE susceptibles a cambio de base de datos y que no se puedan registrar y una vez se cuente con la debida justificación tramitada por el FDL</t>
  </si>
  <si>
    <t>Porcentaje de contratos en estado "ejecución" en SIPSE-Local y en SECOP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</si>
</sst>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0.0%"/>
    <numFmt numFmtId="166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11"/>
      <color rgb="FF002060"/>
      <name val="Calibri Light"/>
      <family val="2"/>
      <scheme val="major"/>
    </font>
    <font>
      <b/>
      <sz val="11"/>
      <color rgb="FF002060"/>
      <name val="Calibri Light"/>
      <family val="2"/>
      <scheme val="major"/>
    </font>
    <font>
      <b/>
      <sz val="12"/>
      <color rgb="FF002060"/>
      <name val="Calibri Light"/>
      <family val="2"/>
      <scheme val="major"/>
    </font>
    <font>
      <sz val="11"/>
      <color rgb="FF002060"/>
      <name val="Calibri Light"/>
      <family val="2"/>
    </font>
    <font>
      <sz val="11"/>
      <name val="Calibri Light"/>
      <family val="2"/>
      <scheme val="major"/>
    </font>
    <font>
      <sz val="11"/>
      <name val="Calibri Light"/>
      <family val="2"/>
    </font>
    <font>
      <b/>
      <sz val="11"/>
      <name val="Calibri Light"/>
      <family val="2"/>
      <scheme val="major"/>
    </font>
    <font>
      <i/>
      <sz val="11"/>
      <color rgb="FF002060"/>
      <name val="Calibri Light"/>
      <family val="2"/>
    </font>
    <font>
      <sz val="12"/>
      <color rgb="FF002060"/>
      <name val="Calibri Light"/>
      <family val="2"/>
      <scheme val="major"/>
    </font>
    <font>
      <sz val="11"/>
      <color theme="1"/>
      <name val="Calibri Light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horizontal="justify" vertical="center" wrapText="1"/>
    </xf>
    <xf numFmtId="0" fontId="1" fillId="4" borderId="0" xfId="0" applyFont="1" applyFill="1" applyAlignment="1">
      <alignment wrapText="1"/>
    </xf>
    <xf numFmtId="0" fontId="2" fillId="4" borderId="0" xfId="0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2" fillId="4" borderId="0" xfId="0" applyFont="1" applyFill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/>
    <xf numFmtId="9" fontId="5" fillId="8" borderId="1" xfId="1" applyFont="1" applyFill="1" applyBorder="1" applyAlignment="1">
      <alignment wrapText="1"/>
    </xf>
    <xf numFmtId="0" fontId="5" fillId="8" borderId="1" xfId="0" applyFont="1" applyFill="1" applyBorder="1" applyAlignment="1">
      <alignment wrapText="1"/>
    </xf>
    <xf numFmtId="0" fontId="7" fillId="9" borderId="1" xfId="0" applyFont="1" applyFill="1" applyBorder="1" applyAlignment="1">
      <alignment wrapText="1"/>
    </xf>
    <xf numFmtId="0" fontId="14" fillId="6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7" fillId="10" borderId="1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8" fillId="4" borderId="1" xfId="0" applyFont="1" applyFill="1" applyBorder="1" applyAlignment="1">
      <alignment horizontal="justify" vertical="center" wrapText="1"/>
    </xf>
    <xf numFmtId="0" fontId="20" fillId="8" borderId="1" xfId="0" applyFont="1" applyFill="1" applyBorder="1" applyAlignment="1">
      <alignment wrapText="1"/>
    </xf>
    <xf numFmtId="1" fontId="18" fillId="0" borderId="1" xfId="0" applyNumberFormat="1" applyFont="1" applyBorder="1" applyAlignment="1">
      <alignment horizontal="right" vertical="center" wrapText="1"/>
    </xf>
    <xf numFmtId="164" fontId="5" fillId="8" borderId="1" xfId="1" applyNumberFormat="1" applyFont="1" applyFill="1" applyBorder="1" applyAlignment="1">
      <alignment horizontal="right" wrapText="1"/>
    </xf>
    <xf numFmtId="164" fontId="18" fillId="0" borderId="1" xfId="0" applyNumberFormat="1" applyFont="1" applyBorder="1" applyAlignment="1">
      <alignment horizontal="right" vertical="center" wrapText="1"/>
    </xf>
    <xf numFmtId="164" fontId="20" fillId="8" borderId="1" xfId="0" applyNumberFormat="1" applyFont="1" applyFill="1" applyBorder="1" applyAlignment="1">
      <alignment horizontal="right" wrapText="1"/>
    </xf>
    <xf numFmtId="164" fontId="7" fillId="9" borderId="1" xfId="1" applyNumberFormat="1" applyFont="1" applyFill="1" applyBorder="1" applyAlignment="1">
      <alignment horizontal="right" wrapText="1"/>
    </xf>
    <xf numFmtId="1" fontId="5" fillId="8" borderId="1" xfId="1" applyNumberFormat="1" applyFont="1" applyFill="1" applyBorder="1" applyAlignment="1">
      <alignment horizontal="right" wrapText="1"/>
    </xf>
    <xf numFmtId="1" fontId="20" fillId="8" borderId="1" xfId="0" applyNumberFormat="1" applyFont="1" applyFill="1" applyBorder="1" applyAlignment="1">
      <alignment horizontal="right" wrapText="1"/>
    </xf>
    <xf numFmtId="1" fontId="7" fillId="9" borderId="1" xfId="1" applyNumberFormat="1" applyFont="1" applyFill="1" applyBorder="1" applyAlignment="1">
      <alignment horizontal="right" wrapText="1"/>
    </xf>
    <xf numFmtId="10" fontId="5" fillId="8" borderId="1" xfId="1" applyNumberFormat="1" applyFont="1" applyFill="1" applyBorder="1" applyAlignment="1">
      <alignment horizontal="right" wrapText="1"/>
    </xf>
    <xf numFmtId="10" fontId="18" fillId="0" borderId="1" xfId="1" applyNumberFormat="1" applyFont="1" applyBorder="1" applyAlignment="1">
      <alignment horizontal="right" vertical="center" wrapText="1"/>
    </xf>
    <xf numFmtId="10" fontId="7" fillId="9" borderId="1" xfId="1" applyNumberFormat="1" applyFont="1" applyFill="1" applyBorder="1" applyAlignment="1">
      <alignment horizontal="right" wrapText="1"/>
    </xf>
    <xf numFmtId="1" fontId="19" fillId="0" borderId="1" xfId="0" applyNumberFormat="1" applyFont="1" applyBorder="1" applyAlignment="1">
      <alignment horizontal="right" vertical="center" wrapText="1"/>
    </xf>
    <xf numFmtId="164" fontId="19" fillId="0" borderId="1" xfId="0" applyNumberFormat="1" applyFont="1" applyBorder="1" applyAlignment="1">
      <alignment horizontal="right" vertical="center" wrapText="1"/>
    </xf>
    <xf numFmtId="10" fontId="19" fillId="0" borderId="1" xfId="1" applyNumberFormat="1" applyFont="1" applyBorder="1" applyAlignment="1">
      <alignment horizontal="righ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justify" vertical="center" wrapText="1"/>
    </xf>
    <xf numFmtId="0" fontId="21" fillId="5" borderId="1" xfId="0" applyFont="1" applyFill="1" applyBorder="1" applyAlignment="1">
      <alignment horizontal="justify" vertical="center" wrapText="1"/>
    </xf>
    <xf numFmtId="0" fontId="21" fillId="0" borderId="1" xfId="0" applyFont="1" applyBorder="1" applyAlignment="1">
      <alignment horizontal="right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justify" vertical="center" wrapText="1"/>
    </xf>
    <xf numFmtId="0" fontId="22" fillId="0" borderId="5" xfId="0" applyFont="1" applyBorder="1" applyAlignment="1">
      <alignment vertical="center" wrapText="1"/>
    </xf>
    <xf numFmtId="10" fontId="22" fillId="0" borderId="1" xfId="0" applyNumberFormat="1" applyFont="1" applyBorder="1" applyAlignment="1">
      <alignment horizontal="justify" vertical="center" wrapText="1"/>
    </xf>
    <xf numFmtId="0" fontId="23" fillId="0" borderId="1" xfId="0" applyFont="1" applyBorder="1" applyAlignment="1">
      <alignment horizontal="justify" vertical="center" wrapText="1"/>
    </xf>
    <xf numFmtId="1" fontId="22" fillId="0" borderId="1" xfId="1" applyNumberFormat="1" applyFont="1" applyBorder="1" applyAlignment="1">
      <alignment horizontal="right" vertical="center" wrapText="1"/>
    </xf>
    <xf numFmtId="164" fontId="22" fillId="0" borderId="1" xfId="0" applyNumberFormat="1" applyFont="1" applyBorder="1" applyAlignment="1">
      <alignment horizontal="right" vertical="center" wrapText="1"/>
    </xf>
    <xf numFmtId="10" fontId="22" fillId="0" borderId="1" xfId="1" applyNumberFormat="1" applyFont="1" applyBorder="1" applyAlignment="1">
      <alignment horizontal="right" vertical="center" wrapText="1"/>
    </xf>
    <xf numFmtId="1" fontId="22" fillId="0" borderId="1" xfId="0" applyNumberFormat="1" applyFont="1" applyBorder="1" applyAlignment="1">
      <alignment horizontal="right" vertical="center" wrapText="1"/>
    </xf>
    <xf numFmtId="1" fontId="24" fillId="0" borderId="1" xfId="0" applyNumberFormat="1" applyFont="1" applyBorder="1" applyAlignment="1">
      <alignment horizontal="right" vertical="center" wrapText="1"/>
    </xf>
    <xf numFmtId="164" fontId="24" fillId="0" borderId="1" xfId="0" applyNumberFormat="1" applyFont="1" applyBorder="1" applyAlignment="1">
      <alignment horizontal="right" vertical="center" wrapText="1"/>
    </xf>
    <xf numFmtId="0" fontId="22" fillId="4" borderId="1" xfId="0" applyFont="1" applyFill="1" applyBorder="1" applyAlignment="1">
      <alignment horizontal="justify" vertical="center" wrapText="1"/>
    </xf>
    <xf numFmtId="10" fontId="24" fillId="0" borderId="1" xfId="1" applyNumberFormat="1" applyFont="1" applyBorder="1" applyAlignment="1">
      <alignment horizontal="right" vertical="center" wrapText="1"/>
    </xf>
    <xf numFmtId="0" fontId="21" fillId="0" borderId="5" xfId="0" applyFont="1" applyBorder="1" applyAlignment="1">
      <alignment vertical="center" wrapText="1"/>
    </xf>
    <xf numFmtId="9" fontId="21" fillId="0" borderId="1" xfId="0" applyNumberFormat="1" applyFont="1" applyBorder="1" applyAlignment="1">
      <alignment horizontal="right" vertical="center" wrapText="1"/>
    </xf>
    <xf numFmtId="9" fontId="18" fillId="0" borderId="1" xfId="0" applyNumberFormat="1" applyFont="1" applyBorder="1" applyAlignment="1">
      <alignment horizontal="right" vertical="center" wrapText="1"/>
    </xf>
    <xf numFmtId="9" fontId="19" fillId="0" borderId="1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horizontal="left" vertical="center" wrapText="1"/>
    </xf>
    <xf numFmtId="9" fontId="21" fillId="0" borderId="1" xfId="1" applyFont="1" applyBorder="1" applyAlignment="1">
      <alignment horizontal="right" vertical="center" wrapText="1"/>
    </xf>
    <xf numFmtId="9" fontId="18" fillId="0" borderId="1" xfId="1" applyFont="1" applyBorder="1" applyAlignment="1">
      <alignment horizontal="right" vertical="center" wrapText="1"/>
    </xf>
    <xf numFmtId="0" fontId="18" fillId="0" borderId="5" xfId="0" applyFont="1" applyBorder="1" applyAlignment="1">
      <alignment vertical="center" wrapText="1"/>
    </xf>
    <xf numFmtId="0" fontId="25" fillId="0" borderId="1" xfId="0" applyFont="1" applyBorder="1" applyAlignment="1">
      <alignment horizontal="right" vertical="center" wrapText="1"/>
    </xf>
    <xf numFmtId="9" fontId="21" fillId="5" borderId="1" xfId="0" applyNumberFormat="1" applyFont="1" applyFill="1" applyBorder="1" applyAlignment="1">
      <alignment horizontal="right" vertical="center" wrapText="1"/>
    </xf>
    <xf numFmtId="10" fontId="20" fillId="8" borderId="1" xfId="1" applyNumberFormat="1" applyFont="1" applyFill="1" applyBorder="1" applyAlignment="1">
      <alignment horizontal="right" wrapText="1"/>
    </xf>
    <xf numFmtId="0" fontId="26" fillId="0" borderId="0" xfId="0" applyFont="1" applyAlignment="1">
      <alignment wrapText="1"/>
    </xf>
    <xf numFmtId="0" fontId="22" fillId="0" borderId="1" xfId="0" applyFont="1" applyBorder="1" applyAlignment="1">
      <alignment horizontal="left" vertical="center" wrapText="1"/>
    </xf>
    <xf numFmtId="9" fontId="22" fillId="0" borderId="1" xfId="1" applyFont="1" applyFill="1" applyBorder="1" applyAlignment="1">
      <alignment horizontal="right" vertical="center" wrapText="1"/>
    </xf>
    <xf numFmtId="9" fontId="22" fillId="0" borderId="1" xfId="1" applyFont="1" applyBorder="1" applyAlignment="1">
      <alignment horizontal="right" vertical="center" wrapText="1"/>
    </xf>
    <xf numFmtId="9" fontId="24" fillId="0" borderId="1" xfId="1" applyFont="1" applyBorder="1" applyAlignment="1">
      <alignment horizontal="right" vertical="center" wrapText="1"/>
    </xf>
    <xf numFmtId="0" fontId="1" fillId="0" borderId="5" xfId="0" applyFont="1" applyBorder="1" applyAlignment="1">
      <alignment vertical="center" wrapText="1"/>
    </xf>
    <xf numFmtId="0" fontId="27" fillId="0" borderId="1" xfId="0" applyFont="1" applyBorder="1" applyAlignment="1" applyProtection="1">
      <alignment horizontal="justify" vertical="center" wrapText="1"/>
      <protection hidden="1"/>
    </xf>
    <xf numFmtId="0" fontId="27" fillId="0" borderId="1" xfId="0" applyFont="1" applyBorder="1" applyAlignment="1">
      <alignment horizontal="justify" vertical="center" wrapText="1"/>
    </xf>
    <xf numFmtId="9" fontId="1" fillId="0" borderId="1" xfId="1" applyFont="1" applyFill="1" applyBorder="1" applyAlignment="1">
      <alignment horizontal="right" vertical="center" wrapText="1"/>
    </xf>
    <xf numFmtId="165" fontId="1" fillId="0" borderId="1" xfId="1" applyNumberFormat="1" applyFont="1" applyFill="1" applyBorder="1" applyAlignment="1">
      <alignment horizontal="right" vertical="center" wrapText="1"/>
    </xf>
    <xf numFmtId="166" fontId="1" fillId="0" borderId="1" xfId="2" applyNumberFormat="1" applyFont="1" applyFill="1" applyBorder="1" applyAlignment="1">
      <alignment horizontal="right" vertical="center" wrapText="1"/>
    </xf>
    <xf numFmtId="166" fontId="1" fillId="0" borderId="1" xfId="2" applyNumberFormat="1" applyFont="1" applyBorder="1" applyAlignment="1">
      <alignment horizontal="right" vertical="center" wrapText="1"/>
    </xf>
    <xf numFmtId="0" fontId="16" fillId="10" borderId="2" xfId="0" applyFont="1" applyFill="1" applyBorder="1" applyAlignment="1">
      <alignment horizontal="center" vertical="center" wrapText="1"/>
    </xf>
    <xf numFmtId="0" fontId="16" fillId="10" borderId="4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center" vertical="center" wrapText="1"/>
    </xf>
    <xf numFmtId="0" fontId="2" fillId="13" borderId="4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0</xdr:row>
      <xdr:rowOff>38099</xdr:rowOff>
    </xdr:from>
    <xdr:to>
      <xdr:col>1</xdr:col>
      <xdr:colOff>1181100</xdr:colOff>
      <xdr:row>0</xdr:row>
      <xdr:rowOff>695324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" y="38099"/>
          <a:ext cx="1857376" cy="6572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36"/>
  <sheetViews>
    <sheetView tabSelected="1" zoomScaleNormal="100" workbookViewId="0">
      <pane xSplit="2" ySplit="1" topLeftCell="G16" activePane="bottomRight" state="frozen"/>
      <selection pane="topRight" activeCell="C1" sqref="C1"/>
      <selection pane="bottomLeft" activeCell="A2" sqref="A2"/>
      <selection pane="bottomRight" activeCell="H17" sqref="H17"/>
    </sheetView>
  </sheetViews>
  <sheetFormatPr baseColWidth="10" defaultColWidth="10.88671875" defaultRowHeight="14.4" x14ac:dyDescent="0.3"/>
  <cols>
    <col min="1" max="1" width="10.5546875" style="1" customWidth="1"/>
    <col min="2" max="3" width="42.88671875" style="1" customWidth="1"/>
    <col min="4" max="4" width="28.5546875" style="1" customWidth="1"/>
    <col min="5" max="6" width="42.88671875" style="1" customWidth="1"/>
    <col min="7" max="12" width="21.44140625" style="1" customWidth="1"/>
    <col min="13" max="16" width="10" style="1" customWidth="1"/>
    <col min="17" max="17" width="14.33203125" style="1" customWidth="1"/>
    <col min="18" max="20" width="21.44140625" style="1" customWidth="1"/>
    <col min="21" max="23" width="14.33203125" style="1" customWidth="1"/>
    <col min="24" max="24" width="42.88671875" style="1" customWidth="1"/>
    <col min="25" max="25" width="28.5546875" style="1" customWidth="1"/>
    <col min="26" max="28" width="14.33203125" style="1" customWidth="1"/>
    <col min="29" max="29" width="42.88671875" style="1" customWidth="1"/>
    <col min="30" max="30" width="28.5546875" style="1" customWidth="1"/>
    <col min="31" max="33" width="14.33203125" style="1" customWidth="1"/>
    <col min="34" max="34" width="42.88671875" style="1" customWidth="1"/>
    <col min="35" max="35" width="28.5546875" style="1" customWidth="1"/>
    <col min="36" max="38" width="14.33203125" style="1" customWidth="1"/>
    <col min="39" max="39" width="42.88671875" style="1" customWidth="1"/>
    <col min="40" max="40" width="28.5546875" style="1" customWidth="1"/>
    <col min="41" max="43" width="14.33203125" style="1" customWidth="1"/>
    <col min="44" max="45" width="16.5546875" style="1" customWidth="1"/>
    <col min="46" max="46" width="39.44140625" style="1" customWidth="1"/>
    <col min="47" max="16384" width="10.88671875" style="1"/>
  </cols>
  <sheetData>
    <row r="1" spans="1:43" s="5" customFormat="1" ht="61.5" customHeight="1" x14ac:dyDescent="0.3">
      <c r="A1" s="103" t="s">
        <v>248</v>
      </c>
      <c r="B1" s="104"/>
      <c r="C1" s="104"/>
      <c r="D1" s="104"/>
      <c r="E1" s="104"/>
      <c r="F1" s="104"/>
      <c r="G1" s="105"/>
      <c r="H1" s="106" t="s">
        <v>174</v>
      </c>
      <c r="I1" s="107"/>
    </row>
    <row r="2" spans="1:43" s="7" customFormat="1" x14ac:dyDescent="0.3">
      <c r="A2" s="45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6"/>
      <c r="O2" s="6"/>
      <c r="P2" s="6"/>
      <c r="Q2" s="6"/>
    </row>
    <row r="3" spans="1:43" s="5" customFormat="1" ht="15" customHeight="1" x14ac:dyDescent="0.3">
      <c r="A3" s="108" t="s">
        <v>0</v>
      </c>
      <c r="B3" s="108"/>
      <c r="C3" s="108"/>
      <c r="D3" s="108"/>
    </row>
    <row r="4" spans="1:43" s="5" customFormat="1" ht="15" customHeight="1" x14ac:dyDescent="0.3">
      <c r="A4" s="11" t="s">
        <v>1</v>
      </c>
      <c r="B4" s="11" t="s">
        <v>2</v>
      </c>
      <c r="C4" s="108" t="s">
        <v>2</v>
      </c>
      <c r="D4" s="108"/>
    </row>
    <row r="5" spans="1:43" s="5" customFormat="1" ht="15" customHeight="1" x14ac:dyDescent="0.3">
      <c r="A5" s="8">
        <v>1</v>
      </c>
      <c r="B5" s="8" t="s">
        <v>177</v>
      </c>
      <c r="C5" s="102" t="s">
        <v>178</v>
      </c>
      <c r="D5" s="102"/>
    </row>
    <row r="6" spans="1:43" s="5" customFormat="1" x14ac:dyDescent="0.3">
      <c r="A6" s="8"/>
      <c r="B6" s="8"/>
      <c r="C6" s="102"/>
      <c r="D6" s="102"/>
    </row>
    <row r="7" spans="1:43" s="5" customFormat="1" x14ac:dyDescent="0.3">
      <c r="A7" s="8"/>
      <c r="B7" s="8"/>
      <c r="C7" s="102"/>
      <c r="D7" s="102"/>
    </row>
    <row r="8" spans="1:43" s="5" customFormat="1" x14ac:dyDescent="0.3"/>
    <row r="9" spans="1:43" ht="37.5" customHeight="1" x14ac:dyDescent="0.3">
      <c r="A9" s="109" t="s">
        <v>3</v>
      </c>
      <c r="B9" s="110"/>
      <c r="C9" s="116" t="s">
        <v>173</v>
      </c>
      <c r="D9" s="109" t="s">
        <v>4</v>
      </c>
      <c r="E9" s="110"/>
      <c r="F9" s="116" t="s">
        <v>129</v>
      </c>
      <c r="G9" s="111" t="s">
        <v>5</v>
      </c>
      <c r="H9" s="112"/>
      <c r="I9" s="112"/>
      <c r="J9" s="112"/>
      <c r="K9" s="112"/>
      <c r="L9" s="113" t="s">
        <v>6</v>
      </c>
      <c r="M9" s="114"/>
      <c r="N9" s="114"/>
      <c r="O9" s="114"/>
      <c r="P9" s="114"/>
      <c r="Q9" s="115"/>
      <c r="R9" s="99" t="s">
        <v>7</v>
      </c>
      <c r="S9" s="100"/>
      <c r="T9" s="101"/>
      <c r="U9" s="96" t="s">
        <v>8</v>
      </c>
      <c r="V9" s="97"/>
      <c r="W9" s="97"/>
      <c r="X9" s="97"/>
      <c r="Y9" s="98"/>
      <c r="Z9" s="93" t="s">
        <v>9</v>
      </c>
      <c r="AA9" s="94"/>
      <c r="AB9" s="94"/>
      <c r="AC9" s="94"/>
      <c r="AD9" s="95"/>
      <c r="AE9" s="90" t="s">
        <v>10</v>
      </c>
      <c r="AF9" s="91"/>
      <c r="AG9" s="91"/>
      <c r="AH9" s="91"/>
      <c r="AI9" s="92"/>
      <c r="AJ9" s="87" t="s">
        <v>11</v>
      </c>
      <c r="AK9" s="88"/>
      <c r="AL9" s="88"/>
      <c r="AM9" s="88"/>
      <c r="AN9" s="89"/>
      <c r="AO9" s="85" t="s">
        <v>12</v>
      </c>
      <c r="AP9" s="86"/>
      <c r="AQ9" s="86"/>
    </row>
    <row r="10" spans="1:43" s="20" customFormat="1" ht="27.6" x14ac:dyDescent="0.3">
      <c r="A10" s="25" t="s">
        <v>13</v>
      </c>
      <c r="B10" s="25" t="s">
        <v>14</v>
      </c>
      <c r="C10" s="117"/>
      <c r="D10" s="25" t="s">
        <v>15</v>
      </c>
      <c r="E10" s="25" t="s">
        <v>16</v>
      </c>
      <c r="F10" s="117"/>
      <c r="G10" s="16" t="s">
        <v>17</v>
      </c>
      <c r="H10" s="16" t="s">
        <v>18</v>
      </c>
      <c r="I10" s="16" t="s">
        <v>19</v>
      </c>
      <c r="J10" s="16" t="s">
        <v>20</v>
      </c>
      <c r="K10" s="16" t="s">
        <v>21</v>
      </c>
      <c r="L10" s="17" t="s">
        <v>22</v>
      </c>
      <c r="M10" s="17" t="s">
        <v>23</v>
      </c>
      <c r="N10" s="17" t="s">
        <v>24</v>
      </c>
      <c r="O10" s="17" t="s">
        <v>25</v>
      </c>
      <c r="P10" s="17" t="s">
        <v>26</v>
      </c>
      <c r="Q10" s="17" t="s">
        <v>27</v>
      </c>
      <c r="R10" s="19" t="s">
        <v>28</v>
      </c>
      <c r="S10" s="19" t="s">
        <v>29</v>
      </c>
      <c r="T10" s="19" t="s">
        <v>30</v>
      </c>
      <c r="U10" s="24" t="s">
        <v>31</v>
      </c>
      <c r="V10" s="24" t="s">
        <v>32</v>
      </c>
      <c r="W10" s="24" t="s">
        <v>7</v>
      </c>
      <c r="X10" s="24" t="s">
        <v>33</v>
      </c>
      <c r="Y10" s="24" t="s">
        <v>34</v>
      </c>
      <c r="Z10" s="18" t="s">
        <v>31</v>
      </c>
      <c r="AA10" s="18" t="s">
        <v>32</v>
      </c>
      <c r="AB10" s="18" t="s">
        <v>7</v>
      </c>
      <c r="AC10" s="18" t="s">
        <v>33</v>
      </c>
      <c r="AD10" s="18" t="s">
        <v>34</v>
      </c>
      <c r="AE10" s="23" t="s">
        <v>31</v>
      </c>
      <c r="AF10" s="23" t="s">
        <v>32</v>
      </c>
      <c r="AG10" s="23" t="s">
        <v>7</v>
      </c>
      <c r="AH10" s="23" t="s">
        <v>33</v>
      </c>
      <c r="AI10" s="23" t="s">
        <v>34</v>
      </c>
      <c r="AJ10" s="22" t="s">
        <v>31</v>
      </c>
      <c r="AK10" s="22" t="s">
        <v>32</v>
      </c>
      <c r="AL10" s="22" t="s">
        <v>7</v>
      </c>
      <c r="AM10" s="22" t="s">
        <v>33</v>
      </c>
      <c r="AN10" s="22" t="s">
        <v>34</v>
      </c>
      <c r="AO10" s="21" t="s">
        <v>31</v>
      </c>
      <c r="AP10" s="21" t="s">
        <v>32</v>
      </c>
      <c r="AQ10" s="21" t="s">
        <v>7</v>
      </c>
    </row>
    <row r="11" spans="1:43" s="4" customFormat="1" ht="72" x14ac:dyDescent="0.3">
      <c r="A11" s="49" t="s">
        <v>183</v>
      </c>
      <c r="B11" s="53" t="s">
        <v>198</v>
      </c>
      <c r="C11" s="78" t="s">
        <v>61</v>
      </c>
      <c r="D11" s="51" t="s">
        <v>50</v>
      </c>
      <c r="E11" s="51" t="s">
        <v>57</v>
      </c>
      <c r="F11" s="51" t="s">
        <v>148</v>
      </c>
      <c r="G11" s="50" t="s">
        <v>58</v>
      </c>
      <c r="H11" s="74" t="s">
        <v>204</v>
      </c>
      <c r="I11" s="52" t="s">
        <v>151</v>
      </c>
      <c r="J11" s="80" t="s">
        <v>252</v>
      </c>
      <c r="K11" s="53" t="s">
        <v>205</v>
      </c>
      <c r="L11" s="53" t="s">
        <v>59</v>
      </c>
      <c r="M11" s="81">
        <v>0</v>
      </c>
      <c r="N11" s="81">
        <v>0.15</v>
      </c>
      <c r="O11" s="81">
        <v>0.2</v>
      </c>
      <c r="P11" s="81">
        <v>0.25</v>
      </c>
      <c r="Q11" s="75">
        <f t="shared" ref="Q11:Q16" si="0">MAX(M11:P11)</f>
        <v>0.25</v>
      </c>
      <c r="R11" s="50" t="s">
        <v>219</v>
      </c>
      <c r="S11" s="50" t="s">
        <v>220</v>
      </c>
      <c r="T11" s="50" t="s">
        <v>245</v>
      </c>
      <c r="U11" s="76">
        <f>M11</f>
        <v>0</v>
      </c>
      <c r="V11" s="55"/>
      <c r="W11" s="56">
        <f>IFERROR(IF(V11/U11&gt;1,1,V11/U11),0)</f>
        <v>0</v>
      </c>
      <c r="X11" s="50"/>
      <c r="Y11" s="50"/>
      <c r="Z11" s="76">
        <f>N11</f>
        <v>0.15</v>
      </c>
      <c r="AA11" s="55"/>
      <c r="AB11" s="56">
        <f>IFERROR(IF(AA11/Z11&gt;1,1,AA11/Z11),0)</f>
        <v>0</v>
      </c>
      <c r="AC11" s="50"/>
      <c r="AD11" s="50"/>
      <c r="AE11" s="76">
        <f>O11</f>
        <v>0.2</v>
      </c>
      <c r="AF11" s="55"/>
      <c r="AG11" s="56">
        <f>IFERROR(IF(AF11/AE11&gt;1,1,AF11/AE11),0)</f>
        <v>0</v>
      </c>
      <c r="AH11" s="50"/>
      <c r="AI11" s="50"/>
      <c r="AJ11" s="76">
        <f>P11</f>
        <v>0.25</v>
      </c>
      <c r="AK11" s="55"/>
      <c r="AL11" s="56">
        <f>IFERROR(IF(AK11/AJ11&gt;1,1,AK11/AJ11),0)</f>
        <v>0</v>
      </c>
      <c r="AM11" s="50"/>
      <c r="AN11" s="50"/>
      <c r="AO11" s="77">
        <f>Q11</f>
        <v>0.25</v>
      </c>
      <c r="AP11" s="59"/>
      <c r="AQ11" s="61">
        <f>IFERROR(IF(AP11/AO11&gt;1,1,AP11/AO11),0)</f>
        <v>0</v>
      </c>
    </row>
    <row r="12" spans="1:43" s="4" customFormat="1" ht="115.2" x14ac:dyDescent="0.3">
      <c r="A12" s="49" t="s">
        <v>184</v>
      </c>
      <c r="B12" s="53" t="s">
        <v>199</v>
      </c>
      <c r="C12" s="78" t="s">
        <v>66</v>
      </c>
      <c r="D12" s="78" t="s">
        <v>56</v>
      </c>
      <c r="E12" s="78" t="s">
        <v>63</v>
      </c>
      <c r="F12" s="51" t="s">
        <v>148</v>
      </c>
      <c r="G12" s="53" t="s">
        <v>46</v>
      </c>
      <c r="H12" s="74" t="s">
        <v>206</v>
      </c>
      <c r="I12" s="52" t="s">
        <v>151</v>
      </c>
      <c r="J12" s="80" t="s">
        <v>253</v>
      </c>
      <c r="K12" s="53" t="s">
        <v>235</v>
      </c>
      <c r="L12" s="53" t="s">
        <v>59</v>
      </c>
      <c r="M12" s="81">
        <v>0.15</v>
      </c>
      <c r="N12" s="81">
        <v>0.37</v>
      </c>
      <c r="O12" s="81">
        <v>0.51</v>
      </c>
      <c r="P12" s="81">
        <v>0.72</v>
      </c>
      <c r="Q12" s="75">
        <f t="shared" si="0"/>
        <v>0.72</v>
      </c>
      <c r="R12" s="60" t="s">
        <v>221</v>
      </c>
      <c r="S12" s="60" t="s">
        <v>222</v>
      </c>
      <c r="T12" s="50" t="s">
        <v>245</v>
      </c>
      <c r="U12" s="76">
        <f t="shared" ref="U12:U25" si="1">M12</f>
        <v>0.15</v>
      </c>
      <c r="V12" s="55"/>
      <c r="W12" s="56">
        <f t="shared" ref="W12:W25" si="2">IFERROR(IF(V12/U12&gt;1,1,V12/U12),0)</f>
        <v>0</v>
      </c>
      <c r="X12" s="50"/>
      <c r="Y12" s="50"/>
      <c r="Z12" s="76">
        <f t="shared" ref="Z12:Z25" si="3">N12</f>
        <v>0.37</v>
      </c>
      <c r="AA12" s="55"/>
      <c r="AB12" s="56">
        <f t="shared" ref="AB12:AB25" si="4">IFERROR(IF(AA12/Z12&gt;1,1,AA12/Z12),0)</f>
        <v>0</v>
      </c>
      <c r="AC12" s="50"/>
      <c r="AD12" s="50"/>
      <c r="AE12" s="76">
        <f t="shared" ref="AE12:AE25" si="5">O12</f>
        <v>0.51</v>
      </c>
      <c r="AF12" s="55"/>
      <c r="AG12" s="56">
        <f t="shared" ref="AG12:AG25" si="6">IFERROR(IF(AF12/AE12&gt;1,1,AF12/AE12),0)</f>
        <v>0</v>
      </c>
      <c r="AH12" s="50"/>
      <c r="AI12" s="50"/>
      <c r="AJ12" s="76">
        <f t="shared" ref="AJ12:AJ25" si="7">P12</f>
        <v>0.72</v>
      </c>
      <c r="AK12" s="55"/>
      <c r="AL12" s="56">
        <f t="shared" ref="AL12:AL25" si="8">IFERROR(IF(AK12/AJ12&gt;1,1,AK12/AJ12),0)</f>
        <v>0</v>
      </c>
      <c r="AM12" s="50"/>
      <c r="AN12" s="50"/>
      <c r="AO12" s="77">
        <f t="shared" ref="AO12:AO25" si="9">Q12</f>
        <v>0.72</v>
      </c>
      <c r="AP12" s="59"/>
      <c r="AQ12" s="61">
        <f t="shared" ref="AQ12:AQ25" si="10">IFERROR(IF(AP12/AO12&gt;1,1,AP12/AO12),0)</f>
        <v>0</v>
      </c>
    </row>
    <row r="13" spans="1:43" s="4" customFormat="1" ht="129.6" x14ac:dyDescent="0.3">
      <c r="A13" s="49" t="s">
        <v>185</v>
      </c>
      <c r="B13" s="53" t="s">
        <v>200</v>
      </c>
      <c r="C13" s="78" t="s">
        <v>66</v>
      </c>
      <c r="D13" s="78" t="s">
        <v>56</v>
      </c>
      <c r="E13" s="78" t="s">
        <v>63</v>
      </c>
      <c r="F13" s="51" t="s">
        <v>148</v>
      </c>
      <c r="G13" s="53" t="s">
        <v>46</v>
      </c>
      <c r="H13" s="74" t="s">
        <v>207</v>
      </c>
      <c r="I13" s="52" t="s">
        <v>151</v>
      </c>
      <c r="J13" s="80" t="s">
        <v>254</v>
      </c>
      <c r="K13" s="53" t="s">
        <v>236</v>
      </c>
      <c r="L13" s="53" t="s">
        <v>59</v>
      </c>
      <c r="M13" s="81">
        <v>0.15</v>
      </c>
      <c r="N13" s="81">
        <v>0.33</v>
      </c>
      <c r="O13" s="81">
        <v>0.5</v>
      </c>
      <c r="P13" s="81">
        <v>0.69</v>
      </c>
      <c r="Q13" s="75">
        <f t="shared" si="0"/>
        <v>0.69</v>
      </c>
      <c r="R13" s="60" t="s">
        <v>221</v>
      </c>
      <c r="S13" s="60" t="s">
        <v>222</v>
      </c>
      <c r="T13" s="50" t="s">
        <v>245</v>
      </c>
      <c r="U13" s="76">
        <f t="shared" si="1"/>
        <v>0.15</v>
      </c>
      <c r="V13" s="55"/>
      <c r="W13" s="56">
        <f t="shared" si="2"/>
        <v>0</v>
      </c>
      <c r="X13" s="50"/>
      <c r="Y13" s="50"/>
      <c r="Z13" s="76">
        <f t="shared" si="3"/>
        <v>0.33</v>
      </c>
      <c r="AA13" s="55"/>
      <c r="AB13" s="56">
        <f t="shared" si="4"/>
        <v>0</v>
      </c>
      <c r="AC13" s="50"/>
      <c r="AD13" s="50"/>
      <c r="AE13" s="76">
        <f t="shared" si="5"/>
        <v>0.5</v>
      </c>
      <c r="AF13" s="55"/>
      <c r="AG13" s="56">
        <f t="shared" si="6"/>
        <v>0</v>
      </c>
      <c r="AH13" s="50"/>
      <c r="AI13" s="50"/>
      <c r="AJ13" s="76">
        <f t="shared" si="7"/>
        <v>0.69</v>
      </c>
      <c r="AK13" s="55"/>
      <c r="AL13" s="56">
        <f t="shared" si="8"/>
        <v>0</v>
      </c>
      <c r="AM13" s="50"/>
      <c r="AN13" s="50"/>
      <c r="AO13" s="77">
        <f t="shared" si="9"/>
        <v>0.69</v>
      </c>
      <c r="AP13" s="59"/>
      <c r="AQ13" s="61">
        <f t="shared" si="10"/>
        <v>0</v>
      </c>
    </row>
    <row r="14" spans="1:43" s="4" customFormat="1" ht="144" x14ac:dyDescent="0.3">
      <c r="A14" s="49" t="s">
        <v>186</v>
      </c>
      <c r="B14" s="53" t="s">
        <v>201</v>
      </c>
      <c r="C14" s="78" t="s">
        <v>66</v>
      </c>
      <c r="D14" s="78" t="s">
        <v>56</v>
      </c>
      <c r="E14" s="51" t="s">
        <v>68</v>
      </c>
      <c r="F14" s="51" t="s">
        <v>139</v>
      </c>
      <c r="G14" s="53" t="s">
        <v>46</v>
      </c>
      <c r="H14" s="74" t="s">
        <v>208</v>
      </c>
      <c r="I14" s="52" t="s">
        <v>151</v>
      </c>
      <c r="J14" s="80" t="s">
        <v>209</v>
      </c>
      <c r="K14" s="53" t="s">
        <v>237</v>
      </c>
      <c r="L14" s="53" t="s">
        <v>59</v>
      </c>
      <c r="M14" s="81">
        <v>0.45</v>
      </c>
      <c r="N14" s="81">
        <v>0.6</v>
      </c>
      <c r="O14" s="81">
        <v>0.8</v>
      </c>
      <c r="P14" s="81">
        <v>0.92</v>
      </c>
      <c r="Q14" s="75">
        <f t="shared" si="0"/>
        <v>0.92</v>
      </c>
      <c r="R14" s="60" t="s">
        <v>221</v>
      </c>
      <c r="S14" s="60" t="s">
        <v>223</v>
      </c>
      <c r="T14" s="50" t="s">
        <v>245</v>
      </c>
      <c r="U14" s="76">
        <f t="shared" si="1"/>
        <v>0.45</v>
      </c>
      <c r="V14" s="55"/>
      <c r="W14" s="56">
        <f t="shared" si="2"/>
        <v>0</v>
      </c>
      <c r="X14" s="50"/>
      <c r="Y14" s="50"/>
      <c r="Z14" s="76">
        <f t="shared" si="3"/>
        <v>0.6</v>
      </c>
      <c r="AA14" s="55"/>
      <c r="AB14" s="56">
        <f t="shared" si="4"/>
        <v>0</v>
      </c>
      <c r="AC14" s="50"/>
      <c r="AD14" s="50"/>
      <c r="AE14" s="76">
        <f t="shared" si="5"/>
        <v>0.8</v>
      </c>
      <c r="AF14" s="55"/>
      <c r="AG14" s="56">
        <f t="shared" si="6"/>
        <v>0</v>
      </c>
      <c r="AH14" s="50"/>
      <c r="AI14" s="50"/>
      <c r="AJ14" s="76">
        <f t="shared" si="7"/>
        <v>0.92</v>
      </c>
      <c r="AK14" s="55"/>
      <c r="AL14" s="56">
        <f t="shared" si="8"/>
        <v>0</v>
      </c>
      <c r="AM14" s="50"/>
      <c r="AN14" s="50"/>
      <c r="AO14" s="77">
        <f t="shared" si="9"/>
        <v>0.92</v>
      </c>
      <c r="AP14" s="59"/>
      <c r="AQ14" s="61">
        <f t="shared" si="10"/>
        <v>0</v>
      </c>
    </row>
    <row r="15" spans="1:43" s="4" customFormat="1" ht="72" x14ac:dyDescent="0.3">
      <c r="A15" s="49" t="s">
        <v>187</v>
      </c>
      <c r="B15" s="53" t="s">
        <v>247</v>
      </c>
      <c r="C15" s="78" t="s">
        <v>66</v>
      </c>
      <c r="D15" s="78" t="s">
        <v>56</v>
      </c>
      <c r="E15" s="51" t="s">
        <v>68</v>
      </c>
      <c r="F15" s="51" t="s">
        <v>139</v>
      </c>
      <c r="G15" s="53" t="s">
        <v>46</v>
      </c>
      <c r="H15" s="74" t="s">
        <v>210</v>
      </c>
      <c r="I15" s="52" t="s">
        <v>151</v>
      </c>
      <c r="J15" s="80" t="s">
        <v>255</v>
      </c>
      <c r="K15" s="53" t="s">
        <v>238</v>
      </c>
      <c r="L15" s="53" t="s">
        <v>59</v>
      </c>
      <c r="M15" s="81">
        <v>0.2</v>
      </c>
      <c r="N15" s="81">
        <v>0.35</v>
      </c>
      <c r="O15" s="81">
        <v>0.73</v>
      </c>
      <c r="P15" s="82">
        <v>0.98499999999999999</v>
      </c>
      <c r="Q15" s="75">
        <f t="shared" si="0"/>
        <v>0.98499999999999999</v>
      </c>
      <c r="R15" s="60" t="s">
        <v>221</v>
      </c>
      <c r="S15" s="60" t="s">
        <v>222</v>
      </c>
      <c r="T15" s="50" t="s">
        <v>245</v>
      </c>
      <c r="U15" s="76">
        <f t="shared" si="1"/>
        <v>0.2</v>
      </c>
      <c r="V15" s="55"/>
      <c r="W15" s="56">
        <f t="shared" si="2"/>
        <v>0</v>
      </c>
      <c r="X15" s="50"/>
      <c r="Y15" s="50"/>
      <c r="Z15" s="76">
        <f t="shared" si="3"/>
        <v>0.35</v>
      </c>
      <c r="AA15" s="55"/>
      <c r="AB15" s="56">
        <f t="shared" si="4"/>
        <v>0</v>
      </c>
      <c r="AC15" s="50"/>
      <c r="AD15" s="50"/>
      <c r="AE15" s="76">
        <f t="shared" si="5"/>
        <v>0.73</v>
      </c>
      <c r="AF15" s="55"/>
      <c r="AG15" s="56">
        <f t="shared" si="6"/>
        <v>0</v>
      </c>
      <c r="AH15" s="50"/>
      <c r="AI15" s="50"/>
      <c r="AJ15" s="76">
        <f t="shared" si="7"/>
        <v>0.98499999999999999</v>
      </c>
      <c r="AK15" s="55"/>
      <c r="AL15" s="56">
        <f t="shared" si="8"/>
        <v>0</v>
      </c>
      <c r="AM15" s="50"/>
      <c r="AN15" s="50"/>
      <c r="AO15" s="77">
        <f t="shared" si="9"/>
        <v>0.98499999999999999</v>
      </c>
      <c r="AP15" s="59"/>
      <c r="AQ15" s="61">
        <f t="shared" si="10"/>
        <v>0</v>
      </c>
    </row>
    <row r="16" spans="1:43" s="4" customFormat="1" ht="72" x14ac:dyDescent="0.3">
      <c r="A16" s="49" t="s">
        <v>188</v>
      </c>
      <c r="B16" s="53" t="s">
        <v>202</v>
      </c>
      <c r="C16" s="78" t="s">
        <v>66</v>
      </c>
      <c r="D16" s="78" t="s">
        <v>56</v>
      </c>
      <c r="E16" s="78" t="s">
        <v>63</v>
      </c>
      <c r="F16" s="51" t="s">
        <v>139</v>
      </c>
      <c r="G16" s="53" t="s">
        <v>46</v>
      </c>
      <c r="H16" s="74" t="s">
        <v>211</v>
      </c>
      <c r="I16" s="52" t="s">
        <v>151</v>
      </c>
      <c r="J16" s="80" t="s">
        <v>256</v>
      </c>
      <c r="K16" s="53" t="s">
        <v>239</v>
      </c>
      <c r="L16" s="53" t="s">
        <v>59</v>
      </c>
      <c r="M16" s="81">
        <v>7.0000000000000007E-2</v>
      </c>
      <c r="N16" s="81">
        <v>0.17</v>
      </c>
      <c r="O16" s="81">
        <v>0.35</v>
      </c>
      <c r="P16" s="81">
        <v>0.52</v>
      </c>
      <c r="Q16" s="75">
        <f t="shared" si="0"/>
        <v>0.52</v>
      </c>
      <c r="R16" s="60" t="s">
        <v>221</v>
      </c>
      <c r="S16" s="60" t="s">
        <v>222</v>
      </c>
      <c r="T16" s="50" t="s">
        <v>245</v>
      </c>
      <c r="U16" s="76">
        <f t="shared" si="1"/>
        <v>7.0000000000000007E-2</v>
      </c>
      <c r="V16" s="55"/>
      <c r="W16" s="56">
        <f t="shared" si="2"/>
        <v>0</v>
      </c>
      <c r="X16" s="50"/>
      <c r="Y16" s="50"/>
      <c r="Z16" s="76">
        <f t="shared" si="3"/>
        <v>0.17</v>
      </c>
      <c r="AA16" s="55"/>
      <c r="AB16" s="56">
        <f t="shared" si="4"/>
        <v>0</v>
      </c>
      <c r="AC16" s="50"/>
      <c r="AD16" s="50"/>
      <c r="AE16" s="76">
        <f t="shared" si="5"/>
        <v>0.35</v>
      </c>
      <c r="AF16" s="55"/>
      <c r="AG16" s="56">
        <f t="shared" si="6"/>
        <v>0</v>
      </c>
      <c r="AH16" s="50"/>
      <c r="AI16" s="50"/>
      <c r="AJ16" s="76">
        <f t="shared" si="7"/>
        <v>0.52</v>
      </c>
      <c r="AK16" s="55"/>
      <c r="AL16" s="56">
        <f t="shared" si="8"/>
        <v>0</v>
      </c>
      <c r="AM16" s="50"/>
      <c r="AN16" s="50"/>
      <c r="AO16" s="77">
        <f t="shared" si="9"/>
        <v>0.52</v>
      </c>
      <c r="AP16" s="59"/>
      <c r="AQ16" s="61">
        <f t="shared" si="10"/>
        <v>0</v>
      </c>
    </row>
    <row r="17" spans="1:44" s="4" customFormat="1" ht="230.4" x14ac:dyDescent="0.3">
      <c r="A17" s="49" t="s">
        <v>189</v>
      </c>
      <c r="B17" s="53" t="s">
        <v>277</v>
      </c>
      <c r="C17" s="78" t="s">
        <v>66</v>
      </c>
      <c r="D17" s="78" t="s">
        <v>56</v>
      </c>
      <c r="E17" s="51" t="s">
        <v>68</v>
      </c>
      <c r="F17" s="51" t="s">
        <v>139</v>
      </c>
      <c r="G17" s="53" t="s">
        <v>46</v>
      </c>
      <c r="H17" s="74" t="s">
        <v>279</v>
      </c>
      <c r="I17" s="52" t="s">
        <v>151</v>
      </c>
      <c r="J17" s="80" t="s">
        <v>257</v>
      </c>
      <c r="K17" s="53" t="s">
        <v>278</v>
      </c>
      <c r="L17" s="53" t="s">
        <v>53</v>
      </c>
      <c r="M17" s="81">
        <v>0.98</v>
      </c>
      <c r="N17" s="81">
        <v>0.98</v>
      </c>
      <c r="O17" s="81">
        <v>0.98</v>
      </c>
      <c r="P17" s="81">
        <v>0.98</v>
      </c>
      <c r="Q17" s="76">
        <f>AVERAGE(M17:P17)</f>
        <v>0.98</v>
      </c>
      <c r="R17" s="60" t="s">
        <v>221</v>
      </c>
      <c r="S17" s="60" t="s">
        <v>224</v>
      </c>
      <c r="T17" s="50" t="s">
        <v>245</v>
      </c>
      <c r="U17" s="76">
        <f t="shared" si="1"/>
        <v>0.98</v>
      </c>
      <c r="V17" s="55"/>
      <c r="W17" s="56">
        <f t="shared" si="2"/>
        <v>0</v>
      </c>
      <c r="X17" s="50"/>
      <c r="Y17" s="50"/>
      <c r="Z17" s="76">
        <f t="shared" si="3"/>
        <v>0.98</v>
      </c>
      <c r="AA17" s="55"/>
      <c r="AB17" s="56">
        <f t="shared" si="4"/>
        <v>0</v>
      </c>
      <c r="AC17" s="50"/>
      <c r="AD17" s="50"/>
      <c r="AE17" s="76">
        <f t="shared" si="5"/>
        <v>0.98</v>
      </c>
      <c r="AF17" s="55"/>
      <c r="AG17" s="56">
        <f t="shared" si="6"/>
        <v>0</v>
      </c>
      <c r="AH17" s="50"/>
      <c r="AI17" s="50"/>
      <c r="AJ17" s="76">
        <f t="shared" si="7"/>
        <v>0.98</v>
      </c>
      <c r="AK17" s="55"/>
      <c r="AL17" s="56">
        <f t="shared" si="8"/>
        <v>0</v>
      </c>
      <c r="AM17" s="50"/>
      <c r="AN17" s="50"/>
      <c r="AO17" s="77">
        <f t="shared" si="9"/>
        <v>0.98</v>
      </c>
      <c r="AP17" s="59"/>
      <c r="AQ17" s="61">
        <f t="shared" si="10"/>
        <v>0</v>
      </c>
    </row>
    <row r="18" spans="1:44" s="4" customFormat="1" ht="144" x14ac:dyDescent="0.3">
      <c r="A18" s="49" t="s">
        <v>190</v>
      </c>
      <c r="B18" s="53" t="s">
        <v>203</v>
      </c>
      <c r="C18" s="78" t="s">
        <v>66</v>
      </c>
      <c r="D18" s="78" t="s">
        <v>56</v>
      </c>
      <c r="E18" s="51" t="s">
        <v>57</v>
      </c>
      <c r="F18" s="51" t="s">
        <v>148</v>
      </c>
      <c r="G18" s="53" t="s">
        <v>46</v>
      </c>
      <c r="H18" s="74" t="s">
        <v>212</v>
      </c>
      <c r="I18" s="52" t="s">
        <v>151</v>
      </c>
      <c r="J18" s="80" t="s">
        <v>258</v>
      </c>
      <c r="K18" s="53" t="s">
        <v>240</v>
      </c>
      <c r="L18" s="53" t="s">
        <v>59</v>
      </c>
      <c r="M18" s="81">
        <v>0.9</v>
      </c>
      <c r="N18" s="81">
        <v>0.93</v>
      </c>
      <c r="O18" s="81">
        <v>0.97</v>
      </c>
      <c r="P18" s="81">
        <v>1</v>
      </c>
      <c r="Q18" s="75">
        <f>MAX(M18:P18)</f>
        <v>1</v>
      </c>
      <c r="R18" s="60" t="s">
        <v>221</v>
      </c>
      <c r="S18" s="60" t="s">
        <v>225</v>
      </c>
      <c r="T18" s="50" t="s">
        <v>245</v>
      </c>
      <c r="U18" s="76">
        <f t="shared" si="1"/>
        <v>0.9</v>
      </c>
      <c r="V18" s="55"/>
      <c r="W18" s="56">
        <f t="shared" si="2"/>
        <v>0</v>
      </c>
      <c r="X18" s="50"/>
      <c r="Y18" s="50"/>
      <c r="Z18" s="76">
        <f t="shared" si="3"/>
        <v>0.93</v>
      </c>
      <c r="AA18" s="55"/>
      <c r="AB18" s="56">
        <f t="shared" si="4"/>
        <v>0</v>
      </c>
      <c r="AC18" s="50"/>
      <c r="AD18" s="50"/>
      <c r="AE18" s="76">
        <f t="shared" si="5"/>
        <v>0.97</v>
      </c>
      <c r="AF18" s="55"/>
      <c r="AG18" s="56">
        <f t="shared" si="6"/>
        <v>0</v>
      </c>
      <c r="AH18" s="50"/>
      <c r="AI18" s="50"/>
      <c r="AJ18" s="76">
        <f t="shared" si="7"/>
        <v>1</v>
      </c>
      <c r="AK18" s="55"/>
      <c r="AL18" s="56">
        <f t="shared" si="8"/>
        <v>0</v>
      </c>
      <c r="AM18" s="50"/>
      <c r="AN18" s="50"/>
      <c r="AO18" s="77">
        <f t="shared" si="9"/>
        <v>1</v>
      </c>
      <c r="AP18" s="59"/>
      <c r="AQ18" s="61">
        <f t="shared" si="10"/>
        <v>0</v>
      </c>
    </row>
    <row r="19" spans="1:44" s="4" customFormat="1" ht="100.8" x14ac:dyDescent="0.3">
      <c r="A19" s="49" t="s">
        <v>191</v>
      </c>
      <c r="B19" s="53" t="s">
        <v>266</v>
      </c>
      <c r="C19" s="78" t="s">
        <v>61</v>
      </c>
      <c r="D19" s="78" t="s">
        <v>56</v>
      </c>
      <c r="E19" s="51" t="s">
        <v>79</v>
      </c>
      <c r="F19" s="51" t="s">
        <v>136</v>
      </c>
      <c r="G19" s="53" t="s">
        <v>46</v>
      </c>
      <c r="H19" s="74" t="s">
        <v>213</v>
      </c>
      <c r="I19" s="52" t="s">
        <v>213</v>
      </c>
      <c r="J19" s="80" t="s">
        <v>259</v>
      </c>
      <c r="K19" s="53" t="s">
        <v>241</v>
      </c>
      <c r="L19" s="53" t="s">
        <v>47</v>
      </c>
      <c r="M19" s="83">
        <v>3000</v>
      </c>
      <c r="N19" s="83">
        <v>4350</v>
      </c>
      <c r="O19" s="83">
        <v>3750</v>
      </c>
      <c r="P19" s="83">
        <v>3900</v>
      </c>
      <c r="Q19" s="54">
        <f t="shared" ref="Q19:Q25" si="11">SUM(M19:P19)</f>
        <v>15000</v>
      </c>
      <c r="R19" s="60" t="s">
        <v>226</v>
      </c>
      <c r="S19" s="60" t="s">
        <v>227</v>
      </c>
      <c r="T19" s="50" t="s">
        <v>246</v>
      </c>
      <c r="U19" s="54">
        <f t="shared" si="1"/>
        <v>3000</v>
      </c>
      <c r="V19" s="55"/>
      <c r="W19" s="56">
        <f t="shared" si="2"/>
        <v>0</v>
      </c>
      <c r="X19" s="50"/>
      <c r="Y19" s="50"/>
      <c r="Z19" s="57">
        <f t="shared" si="3"/>
        <v>4350</v>
      </c>
      <c r="AA19" s="55"/>
      <c r="AB19" s="56">
        <f t="shared" si="4"/>
        <v>0</v>
      </c>
      <c r="AC19" s="50"/>
      <c r="AD19" s="50"/>
      <c r="AE19" s="57">
        <f t="shared" si="5"/>
        <v>3750</v>
      </c>
      <c r="AF19" s="55"/>
      <c r="AG19" s="56">
        <f t="shared" si="6"/>
        <v>0</v>
      </c>
      <c r="AH19" s="50"/>
      <c r="AI19" s="50"/>
      <c r="AJ19" s="57">
        <f t="shared" si="7"/>
        <v>3900</v>
      </c>
      <c r="AK19" s="55"/>
      <c r="AL19" s="56">
        <f t="shared" si="8"/>
        <v>0</v>
      </c>
      <c r="AM19" s="50"/>
      <c r="AN19" s="50"/>
      <c r="AO19" s="58">
        <f t="shared" si="9"/>
        <v>15000</v>
      </c>
      <c r="AP19" s="59"/>
      <c r="AQ19" s="61">
        <f t="shared" si="10"/>
        <v>0</v>
      </c>
    </row>
    <row r="20" spans="1:44" s="4" customFormat="1" ht="86.4" x14ac:dyDescent="0.3">
      <c r="A20" s="49" t="s">
        <v>192</v>
      </c>
      <c r="B20" s="53" t="s">
        <v>267</v>
      </c>
      <c r="C20" s="78" t="s">
        <v>61</v>
      </c>
      <c r="D20" s="78" t="s">
        <v>56</v>
      </c>
      <c r="E20" s="51" t="s">
        <v>79</v>
      </c>
      <c r="F20" s="51" t="s">
        <v>136</v>
      </c>
      <c r="G20" s="53" t="s">
        <v>46</v>
      </c>
      <c r="H20" s="74" t="s">
        <v>214</v>
      </c>
      <c r="I20" s="52" t="s">
        <v>214</v>
      </c>
      <c r="J20" s="80" t="s">
        <v>260</v>
      </c>
      <c r="K20" s="53" t="s">
        <v>242</v>
      </c>
      <c r="L20" s="53" t="s">
        <v>47</v>
      </c>
      <c r="M20" s="83">
        <v>1000</v>
      </c>
      <c r="N20" s="83">
        <v>1450</v>
      </c>
      <c r="O20" s="83">
        <v>1250</v>
      </c>
      <c r="P20" s="83">
        <v>1300</v>
      </c>
      <c r="Q20" s="54">
        <f t="shared" si="11"/>
        <v>5000</v>
      </c>
      <c r="R20" s="60" t="s">
        <v>228</v>
      </c>
      <c r="S20" s="60" t="s">
        <v>227</v>
      </c>
      <c r="T20" s="50" t="s">
        <v>246</v>
      </c>
      <c r="U20" s="54">
        <f t="shared" si="1"/>
        <v>1000</v>
      </c>
      <c r="V20" s="55"/>
      <c r="W20" s="56">
        <f t="shared" si="2"/>
        <v>0</v>
      </c>
      <c r="X20" s="50"/>
      <c r="Y20" s="50"/>
      <c r="Z20" s="57">
        <f t="shared" si="3"/>
        <v>1450</v>
      </c>
      <c r="AA20" s="55"/>
      <c r="AB20" s="56">
        <f t="shared" si="4"/>
        <v>0</v>
      </c>
      <c r="AC20" s="50"/>
      <c r="AD20" s="50"/>
      <c r="AE20" s="57">
        <f t="shared" si="5"/>
        <v>1250</v>
      </c>
      <c r="AF20" s="55"/>
      <c r="AG20" s="56">
        <f t="shared" si="6"/>
        <v>0</v>
      </c>
      <c r="AH20" s="50"/>
      <c r="AI20" s="50"/>
      <c r="AJ20" s="57">
        <f t="shared" si="7"/>
        <v>1300</v>
      </c>
      <c r="AK20" s="55"/>
      <c r="AL20" s="56">
        <f t="shared" si="8"/>
        <v>0</v>
      </c>
      <c r="AM20" s="50"/>
      <c r="AN20" s="50"/>
      <c r="AO20" s="58">
        <f t="shared" si="9"/>
        <v>5000</v>
      </c>
      <c r="AP20" s="59"/>
      <c r="AQ20" s="61">
        <f t="shared" si="10"/>
        <v>0</v>
      </c>
    </row>
    <row r="21" spans="1:44" s="4" customFormat="1" ht="100.8" x14ac:dyDescent="0.3">
      <c r="A21" s="49" t="s">
        <v>193</v>
      </c>
      <c r="B21" s="53" t="s">
        <v>268</v>
      </c>
      <c r="C21" s="78" t="s">
        <v>61</v>
      </c>
      <c r="D21" s="78" t="s">
        <v>56</v>
      </c>
      <c r="E21" s="51" t="s">
        <v>79</v>
      </c>
      <c r="F21" s="51" t="s">
        <v>136</v>
      </c>
      <c r="G21" s="53" t="s">
        <v>46</v>
      </c>
      <c r="H21" s="74" t="s">
        <v>215</v>
      </c>
      <c r="I21" s="52" t="s">
        <v>216</v>
      </c>
      <c r="J21" s="80" t="s">
        <v>261</v>
      </c>
      <c r="K21" s="53" t="s">
        <v>243</v>
      </c>
      <c r="L21" s="53" t="s">
        <v>47</v>
      </c>
      <c r="M21" s="83">
        <v>9</v>
      </c>
      <c r="N21" s="83">
        <v>15</v>
      </c>
      <c r="O21" s="83">
        <v>18</v>
      </c>
      <c r="P21" s="83">
        <v>18</v>
      </c>
      <c r="Q21" s="54">
        <f t="shared" si="11"/>
        <v>60</v>
      </c>
      <c r="R21" s="60" t="s">
        <v>229</v>
      </c>
      <c r="S21" s="60" t="s">
        <v>230</v>
      </c>
      <c r="T21" s="50" t="s">
        <v>246</v>
      </c>
      <c r="U21" s="54">
        <f t="shared" si="1"/>
        <v>9</v>
      </c>
      <c r="V21" s="55"/>
      <c r="W21" s="56">
        <f t="shared" si="2"/>
        <v>0</v>
      </c>
      <c r="X21" s="50"/>
      <c r="Y21" s="50"/>
      <c r="Z21" s="57">
        <f t="shared" si="3"/>
        <v>15</v>
      </c>
      <c r="AA21" s="55"/>
      <c r="AB21" s="56">
        <f t="shared" si="4"/>
        <v>0</v>
      </c>
      <c r="AC21" s="50"/>
      <c r="AD21" s="50"/>
      <c r="AE21" s="57">
        <f t="shared" si="5"/>
        <v>18</v>
      </c>
      <c r="AF21" s="55"/>
      <c r="AG21" s="56">
        <f t="shared" si="6"/>
        <v>0</v>
      </c>
      <c r="AH21" s="50"/>
      <c r="AI21" s="50"/>
      <c r="AJ21" s="57">
        <f t="shared" si="7"/>
        <v>18</v>
      </c>
      <c r="AK21" s="55"/>
      <c r="AL21" s="56">
        <f t="shared" si="8"/>
        <v>0</v>
      </c>
      <c r="AM21" s="50"/>
      <c r="AN21" s="50"/>
      <c r="AO21" s="58">
        <f t="shared" si="9"/>
        <v>60</v>
      </c>
      <c r="AP21" s="59"/>
      <c r="AQ21" s="61">
        <f t="shared" si="10"/>
        <v>0</v>
      </c>
    </row>
    <row r="22" spans="1:44" s="4" customFormat="1" ht="129.6" x14ac:dyDescent="0.3">
      <c r="A22" s="49" t="s">
        <v>194</v>
      </c>
      <c r="B22" s="53" t="s">
        <v>269</v>
      </c>
      <c r="C22" s="78" t="s">
        <v>61</v>
      </c>
      <c r="D22" s="78" t="s">
        <v>56</v>
      </c>
      <c r="E22" s="51" t="s">
        <v>79</v>
      </c>
      <c r="F22" s="51" t="s">
        <v>136</v>
      </c>
      <c r="G22" s="53" t="s">
        <v>46</v>
      </c>
      <c r="H22" s="74" t="s">
        <v>217</v>
      </c>
      <c r="I22" s="52" t="s">
        <v>218</v>
      </c>
      <c r="J22" s="80" t="s">
        <v>262</v>
      </c>
      <c r="K22" s="53" t="s">
        <v>244</v>
      </c>
      <c r="L22" s="53" t="s">
        <v>47</v>
      </c>
      <c r="M22" s="84">
        <v>12</v>
      </c>
      <c r="N22" s="84">
        <v>21</v>
      </c>
      <c r="O22" s="84">
        <v>25</v>
      </c>
      <c r="P22" s="84">
        <v>24</v>
      </c>
      <c r="Q22" s="54">
        <f t="shared" si="11"/>
        <v>82</v>
      </c>
      <c r="R22" s="60" t="s">
        <v>229</v>
      </c>
      <c r="S22" s="60" t="s">
        <v>230</v>
      </c>
      <c r="T22" s="50" t="s">
        <v>246</v>
      </c>
      <c r="U22" s="54">
        <f t="shared" si="1"/>
        <v>12</v>
      </c>
      <c r="V22" s="55"/>
      <c r="W22" s="56">
        <f t="shared" si="2"/>
        <v>0</v>
      </c>
      <c r="X22" s="50"/>
      <c r="Y22" s="50"/>
      <c r="Z22" s="57">
        <f t="shared" si="3"/>
        <v>21</v>
      </c>
      <c r="AA22" s="55"/>
      <c r="AB22" s="56">
        <f t="shared" si="4"/>
        <v>0</v>
      </c>
      <c r="AC22" s="50"/>
      <c r="AD22" s="50"/>
      <c r="AE22" s="57">
        <f t="shared" si="5"/>
        <v>25</v>
      </c>
      <c r="AF22" s="55"/>
      <c r="AG22" s="56">
        <f t="shared" si="6"/>
        <v>0</v>
      </c>
      <c r="AH22" s="50"/>
      <c r="AI22" s="50"/>
      <c r="AJ22" s="57">
        <f t="shared" si="7"/>
        <v>24</v>
      </c>
      <c r="AK22" s="55"/>
      <c r="AL22" s="56">
        <f t="shared" si="8"/>
        <v>0</v>
      </c>
      <c r="AM22" s="50"/>
      <c r="AN22" s="50"/>
      <c r="AO22" s="58">
        <f t="shared" si="9"/>
        <v>82</v>
      </c>
      <c r="AP22" s="59"/>
      <c r="AQ22" s="61">
        <f t="shared" si="10"/>
        <v>0</v>
      </c>
    </row>
    <row r="23" spans="1:44" s="4" customFormat="1" ht="100.8" x14ac:dyDescent="0.3">
      <c r="A23" s="49" t="s">
        <v>195</v>
      </c>
      <c r="B23" s="53" t="s">
        <v>249</v>
      </c>
      <c r="C23" s="78" t="s">
        <v>70</v>
      </c>
      <c r="D23" s="78" t="s">
        <v>56</v>
      </c>
      <c r="E23" s="51" t="s">
        <v>79</v>
      </c>
      <c r="F23" s="51" t="s">
        <v>136</v>
      </c>
      <c r="G23" s="53" t="s">
        <v>46</v>
      </c>
      <c r="H23" s="74" t="s">
        <v>270</v>
      </c>
      <c r="I23" s="52" t="s">
        <v>271</v>
      </c>
      <c r="J23" s="80" t="s">
        <v>263</v>
      </c>
      <c r="K23" s="53" t="s">
        <v>272</v>
      </c>
      <c r="L23" s="53" t="s">
        <v>47</v>
      </c>
      <c r="M23" s="84">
        <v>24</v>
      </c>
      <c r="N23" s="84">
        <v>32</v>
      </c>
      <c r="O23" s="84">
        <v>36</v>
      </c>
      <c r="P23" s="84">
        <v>32</v>
      </c>
      <c r="Q23" s="54">
        <f t="shared" si="11"/>
        <v>124</v>
      </c>
      <c r="R23" s="60" t="s">
        <v>231</v>
      </c>
      <c r="S23" s="60" t="s">
        <v>232</v>
      </c>
      <c r="T23" s="50" t="s">
        <v>246</v>
      </c>
      <c r="U23" s="54">
        <f t="shared" si="1"/>
        <v>24</v>
      </c>
      <c r="V23" s="55"/>
      <c r="W23" s="56">
        <f t="shared" si="2"/>
        <v>0</v>
      </c>
      <c r="X23" s="50"/>
      <c r="Y23" s="50"/>
      <c r="Z23" s="57">
        <f t="shared" si="3"/>
        <v>32</v>
      </c>
      <c r="AA23" s="55"/>
      <c r="AB23" s="56">
        <f t="shared" si="4"/>
        <v>0</v>
      </c>
      <c r="AC23" s="50"/>
      <c r="AD23" s="50"/>
      <c r="AE23" s="57">
        <f t="shared" si="5"/>
        <v>36</v>
      </c>
      <c r="AF23" s="55"/>
      <c r="AG23" s="56">
        <f t="shared" si="6"/>
        <v>0</v>
      </c>
      <c r="AH23" s="50"/>
      <c r="AI23" s="50"/>
      <c r="AJ23" s="57">
        <f t="shared" si="7"/>
        <v>32</v>
      </c>
      <c r="AK23" s="55"/>
      <c r="AL23" s="56">
        <f t="shared" si="8"/>
        <v>0</v>
      </c>
      <c r="AM23" s="50"/>
      <c r="AN23" s="50"/>
      <c r="AO23" s="58">
        <f t="shared" si="9"/>
        <v>124</v>
      </c>
      <c r="AP23" s="59"/>
      <c r="AQ23" s="61">
        <f t="shared" si="10"/>
        <v>0</v>
      </c>
    </row>
    <row r="24" spans="1:44" s="4" customFormat="1" ht="86.4" x14ac:dyDescent="0.3">
      <c r="A24" s="49" t="s">
        <v>196</v>
      </c>
      <c r="B24" s="53" t="s">
        <v>250</v>
      </c>
      <c r="C24" s="78" t="s">
        <v>61</v>
      </c>
      <c r="D24" s="78" t="s">
        <v>56</v>
      </c>
      <c r="E24" s="51" t="s">
        <v>79</v>
      </c>
      <c r="F24" s="51" t="s">
        <v>136</v>
      </c>
      <c r="G24" s="53" t="s">
        <v>46</v>
      </c>
      <c r="H24" s="74" t="s">
        <v>273</v>
      </c>
      <c r="I24" s="52" t="s">
        <v>271</v>
      </c>
      <c r="J24" s="80" t="s">
        <v>264</v>
      </c>
      <c r="K24" s="53" t="s">
        <v>274</v>
      </c>
      <c r="L24" s="53" t="s">
        <v>47</v>
      </c>
      <c r="M24" s="84">
        <v>53</v>
      </c>
      <c r="N24" s="84">
        <v>65</v>
      </c>
      <c r="O24" s="84">
        <v>76</v>
      </c>
      <c r="P24" s="84">
        <v>70</v>
      </c>
      <c r="Q24" s="54">
        <f t="shared" si="11"/>
        <v>264</v>
      </c>
      <c r="R24" s="60" t="s">
        <v>233</v>
      </c>
      <c r="S24" s="60" t="s">
        <v>232</v>
      </c>
      <c r="T24" s="50" t="s">
        <v>246</v>
      </c>
      <c r="U24" s="54">
        <f t="shared" si="1"/>
        <v>53</v>
      </c>
      <c r="V24" s="55"/>
      <c r="W24" s="56">
        <f t="shared" si="2"/>
        <v>0</v>
      </c>
      <c r="X24" s="50"/>
      <c r="Y24" s="50"/>
      <c r="Z24" s="57">
        <f t="shared" si="3"/>
        <v>65</v>
      </c>
      <c r="AA24" s="55"/>
      <c r="AB24" s="56">
        <f t="shared" si="4"/>
        <v>0</v>
      </c>
      <c r="AC24" s="50"/>
      <c r="AD24" s="50"/>
      <c r="AE24" s="57">
        <f t="shared" si="5"/>
        <v>76</v>
      </c>
      <c r="AF24" s="55"/>
      <c r="AG24" s="56">
        <f t="shared" si="6"/>
        <v>0</v>
      </c>
      <c r="AH24" s="50"/>
      <c r="AI24" s="50"/>
      <c r="AJ24" s="57">
        <f t="shared" si="7"/>
        <v>70</v>
      </c>
      <c r="AK24" s="55"/>
      <c r="AL24" s="56">
        <f t="shared" si="8"/>
        <v>0</v>
      </c>
      <c r="AM24" s="50"/>
      <c r="AN24" s="50"/>
      <c r="AO24" s="58">
        <f t="shared" si="9"/>
        <v>264</v>
      </c>
      <c r="AP24" s="59"/>
      <c r="AQ24" s="61">
        <f t="shared" si="10"/>
        <v>0</v>
      </c>
    </row>
    <row r="25" spans="1:44" s="4" customFormat="1" ht="86.4" x14ac:dyDescent="0.3">
      <c r="A25" s="49" t="s">
        <v>197</v>
      </c>
      <c r="B25" s="79" t="s">
        <v>251</v>
      </c>
      <c r="C25" s="78" t="s">
        <v>61</v>
      </c>
      <c r="D25" s="78" t="s">
        <v>56</v>
      </c>
      <c r="E25" s="51" t="s">
        <v>79</v>
      </c>
      <c r="F25" s="51" t="s">
        <v>136</v>
      </c>
      <c r="G25" s="53" t="s">
        <v>46</v>
      </c>
      <c r="H25" s="74" t="s">
        <v>275</v>
      </c>
      <c r="I25" s="52" t="s">
        <v>271</v>
      </c>
      <c r="J25" s="80" t="s">
        <v>265</v>
      </c>
      <c r="K25" s="53" t="s">
        <v>276</v>
      </c>
      <c r="L25" s="53" t="s">
        <v>47</v>
      </c>
      <c r="M25" s="84">
        <v>16</v>
      </c>
      <c r="N25" s="84">
        <v>18</v>
      </c>
      <c r="O25" s="84">
        <v>22</v>
      </c>
      <c r="P25" s="84">
        <v>19</v>
      </c>
      <c r="Q25" s="54">
        <f t="shared" si="11"/>
        <v>75</v>
      </c>
      <c r="R25" s="60" t="s">
        <v>234</v>
      </c>
      <c r="S25" s="60" t="s">
        <v>232</v>
      </c>
      <c r="T25" s="50" t="s">
        <v>246</v>
      </c>
      <c r="U25" s="54">
        <f t="shared" si="1"/>
        <v>16</v>
      </c>
      <c r="V25" s="55"/>
      <c r="W25" s="56">
        <f t="shared" si="2"/>
        <v>0</v>
      </c>
      <c r="X25" s="50"/>
      <c r="Y25" s="50"/>
      <c r="Z25" s="57">
        <f t="shared" si="3"/>
        <v>18</v>
      </c>
      <c r="AA25" s="55"/>
      <c r="AB25" s="56">
        <f t="shared" si="4"/>
        <v>0</v>
      </c>
      <c r="AC25" s="50"/>
      <c r="AD25" s="50"/>
      <c r="AE25" s="57">
        <f t="shared" si="5"/>
        <v>22</v>
      </c>
      <c r="AF25" s="55"/>
      <c r="AG25" s="56">
        <f t="shared" si="6"/>
        <v>0</v>
      </c>
      <c r="AH25" s="50"/>
      <c r="AI25" s="50"/>
      <c r="AJ25" s="57">
        <f t="shared" si="7"/>
        <v>19</v>
      </c>
      <c r="AK25" s="55"/>
      <c r="AL25" s="56">
        <f t="shared" si="8"/>
        <v>0</v>
      </c>
      <c r="AM25" s="50"/>
      <c r="AN25" s="50"/>
      <c r="AO25" s="58">
        <f t="shared" si="9"/>
        <v>75</v>
      </c>
      <c r="AP25" s="59"/>
      <c r="AQ25" s="61">
        <f t="shared" si="10"/>
        <v>0</v>
      </c>
    </row>
    <row r="26" spans="1:44" s="2" customFormat="1" ht="15.6" x14ac:dyDescent="0.3">
      <c r="A26" s="14"/>
      <c r="B26" s="12" t="s">
        <v>35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36"/>
      <c r="N26" s="36"/>
      <c r="O26" s="36"/>
      <c r="P26" s="36"/>
      <c r="Q26" s="36"/>
      <c r="R26" s="14"/>
      <c r="S26" s="14"/>
      <c r="T26" s="14"/>
      <c r="U26" s="36"/>
      <c r="V26" s="32"/>
      <c r="W26" s="39">
        <f>AVERAGE(W12:W25)*80%</f>
        <v>0</v>
      </c>
      <c r="X26" s="13"/>
      <c r="Y26" s="13"/>
      <c r="Z26" s="36"/>
      <c r="AA26" s="32"/>
      <c r="AB26" s="39">
        <f>AVERAGE(AB11:AB25)*80%</f>
        <v>0</v>
      </c>
      <c r="AC26" s="13"/>
      <c r="AD26" s="13"/>
      <c r="AE26" s="36"/>
      <c r="AF26" s="32"/>
      <c r="AG26" s="39">
        <f>AVERAGE(AG11:AG25)*80%</f>
        <v>0</v>
      </c>
      <c r="AH26" s="13"/>
      <c r="AI26" s="13"/>
      <c r="AJ26" s="36"/>
      <c r="AK26" s="32"/>
      <c r="AL26" s="39">
        <f>AVERAGE(AL11:AL25)*80%</f>
        <v>0</v>
      </c>
      <c r="AM26" s="14"/>
      <c r="AN26" s="14"/>
      <c r="AO26" s="36"/>
      <c r="AP26" s="32"/>
      <c r="AQ26" s="39">
        <f>AVERAGE(AQ11:AQ25)*80%</f>
        <v>0</v>
      </c>
    </row>
    <row r="27" spans="1:44" s="4" customFormat="1" ht="72" x14ac:dyDescent="0.3">
      <c r="A27" s="27" t="s">
        <v>180</v>
      </c>
      <c r="B27" s="46" t="s">
        <v>149</v>
      </c>
      <c r="C27" s="69" t="s">
        <v>55</v>
      </c>
      <c r="D27" s="46" t="s">
        <v>50</v>
      </c>
      <c r="E27" s="46" t="s">
        <v>57</v>
      </c>
      <c r="F27" s="28" t="s">
        <v>144</v>
      </c>
      <c r="G27" s="46" t="s">
        <v>46</v>
      </c>
      <c r="H27" s="46" t="s">
        <v>150</v>
      </c>
      <c r="I27" s="46" t="s">
        <v>151</v>
      </c>
      <c r="J27" s="71">
        <v>0.87</v>
      </c>
      <c r="K27" s="47" t="s">
        <v>169</v>
      </c>
      <c r="L27" s="47" t="s">
        <v>47</v>
      </c>
      <c r="M27" s="48">
        <v>0</v>
      </c>
      <c r="N27" s="48">
        <v>1</v>
      </c>
      <c r="O27" s="48">
        <v>0</v>
      </c>
      <c r="P27" s="48">
        <v>1</v>
      </c>
      <c r="Q27" s="48">
        <f>SUM(M27:P27)</f>
        <v>2</v>
      </c>
      <c r="R27" s="46" t="s">
        <v>152</v>
      </c>
      <c r="S27" s="46" t="s">
        <v>153</v>
      </c>
      <c r="T27" s="46" t="s">
        <v>160</v>
      </c>
      <c r="U27" s="31">
        <f>M27</f>
        <v>0</v>
      </c>
      <c r="V27" s="33"/>
      <c r="W27" s="40">
        <f t="shared" ref="W27:W30" si="12">IFERROR(IF(V27/U27&gt;1,1,V27/U27),0)</f>
        <v>0</v>
      </c>
      <c r="X27" s="28"/>
      <c r="Y27" s="28"/>
      <c r="Z27" s="31">
        <f>N27</f>
        <v>1</v>
      </c>
      <c r="AA27" s="33"/>
      <c r="AB27" s="40">
        <f t="shared" ref="AB27:AB30" si="13">IFERROR(IF(AA27/Z27&gt;1,1,AA27/Z27),0)</f>
        <v>0</v>
      </c>
      <c r="AC27" s="28"/>
      <c r="AD27" s="28"/>
      <c r="AE27" s="31">
        <f>O27</f>
        <v>0</v>
      </c>
      <c r="AF27" s="33"/>
      <c r="AG27" s="40">
        <f t="shared" ref="AG27:AG30" si="14">IFERROR(IF(AF27/AE27&gt;1,1,AF27/AE27),0)</f>
        <v>0</v>
      </c>
      <c r="AH27" s="28"/>
      <c r="AI27" s="28"/>
      <c r="AJ27" s="31">
        <f>P27</f>
        <v>1</v>
      </c>
      <c r="AK27" s="33"/>
      <c r="AL27" s="40">
        <f t="shared" ref="AL27:AL30" si="15">IFERROR(IF(AK27/AJ27&gt;1,1,AK27/AJ27),0)</f>
        <v>0</v>
      </c>
      <c r="AM27" s="28"/>
      <c r="AN27" s="28"/>
      <c r="AO27" s="42">
        <f>Q27</f>
        <v>2</v>
      </c>
      <c r="AP27" s="43"/>
      <c r="AQ27" s="44">
        <f t="shared" ref="AQ27:AQ30" si="16">IFERROR(IF(AP27/AO27&gt;1,1,AP27/AO27),0)</f>
        <v>0</v>
      </c>
    </row>
    <row r="28" spans="1:44" s="4" customFormat="1" ht="81.75" customHeight="1" x14ac:dyDescent="0.3">
      <c r="A28" s="27" t="s">
        <v>181</v>
      </c>
      <c r="B28" s="46" t="s">
        <v>154</v>
      </c>
      <c r="C28" s="69" t="s">
        <v>66</v>
      </c>
      <c r="D28" s="62" t="s">
        <v>155</v>
      </c>
      <c r="E28" s="69" t="s">
        <v>87</v>
      </c>
      <c r="F28" s="28" t="s">
        <v>131</v>
      </c>
      <c r="G28" s="46" t="s">
        <v>46</v>
      </c>
      <c r="H28" s="46" t="s">
        <v>156</v>
      </c>
      <c r="I28" s="46" t="s">
        <v>151</v>
      </c>
      <c r="J28" s="63">
        <v>1</v>
      </c>
      <c r="K28" s="46" t="s">
        <v>170</v>
      </c>
      <c r="L28" s="46" t="s">
        <v>159</v>
      </c>
      <c r="M28" s="63">
        <v>1</v>
      </c>
      <c r="N28" s="63">
        <v>1</v>
      </c>
      <c r="O28" s="63">
        <v>1</v>
      </c>
      <c r="P28" s="63">
        <v>1</v>
      </c>
      <c r="Q28" s="63">
        <f>AVERAGE(M28:P28)</f>
        <v>1</v>
      </c>
      <c r="R28" s="46" t="s">
        <v>157</v>
      </c>
      <c r="S28" s="46" t="s">
        <v>158</v>
      </c>
      <c r="T28" s="46" t="s">
        <v>176</v>
      </c>
      <c r="U28" s="64">
        <f t="shared" ref="U28:U30" si="17">M28</f>
        <v>1</v>
      </c>
      <c r="V28" s="33"/>
      <c r="W28" s="40">
        <f t="shared" si="12"/>
        <v>0</v>
      </c>
      <c r="X28" s="28"/>
      <c r="Y28" s="28"/>
      <c r="Z28" s="64">
        <f t="shared" ref="Z28:Z30" si="18">N28</f>
        <v>1</v>
      </c>
      <c r="AA28" s="33"/>
      <c r="AB28" s="40">
        <f t="shared" si="13"/>
        <v>0</v>
      </c>
      <c r="AC28" s="28"/>
      <c r="AD28" s="28"/>
      <c r="AE28" s="64">
        <f t="shared" ref="AE28:AE30" si="19">O28</f>
        <v>1</v>
      </c>
      <c r="AF28" s="33"/>
      <c r="AG28" s="40">
        <f t="shared" si="14"/>
        <v>0</v>
      </c>
      <c r="AH28" s="28"/>
      <c r="AI28" s="28"/>
      <c r="AJ28" s="64">
        <f t="shared" ref="AJ28:AJ30" si="20">P28</f>
        <v>1</v>
      </c>
      <c r="AK28" s="33"/>
      <c r="AL28" s="40">
        <f t="shared" si="15"/>
        <v>0</v>
      </c>
      <c r="AM28" s="28"/>
      <c r="AN28" s="28"/>
      <c r="AO28" s="65">
        <f t="shared" ref="AO28:AO30" si="21">Q28</f>
        <v>1</v>
      </c>
      <c r="AP28" s="43"/>
      <c r="AQ28" s="44">
        <f t="shared" si="16"/>
        <v>0</v>
      </c>
    </row>
    <row r="29" spans="1:44" s="4" customFormat="1" ht="90" customHeight="1" x14ac:dyDescent="0.3">
      <c r="A29" s="27" t="s">
        <v>179</v>
      </c>
      <c r="B29" s="66" t="s">
        <v>161</v>
      </c>
      <c r="C29" s="69" t="s">
        <v>55</v>
      </c>
      <c r="D29" s="62" t="s">
        <v>56</v>
      </c>
      <c r="E29" s="62" t="s">
        <v>76</v>
      </c>
      <c r="F29" s="28" t="s">
        <v>132</v>
      </c>
      <c r="G29" s="46" t="s">
        <v>46</v>
      </c>
      <c r="H29" s="46" t="s">
        <v>163</v>
      </c>
      <c r="I29" s="47" t="s">
        <v>151</v>
      </c>
      <c r="J29" s="70" t="s">
        <v>164</v>
      </c>
      <c r="K29" s="46" t="s">
        <v>171</v>
      </c>
      <c r="L29" s="29" t="s">
        <v>47</v>
      </c>
      <c r="M29" s="63">
        <v>1</v>
      </c>
      <c r="N29" s="63">
        <v>0</v>
      </c>
      <c r="O29" s="63">
        <v>0</v>
      </c>
      <c r="P29" s="63">
        <v>0</v>
      </c>
      <c r="Q29" s="67">
        <f>SUM(M29:P29)</f>
        <v>1</v>
      </c>
      <c r="R29" s="46" t="s">
        <v>165</v>
      </c>
      <c r="S29" s="46" t="s">
        <v>166</v>
      </c>
      <c r="T29" s="46" t="s">
        <v>175</v>
      </c>
      <c r="U29" s="68">
        <f t="shared" si="17"/>
        <v>1</v>
      </c>
      <c r="V29" s="33"/>
      <c r="W29" s="40">
        <f t="shared" si="12"/>
        <v>0</v>
      </c>
      <c r="X29" s="28"/>
      <c r="Y29" s="28"/>
      <c r="Z29" s="64">
        <f t="shared" si="18"/>
        <v>0</v>
      </c>
      <c r="AA29" s="33"/>
      <c r="AB29" s="40">
        <f t="shared" si="13"/>
        <v>0</v>
      </c>
      <c r="AC29" s="28"/>
      <c r="AD29" s="28"/>
      <c r="AE29" s="64">
        <f t="shared" si="19"/>
        <v>0</v>
      </c>
      <c r="AF29" s="33"/>
      <c r="AG29" s="40">
        <f t="shared" si="14"/>
        <v>0</v>
      </c>
      <c r="AH29" s="28"/>
      <c r="AI29" s="28"/>
      <c r="AJ29" s="64">
        <f t="shared" si="20"/>
        <v>0</v>
      </c>
      <c r="AK29" s="33"/>
      <c r="AL29" s="40">
        <f t="shared" si="15"/>
        <v>0</v>
      </c>
      <c r="AM29" s="28"/>
      <c r="AN29" s="28"/>
      <c r="AO29" s="65">
        <f t="shared" si="21"/>
        <v>1</v>
      </c>
      <c r="AP29" s="43"/>
      <c r="AQ29" s="44">
        <f t="shared" si="16"/>
        <v>0</v>
      </c>
    </row>
    <row r="30" spans="1:44" s="4" customFormat="1" ht="100.8" x14ac:dyDescent="0.3">
      <c r="A30" s="27" t="s">
        <v>182</v>
      </c>
      <c r="B30" s="66" t="s">
        <v>162</v>
      </c>
      <c r="C30" s="69" t="s">
        <v>55</v>
      </c>
      <c r="D30" s="62" t="s">
        <v>56</v>
      </c>
      <c r="E30" s="62" t="s">
        <v>76</v>
      </c>
      <c r="F30" s="28" t="s">
        <v>132</v>
      </c>
      <c r="G30" s="46" t="s">
        <v>46</v>
      </c>
      <c r="H30" s="46" t="s">
        <v>167</v>
      </c>
      <c r="I30" s="47" t="s">
        <v>151</v>
      </c>
      <c r="J30" s="70" t="s">
        <v>168</v>
      </c>
      <c r="K30" s="46" t="s">
        <v>172</v>
      </c>
      <c r="L30" s="29" t="s">
        <v>53</v>
      </c>
      <c r="M30" s="63">
        <v>1</v>
      </c>
      <c r="N30" s="63">
        <v>1</v>
      </c>
      <c r="O30" s="63">
        <v>1</v>
      </c>
      <c r="P30" s="63">
        <v>1</v>
      </c>
      <c r="Q30" s="63">
        <f>AVERAGE(M30:P30)</f>
        <v>1</v>
      </c>
      <c r="R30" s="46" t="s">
        <v>165</v>
      </c>
      <c r="S30" s="46" t="s">
        <v>166</v>
      </c>
      <c r="T30" s="46" t="s">
        <v>175</v>
      </c>
      <c r="U30" s="68">
        <f t="shared" si="17"/>
        <v>1</v>
      </c>
      <c r="V30" s="33"/>
      <c r="W30" s="40">
        <f t="shared" si="12"/>
        <v>0</v>
      </c>
      <c r="X30" s="28"/>
      <c r="Y30" s="28"/>
      <c r="Z30" s="64">
        <f t="shared" si="18"/>
        <v>1</v>
      </c>
      <c r="AA30" s="33"/>
      <c r="AB30" s="40">
        <f t="shared" si="13"/>
        <v>0</v>
      </c>
      <c r="AC30" s="28"/>
      <c r="AD30" s="28"/>
      <c r="AE30" s="64">
        <f t="shared" si="19"/>
        <v>1</v>
      </c>
      <c r="AF30" s="33"/>
      <c r="AG30" s="40">
        <f t="shared" si="14"/>
        <v>0</v>
      </c>
      <c r="AH30" s="28"/>
      <c r="AI30" s="28"/>
      <c r="AJ30" s="64">
        <f t="shared" si="20"/>
        <v>1</v>
      </c>
      <c r="AK30" s="33"/>
      <c r="AL30" s="40">
        <f t="shared" si="15"/>
        <v>0</v>
      </c>
      <c r="AM30" s="28"/>
      <c r="AN30" s="28"/>
      <c r="AO30" s="65">
        <f t="shared" si="21"/>
        <v>1</v>
      </c>
      <c r="AP30" s="43"/>
      <c r="AQ30" s="44">
        <f t="shared" si="16"/>
        <v>0</v>
      </c>
    </row>
    <row r="31" spans="1:44" s="4" customFormat="1" ht="15.6" x14ac:dyDescent="0.3">
      <c r="A31" s="30"/>
      <c r="B31" s="30" t="s">
        <v>36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7"/>
      <c r="N31" s="37"/>
      <c r="O31" s="37"/>
      <c r="P31" s="37"/>
      <c r="Q31" s="37"/>
      <c r="R31" s="30"/>
      <c r="S31" s="30"/>
      <c r="T31" s="30"/>
      <c r="U31" s="37"/>
      <c r="V31" s="34"/>
      <c r="W31" s="72">
        <f>AVERAGE(W28,W29,W30)*20%</f>
        <v>0</v>
      </c>
      <c r="X31" s="30"/>
      <c r="Y31" s="30"/>
      <c r="Z31" s="37"/>
      <c r="AA31" s="34"/>
      <c r="AB31" s="72">
        <f>AVERAGE(AB27,AB28,AB30)*20%</f>
        <v>0</v>
      </c>
      <c r="AC31" s="30"/>
      <c r="AD31" s="30"/>
      <c r="AE31" s="37"/>
      <c r="AF31" s="34"/>
      <c r="AG31" s="72">
        <f>AVERAGE(AG28,AG30)*20%</f>
        <v>0</v>
      </c>
      <c r="AH31" s="30"/>
      <c r="AI31" s="30"/>
      <c r="AJ31" s="37"/>
      <c r="AK31" s="34"/>
      <c r="AL31" s="72">
        <f>AVERAGE(AL27,AL28,AL30)*20%</f>
        <v>0</v>
      </c>
      <c r="AM31" s="30"/>
      <c r="AN31" s="30"/>
      <c r="AO31" s="37"/>
      <c r="AP31" s="34"/>
      <c r="AQ31" s="72">
        <f>AVERAGE(AQ27:AQ30)*20%</f>
        <v>0</v>
      </c>
      <c r="AR31" s="73"/>
    </row>
    <row r="32" spans="1:44" s="4" customFormat="1" ht="18" x14ac:dyDescent="0.35">
      <c r="A32" s="15"/>
      <c r="B32" s="15" t="s">
        <v>37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38"/>
      <c r="N32" s="38"/>
      <c r="O32" s="38"/>
      <c r="P32" s="38"/>
      <c r="Q32" s="38"/>
      <c r="R32" s="15"/>
      <c r="S32" s="15"/>
      <c r="T32" s="15"/>
      <c r="U32" s="38"/>
      <c r="V32" s="35"/>
      <c r="W32" s="41">
        <f>W26+W31</f>
        <v>0</v>
      </c>
      <c r="X32" s="15"/>
      <c r="Y32" s="15"/>
      <c r="Z32" s="38"/>
      <c r="AA32" s="35"/>
      <c r="AB32" s="41">
        <f>AB26+AB31</f>
        <v>0</v>
      </c>
      <c r="AC32" s="15"/>
      <c r="AD32" s="15"/>
      <c r="AE32" s="38"/>
      <c r="AF32" s="35"/>
      <c r="AG32" s="41">
        <f>AG26+AG31</f>
        <v>0</v>
      </c>
      <c r="AH32" s="15"/>
      <c r="AI32" s="15"/>
      <c r="AJ32" s="38"/>
      <c r="AK32" s="35"/>
      <c r="AL32" s="41">
        <f>AL26+AL31</f>
        <v>0</v>
      </c>
      <c r="AM32" s="15"/>
      <c r="AN32" s="15"/>
      <c r="AO32" s="38"/>
      <c r="AP32" s="35"/>
      <c r="AQ32" s="41">
        <f>AQ26+AQ31</f>
        <v>0</v>
      </c>
      <c r="AR32" s="3"/>
    </row>
    <row r="33" spans="1:44" s="4" customForma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</row>
    <row r="34" spans="1:44" s="4" customForma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</row>
    <row r="35" spans="1:44" s="73" customFormat="1" ht="15.6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</row>
    <row r="36" spans="1:44" s="3" customFormat="1" ht="18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</row>
  </sheetData>
  <sheetProtection formatCells="0" formatRows="0" insertRows="0" insertHyperlinks="0" deleteRows="0" sort="0" autoFilter="0" pivotTables="0"/>
  <mergeCells count="19">
    <mergeCell ref="R9:T9"/>
    <mergeCell ref="C6:D6"/>
    <mergeCell ref="C7:D7"/>
    <mergeCell ref="A1:G1"/>
    <mergeCell ref="H1:I1"/>
    <mergeCell ref="A3:D3"/>
    <mergeCell ref="A9:B9"/>
    <mergeCell ref="G9:K9"/>
    <mergeCell ref="L9:Q9"/>
    <mergeCell ref="D9:E9"/>
    <mergeCell ref="C9:C10"/>
    <mergeCell ref="C4:D4"/>
    <mergeCell ref="C5:D5"/>
    <mergeCell ref="F9:F10"/>
    <mergeCell ref="AO9:AQ9"/>
    <mergeCell ref="AJ9:AN9"/>
    <mergeCell ref="AE9:AI9"/>
    <mergeCell ref="Z9:AD9"/>
    <mergeCell ref="U9:Y9"/>
  </mergeCells>
  <phoneticPr fontId="12" type="noConversion"/>
  <dataValidations count="2">
    <dataValidation allowBlank="1" showInputMessage="1" showErrorMessage="1" error="Escriba un texto " promptTitle="Cualquier contenido" sqref="I8 A4:A7" xr:uid="{00000000-0002-0000-0100-000000000000}"/>
    <dataValidation type="decimal" allowBlank="1" showInputMessage="1" showErrorMessage="1" sqref="AL11:AL32 U11:W32 AB11:AB32 AG11:AG32 AQ11:AQ32" xr:uid="{2620A730-8CA7-472C-88BC-172E885C72B7}">
      <formula1>0</formula1>
      <formula2>1000000</formula2>
    </dataValidation>
  </dataValidations>
  <pageMargins left="0.7" right="0.7" top="0.75" bottom="0.75" header="0.3" footer="0.3"/>
  <pageSetup paperSize="9" orientation="portrait" r:id="rId1"/>
  <ignoredErrors>
    <ignoredError sqref="AQ26 W26" 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Escriba un texto " promptTitle="Cualquier contenido" xr:uid="{00000000-0002-0000-0100-000001000000}">
          <x14:formula1>
            <xm:f>Listas!#REF!</xm:f>
          </x14:formula1>
          <xm:sqref>I44:I1048576</xm:sqref>
        </x14:dataValidation>
        <x14:dataValidation type="list" allowBlank="1" showInputMessage="1" showErrorMessage="1" xr:uid="{644DEEAA-0D3C-4060-99CA-C576A2F91A4D}">
          <x14:formula1>
            <xm:f>Listas!$F$2:$F$4</xm:f>
          </x14:formula1>
          <xm:sqref>G11:G25</xm:sqref>
        </x14:dataValidation>
        <x14:dataValidation type="list" allowBlank="1" showInputMessage="1" showErrorMessage="1" xr:uid="{F27B990B-F8E1-43B0-B8F7-E94519E68711}">
          <x14:formula1>
            <xm:f>Listas!$G$2:$G$5</xm:f>
          </x14:formula1>
          <xm:sqref>L11:L25</xm:sqref>
        </x14:dataValidation>
        <x14:dataValidation type="list" allowBlank="1" showInputMessage="1" showErrorMessage="1" xr:uid="{73D3BAA3-161C-4EFF-A6DC-4C9BF82C293D}">
          <x14:formula1>
            <xm:f>Listas!$E$2:$E$20</xm:f>
          </x14:formula1>
          <xm:sqref>F11:F25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5"/>
  <sheetViews>
    <sheetView topLeftCell="D1" workbookViewId="0">
      <selection activeCell="G11" sqref="G11"/>
    </sheetView>
  </sheetViews>
  <sheetFormatPr baseColWidth="10" defaultColWidth="11.44140625" defaultRowHeight="14.4" x14ac:dyDescent="0.3"/>
  <cols>
    <col min="1" max="1" width="94.33203125" bestFit="1" customWidth="1"/>
    <col min="2" max="2" width="255.6640625" bestFit="1" customWidth="1"/>
    <col min="3" max="3" width="39.109375" bestFit="1" customWidth="1"/>
    <col min="4" max="4" width="83.44140625" bestFit="1" customWidth="1"/>
    <col min="5" max="5" width="83.44140625" customWidth="1"/>
    <col min="6" max="6" width="15.6640625" bestFit="1" customWidth="1"/>
    <col min="7" max="7" width="20.6640625" bestFit="1" customWidth="1"/>
    <col min="8" max="8" width="177.109375" bestFit="1" customWidth="1"/>
  </cols>
  <sheetData>
    <row r="1" spans="1:7" s="26" customFormat="1" x14ac:dyDescent="0.3">
      <c r="A1" s="26" t="s">
        <v>38</v>
      </c>
      <c r="B1" s="26" t="s">
        <v>39</v>
      </c>
      <c r="C1" s="26" t="s">
        <v>40</v>
      </c>
      <c r="D1" s="26" t="s">
        <v>41</v>
      </c>
      <c r="E1" s="26" t="s">
        <v>129</v>
      </c>
      <c r="F1" s="26" t="s">
        <v>17</v>
      </c>
      <c r="G1" s="26" t="s">
        <v>22</v>
      </c>
    </row>
    <row r="2" spans="1:7" x14ac:dyDescent="0.3">
      <c r="A2" t="s">
        <v>42</v>
      </c>
      <c r="B2" t="s">
        <v>43</v>
      </c>
      <c r="C2" t="s">
        <v>44</v>
      </c>
      <c r="D2" s="9" t="s">
        <v>45</v>
      </c>
      <c r="E2" s="9" t="s">
        <v>130</v>
      </c>
      <c r="F2" t="s">
        <v>46</v>
      </c>
      <c r="G2" t="s">
        <v>47</v>
      </c>
    </row>
    <row r="3" spans="1:7" x14ac:dyDescent="0.3">
      <c r="A3" t="s">
        <v>48</v>
      </c>
      <c r="B3" t="s">
        <v>49</v>
      </c>
      <c r="C3" t="s">
        <v>50</v>
      </c>
      <c r="D3" s="9" t="s">
        <v>51</v>
      </c>
      <c r="E3" s="9" t="s">
        <v>131</v>
      </c>
      <c r="F3" t="s">
        <v>52</v>
      </c>
      <c r="G3" t="s">
        <v>53</v>
      </c>
    </row>
    <row r="4" spans="1:7" x14ac:dyDescent="0.3">
      <c r="A4" t="s">
        <v>54</v>
      </c>
      <c r="B4" t="s">
        <v>55</v>
      </c>
      <c r="C4" t="s">
        <v>56</v>
      </c>
      <c r="D4" s="9" t="s">
        <v>57</v>
      </c>
      <c r="E4" s="9" t="s">
        <v>140</v>
      </c>
      <c r="F4" t="s">
        <v>58</v>
      </c>
      <c r="G4" t="s">
        <v>59</v>
      </c>
    </row>
    <row r="5" spans="1:7" x14ac:dyDescent="0.3">
      <c r="A5" t="s">
        <v>60</v>
      </c>
      <c r="B5" t="s">
        <v>61</v>
      </c>
      <c r="C5" t="s">
        <v>62</v>
      </c>
      <c r="D5" s="9" t="s">
        <v>63</v>
      </c>
      <c r="E5" s="9" t="s">
        <v>135</v>
      </c>
      <c r="G5" t="s">
        <v>64</v>
      </c>
    </row>
    <row r="6" spans="1:7" x14ac:dyDescent="0.3">
      <c r="A6" t="s">
        <v>65</v>
      </c>
      <c r="B6" t="s">
        <v>66</v>
      </c>
      <c r="C6" t="s">
        <v>67</v>
      </c>
      <c r="D6" s="9" t="s">
        <v>68</v>
      </c>
      <c r="E6" s="9" t="s">
        <v>146</v>
      </c>
    </row>
    <row r="7" spans="1:7" x14ac:dyDescent="0.3">
      <c r="A7" t="s">
        <v>69</v>
      </c>
      <c r="B7" t="s">
        <v>70</v>
      </c>
      <c r="C7" t="s">
        <v>71</v>
      </c>
      <c r="D7" s="9" t="s">
        <v>72</v>
      </c>
      <c r="E7" s="9" t="s">
        <v>134</v>
      </c>
    </row>
    <row r="8" spans="1:7" x14ac:dyDescent="0.3">
      <c r="A8" t="s">
        <v>73</v>
      </c>
      <c r="B8" t="s">
        <v>74</v>
      </c>
      <c r="C8" t="s">
        <v>75</v>
      </c>
      <c r="D8" s="9" t="s">
        <v>76</v>
      </c>
      <c r="E8" s="9" t="s">
        <v>133</v>
      </c>
    </row>
    <row r="9" spans="1:7" x14ac:dyDescent="0.3">
      <c r="A9" t="s">
        <v>77</v>
      </c>
      <c r="B9" t="s">
        <v>78</v>
      </c>
      <c r="C9" s="9" t="s">
        <v>79</v>
      </c>
      <c r="D9" s="9" t="s">
        <v>80</v>
      </c>
      <c r="E9" s="9" t="s">
        <v>142</v>
      </c>
    </row>
    <row r="10" spans="1:7" x14ac:dyDescent="0.3">
      <c r="A10" t="s">
        <v>81</v>
      </c>
      <c r="B10" t="s">
        <v>82</v>
      </c>
      <c r="D10" s="9" t="s">
        <v>83</v>
      </c>
      <c r="E10" s="9" t="s">
        <v>138</v>
      </c>
    </row>
    <row r="11" spans="1:7" x14ac:dyDescent="0.3">
      <c r="A11" t="s">
        <v>84</v>
      </c>
      <c r="D11" s="9" t="s">
        <v>85</v>
      </c>
      <c r="E11" s="9" t="s">
        <v>139</v>
      </c>
    </row>
    <row r="12" spans="1:7" x14ac:dyDescent="0.3">
      <c r="A12" t="s">
        <v>86</v>
      </c>
      <c r="D12" s="9" t="s">
        <v>87</v>
      </c>
      <c r="E12" s="9" t="s">
        <v>147</v>
      </c>
    </row>
    <row r="13" spans="1:7" x14ac:dyDescent="0.3">
      <c r="A13" t="s">
        <v>88</v>
      </c>
      <c r="D13" s="9" t="s">
        <v>89</v>
      </c>
      <c r="E13" s="9" t="s">
        <v>143</v>
      </c>
    </row>
    <row r="14" spans="1:7" x14ac:dyDescent="0.3">
      <c r="A14" t="s">
        <v>90</v>
      </c>
      <c r="D14" s="9" t="s">
        <v>91</v>
      </c>
      <c r="E14" s="9" t="s">
        <v>141</v>
      </c>
      <c r="F14" s="9"/>
    </row>
    <row r="15" spans="1:7" x14ac:dyDescent="0.3">
      <c r="A15" t="s">
        <v>92</v>
      </c>
      <c r="D15" s="9" t="s">
        <v>93</v>
      </c>
      <c r="E15" s="9" t="s">
        <v>148</v>
      </c>
      <c r="F15" s="9"/>
    </row>
    <row r="16" spans="1:7" x14ac:dyDescent="0.3">
      <c r="A16" t="s">
        <v>94</v>
      </c>
      <c r="D16" s="9" t="s">
        <v>95</v>
      </c>
      <c r="E16" s="9" t="s">
        <v>136</v>
      </c>
      <c r="F16" s="9"/>
    </row>
    <row r="17" spans="1:6" x14ac:dyDescent="0.3">
      <c r="A17" t="s">
        <v>96</v>
      </c>
      <c r="D17" s="9" t="s">
        <v>97</v>
      </c>
      <c r="E17" s="9" t="s">
        <v>144</v>
      </c>
      <c r="F17" s="9"/>
    </row>
    <row r="18" spans="1:6" x14ac:dyDescent="0.3">
      <c r="A18" t="s">
        <v>98</v>
      </c>
      <c r="D18" s="9" t="s">
        <v>99</v>
      </c>
      <c r="E18" s="9" t="s">
        <v>145</v>
      </c>
      <c r="F18" s="9"/>
    </row>
    <row r="19" spans="1:6" x14ac:dyDescent="0.3">
      <c r="A19" t="s">
        <v>100</v>
      </c>
      <c r="D19" s="9" t="s">
        <v>101</v>
      </c>
      <c r="E19" s="9" t="s">
        <v>137</v>
      </c>
      <c r="F19" s="9"/>
    </row>
    <row r="20" spans="1:6" x14ac:dyDescent="0.3">
      <c r="A20" t="s">
        <v>102</v>
      </c>
      <c r="D20" s="9" t="s">
        <v>103</v>
      </c>
      <c r="E20" s="9" t="s">
        <v>132</v>
      </c>
      <c r="F20" s="9"/>
    </row>
    <row r="21" spans="1:6" x14ac:dyDescent="0.3">
      <c r="A21" t="s">
        <v>104</v>
      </c>
      <c r="D21" s="9" t="s">
        <v>79</v>
      </c>
      <c r="E21" s="9"/>
      <c r="F21" s="9"/>
    </row>
    <row r="22" spans="1:6" x14ac:dyDescent="0.3">
      <c r="A22" t="s">
        <v>105</v>
      </c>
    </row>
    <row r="23" spans="1:6" x14ac:dyDescent="0.3">
      <c r="A23" t="s">
        <v>106</v>
      </c>
    </row>
    <row r="24" spans="1:6" x14ac:dyDescent="0.3">
      <c r="A24" t="s">
        <v>107</v>
      </c>
    </row>
    <row r="25" spans="1:6" x14ac:dyDescent="0.3">
      <c r="A25" t="s">
        <v>108</v>
      </c>
    </row>
    <row r="26" spans="1:6" x14ac:dyDescent="0.3">
      <c r="A26" t="s">
        <v>109</v>
      </c>
    </row>
    <row r="27" spans="1:6" x14ac:dyDescent="0.3">
      <c r="A27" t="s">
        <v>110</v>
      </c>
    </row>
    <row r="28" spans="1:6" x14ac:dyDescent="0.3">
      <c r="A28" t="s">
        <v>111</v>
      </c>
    </row>
    <row r="29" spans="1:6" x14ac:dyDescent="0.3">
      <c r="A29" t="s">
        <v>112</v>
      </c>
    </row>
    <row r="30" spans="1:6" x14ac:dyDescent="0.3">
      <c r="A30" t="s">
        <v>113</v>
      </c>
    </row>
    <row r="31" spans="1:6" x14ac:dyDescent="0.3">
      <c r="A31" t="s">
        <v>114</v>
      </c>
    </row>
    <row r="32" spans="1:6" x14ac:dyDescent="0.3">
      <c r="A32" t="s">
        <v>115</v>
      </c>
    </row>
    <row r="33" spans="1:1" x14ac:dyDescent="0.3">
      <c r="A33" t="s">
        <v>116</v>
      </c>
    </row>
    <row r="34" spans="1:1" x14ac:dyDescent="0.3">
      <c r="A34" t="s">
        <v>117</v>
      </c>
    </row>
    <row r="35" spans="1:1" x14ac:dyDescent="0.3">
      <c r="A35" t="s">
        <v>118</v>
      </c>
    </row>
    <row r="36" spans="1:1" x14ac:dyDescent="0.3">
      <c r="A36" t="s">
        <v>119</v>
      </c>
    </row>
    <row r="37" spans="1:1" x14ac:dyDescent="0.3">
      <c r="A37" t="s">
        <v>120</v>
      </c>
    </row>
    <row r="38" spans="1:1" x14ac:dyDescent="0.3">
      <c r="A38" t="s">
        <v>121</v>
      </c>
    </row>
    <row r="39" spans="1:1" x14ac:dyDescent="0.3">
      <c r="A39" t="s">
        <v>122</v>
      </c>
    </row>
    <row r="40" spans="1:1" x14ac:dyDescent="0.3">
      <c r="A40" t="s">
        <v>123</v>
      </c>
    </row>
    <row r="41" spans="1:1" x14ac:dyDescent="0.3">
      <c r="A41" t="s">
        <v>124</v>
      </c>
    </row>
    <row r="42" spans="1:1" x14ac:dyDescent="0.3">
      <c r="A42" t="s">
        <v>125</v>
      </c>
    </row>
    <row r="43" spans="1:1" x14ac:dyDescent="0.3">
      <c r="A43" t="s">
        <v>126</v>
      </c>
    </row>
    <row r="44" spans="1:1" x14ac:dyDescent="0.3">
      <c r="A44" t="s">
        <v>127</v>
      </c>
    </row>
    <row r="45" spans="1:1" x14ac:dyDescent="0.3">
      <c r="A45" t="s">
        <v>128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E2:E20">
    <sortCondition ref="E2:E20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20" ma:contentTypeDescription="Crear nuevo documento." ma:contentTypeScope="" ma:versionID="79018428daba7da6b7df86511930d521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6411d300e754eb637862d3d8d9af221e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Props1.xml><?xml version="1.0" encoding="utf-8"?>
<ds:datastoreItem xmlns:ds="http://schemas.openxmlformats.org/officeDocument/2006/customXml" ds:itemID="{200F0568-3566-42B1-B008-ACF761A8B9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PG AL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Diana Sánchez Gómez</cp:lastModifiedBy>
  <cp:revision/>
  <dcterms:created xsi:type="dcterms:W3CDTF">2021-01-25T18:44:53Z</dcterms:created>
  <dcterms:modified xsi:type="dcterms:W3CDTF">2025-12-19T13:36:26Z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