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1" documentId="13_ncr:1_{03002254-A907-4D46-BC6C-9E083DE8A3E6}" xr6:coauthVersionLast="47" xr6:coauthVersionMax="47" xr10:uidLastSave="{A108EDA2-F4E0-4011-964A-42B7F68DAE25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2" i="1" l="1"/>
  <c r="AG32" i="1"/>
  <c r="AB32" i="1"/>
  <c r="W32" i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Q31" i="1" l="1"/>
  <c r="AO31" i="1" s="1"/>
  <c r="AQ31" i="1" s="1"/>
  <c r="Q30" i="1"/>
  <c r="AO30" i="1" s="1"/>
  <c r="AQ30" i="1" s="1"/>
  <c r="Q29" i="1"/>
  <c r="AO29" i="1" s="1"/>
  <c r="AQ29" i="1" s="1"/>
  <c r="AJ29" i="1"/>
  <c r="AL29" i="1" s="1"/>
  <c r="AJ30" i="1"/>
  <c r="AL30" i="1" s="1"/>
  <c r="AJ31" i="1"/>
  <c r="AL31" i="1" s="1"/>
  <c r="AE29" i="1"/>
  <c r="AG29" i="1" s="1"/>
  <c r="AE30" i="1"/>
  <c r="AG30" i="1" s="1"/>
  <c r="AE31" i="1"/>
  <c r="AG31" i="1" s="1"/>
  <c r="Z29" i="1"/>
  <c r="AB29" i="1" s="1"/>
  <c r="Z30" i="1"/>
  <c r="AB30" i="1" s="1"/>
  <c r="Z31" i="1"/>
  <c r="AB31" i="1" s="1"/>
  <c r="U29" i="1"/>
  <c r="W29" i="1" s="1"/>
  <c r="U30" i="1"/>
  <c r="W30" i="1" s="1"/>
  <c r="U31" i="1"/>
  <c r="W31" i="1" s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AG27" i="1" s="1"/>
  <c r="Z12" i="1"/>
  <c r="AB12" i="1" s="1"/>
  <c r="Z24" i="1"/>
  <c r="AB24" i="1" s="1"/>
  <c r="Z25" i="1"/>
  <c r="AB25" i="1" s="1"/>
  <c r="Z26" i="1"/>
  <c r="AB26" i="1" s="1"/>
  <c r="Z11" i="1"/>
  <c r="AB11" i="1" s="1"/>
  <c r="AB27" i="1" s="1"/>
  <c r="U12" i="1"/>
  <c r="W12" i="1" s="1"/>
  <c r="W27" i="1" s="1"/>
  <c r="U25" i="1"/>
  <c r="W25" i="1" s="1"/>
  <c r="U26" i="1"/>
  <c r="W26" i="1" s="1"/>
  <c r="Q28" i="1"/>
  <c r="AO28" i="1" s="1"/>
  <c r="AQ28" i="1" s="1"/>
  <c r="AJ28" i="1"/>
  <c r="AL28" i="1" s="1"/>
  <c r="AE28" i="1"/>
  <c r="AG28" i="1" s="1"/>
  <c r="Z28" i="1"/>
  <c r="AB28" i="1" s="1"/>
  <c r="U28" i="1"/>
  <c r="W28" i="1" s="1"/>
  <c r="U11" i="1"/>
  <c r="W11" i="1" s="1"/>
  <c r="AL27" i="1" l="1"/>
  <c r="AL33" i="1" s="1"/>
  <c r="AQ27" i="1"/>
  <c r="W33" i="1"/>
  <c r="AG33" i="1"/>
  <c r="AB33" i="1"/>
  <c r="AQ32" i="1"/>
  <c r="AQ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<sst xmlns="http://schemas.openxmlformats.org/spreadsheetml/2006/main" count="476" uniqueCount="287">
  <si>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</si>
  <si>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</si>
  <si>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</si>
  <si>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</si>
  <si>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</si>
  <si>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</si>
  <si>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</si>
  <si>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</si>
  <si>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</si>
  <si>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</si>
  <si>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</si>
  <si>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</si>
  <si>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</si>
  <si>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</si>
  <si>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</si>
  <si>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</si>
  <si>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</si>
  <si>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</si>
  <si>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</si>
  <si>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</si>
  <si>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</si>
  <si>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</si>
  <si>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</si>
  <si>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</si>
  <si>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</si>
  <si>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</si>
  <si>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</si>
  <si>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</si>
  <si>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</si>
  <si>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</si>
  <si>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</si>
  <si>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</si>
  <si>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</si>
  <si>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</si>
  <si>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</si>
  <si>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</si>
  <si>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</si>
  <si>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</si>
  <si>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</si>
  <si>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</si>
  <si>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</si>
  <si>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</si>
  <si>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</si>
  <si>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</si>
  <si>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</si>
  <si>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</si>
  <si>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</si>
  <si>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</si>
  <si>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</si>
  <si>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</si>
  <si>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</si>
  <si>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</si>
  <si>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</si>
  <si>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</si>
  <si>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</si>
  <si>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</si>
  <si>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</si>
  <si>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</si>
  <si>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</si>
  <si>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</si>
  <si>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</si>
  <si>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</si>
  <si>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</si>
  <si>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</si>
  <si>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</si>
  <si>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</si>
  <si>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</si>
  <si>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</si>
  <si>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</si>
  <si>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</si>
  <si>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</si>
  <si>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</si>
  <si>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</si>
  <si>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</si>
  <si>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</si>
  <si>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</si>
  <si>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</si>
  <si>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</si>
  <si>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</si>
  <si>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</si>
  <si>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</si>
  <si>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</si>
  <si>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</si>
  <si>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</si>
  <si>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</si>
  <si>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</si>
  <si>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</si>
  <si>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</si>
  <si>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</si>
  <si>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</si>
  <si>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</si>
  <si>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</si>
  <si>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</si>
  <si>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</si>
  <si>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</si>
  <si>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</si>
  <si>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</si>
  <si>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</si>
  <si>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</si>
  <si>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</si>
  <si>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</si>
  <si>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</si>
  <si>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</si>
  <si>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</si>
  <si>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</si>
  <si>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</si>
  <si>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</si>
  <si>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</si>
  <si>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</si>
  <si>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</si>
  <si>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</si>
  <si>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</si>
  <si>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</si>
  <si>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</si>
  <si>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</si>
  <si>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</si>
  <si>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</si>
  <si>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</si>
  <si>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</si>
  <si>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</si>
  <si>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</si>
  <si>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</si>
  <si>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</si>
  <si>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</si>
  <si>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</si>
  <si>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</si>
  <si>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</si>
  <si>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</si>
  <si>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</si>
  <si>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</si>
  <si>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</si>
  <si>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</si>
  <si>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</si>
  <si>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</si>
  <si>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</si>
  <si>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</si>
  <si>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</si>
  <si>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</si>
  <si>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</si>
  <si>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</si>
  <si>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</si>
  <si>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</si>
  <si>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</si>
  <si>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</si>
  <si>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</si>
  <si>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</si>
  <si>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</si>
  <si>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</si>
  <si>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</si>
  <si>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</si>
  <si>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</si>
  <si>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</si>
  <si>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</si>
  <si>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</si>
  <si>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</si>
  <si>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</si>
  <si>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</si>
  <si>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</si>
  <si>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</si>
  <si>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</si>
  <si>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</si>
  <si>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</si>
  <si>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</si>
  <si>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</si>
  <si>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</si>
  <si>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</si>
  <si>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</si>
  <si>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</si>
  <si>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</si>
  <si>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</si>
  <si>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</si>
  <si>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</si>
  <si>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</si>
  <si>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</si>
  <si>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</si>
  <si>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</si>
  <si>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</si>
  <si>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Usaquén
VIGENCIA 2026</t>
    </r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</si>
  <si>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</si>
  <si>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</si>
  <si>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</si>
  <si>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</si>
  <si>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</si>
  <si>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</si>
  <si>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</si>
  <si>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</si>
  <si>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</si>
  <si>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</si>
  <si>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</si>
  <si>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</si>
  <si>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</si>
  <si>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</si>
  <si>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</si>
  <si>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</si>
  <si>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</si>
  <si>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</si>
  <si>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</si>
  <si>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</si>
  <si>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</si>
  <si>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</si>
  <si>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</si>
  <si>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</si>
  <si>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</si>
  <si>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</si>
  <si>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Comprometer mínimo el 98,5% del presupuesto de inversión directa de la vigencia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</si>
  <si>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</si>
  <si>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</si>
  <si>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Proferir 10.082 fallos de fondo en primera instancia sobre las actuaciones de policía que se encuentran a cargo de las inspecciones de policía</t>
  </si>
  <si>
    <t>Terminar (archivar) 568 actuaciones administrativas activas</t>
  </si>
  <si>
    <t>Terminar 449 actuaciones administrativas en primera instancia</t>
  </si>
  <si>
    <t>Realizar 285 operativos de inspección, vigilancia y control en materia de actividad económica</t>
  </si>
  <si>
    <t>Realizar 123 operativos de inspección, vigilancia y control en materia de actividad ambiental</t>
  </si>
  <si>
    <t>Realizar 32 operativos de inspección, vigilancia y control para dar cumplimiento a los fallos de cerros orientales</t>
  </si>
  <si>
    <t>Avance cumplimiento metas Plan de Desarrollo Local (metas entregadas)</t>
  </si>
  <si>
    <t>2,8% (Con corte a 30 de septiembre de 2025)</t>
  </si>
  <si>
    <t>Porcentaje de avance de metas Plan de Desarrollo Local acumulado al periodo evaluado (marzo, junio y septiembre)</t>
  </si>
  <si>
    <t>Porcentaje de giros acumulados de obligaciones por pagar de la vigencia 2025</t>
  </si>
  <si>
    <t>58,1% (Con corte a 30 de septiembre de 2025)</t>
  </si>
  <si>
    <t>Porcentaje de giros acumulados de obligaciones por pagar de la vigencia 2024 y anteriores</t>
  </si>
  <si>
    <t>10,2% (Con corte a 30 de septiembre de 2025)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</si>
  <si>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</si>
  <si>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</si>
  <si>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</si>
  <si>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51% (Con corte a 30 de septiembre de 2025)</t>
  </si>
  <si>
    <t>Porcentaje de giros acumulados de inversión directa de la vigencia</t>
  </si>
  <si>
    <t>36% (Con corte a 30 de septiembre de 2025)</t>
  </si>
  <si>
    <t>7,3% (Con corte a 30 de septiembre de 2025)</t>
  </si>
  <si>
    <t>Porcentaje de registro de avance de las metas de los proyectos de inversión de la vigencia 2026,  en el Módulo de proyectos de SIPSE LOCAL</t>
  </si>
  <si>
    <t>100% (Con corte a 30 de septiembre de 2025)</t>
  </si>
  <si>
    <t>Expedientes a cargo de las inspecciones de policía impulsados</t>
  </si>
  <si>
    <t>26724 (Con corte a 30 de septiembre de 2025)</t>
  </si>
  <si>
    <t>Fallos de fondo en primera instancia proferidos</t>
  </si>
  <si>
    <t>3393 (Con corte a 30 de septiembre de 2025)</t>
  </si>
  <si>
    <t>Actuaciones administrativas terminadas (archivadas)</t>
  </si>
  <si>
    <t>Actuaciones administrativas terminadas</t>
  </si>
  <si>
    <t>143 (Con corte a 30 de septiembre de 2025)</t>
  </si>
  <si>
    <t>Actuaciones administrativas terminadas hasta la primera instancia</t>
  </si>
  <si>
    <t>Actuaciones administrativas terminadas por vía gubernativa</t>
  </si>
  <si>
    <t>103 (Con corte a 30 de septiembre de 2025)</t>
  </si>
  <si>
    <t>Acciones de control u operativos</t>
  </si>
  <si>
    <t>125 (Con corte a 30 de septiembre de 2025)</t>
  </si>
  <si>
    <t>243 (Con corte a 30 de septiembre de 2025)</t>
  </si>
  <si>
    <t>89 (Con corte a 30 de septiembre de 2025)</t>
  </si>
  <si>
    <t>26 (Con corte a 30 de septiembre de 2025)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</si>
  <si>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</si>
  <si>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</si>
  <si>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</si>
  <si>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</si>
  <si>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</si>
  <si>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</si>
  <si>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</si>
  <si>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</si>
  <si>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</si>
  <si>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</si>
  <si>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</si>
  <si>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</si>
  <si>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</si>
  <si>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</si>
  <si>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</si>
  <si>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</si>
  <si>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Formatos de evidencia de reunión diligenciados de los operativos realizados en materia de cerros orientales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</si>
  <si>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</si>
  <si>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</si>
  <si>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</si>
  <si>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</si>
  <si>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</si>
  <si>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</si>
  <si>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</si>
  <si>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</si>
  <si>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</si>
  <si>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</si>
  <si>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</si>
  <si>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</si>
  <si>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Realizar 15.795 impulsos procesales (avocar, rechazar, enviar al competente y todo lo que derive del desarrollo de la actuación) sobre las actuaciones de policía que se encuentran a cargo de las inspecciones de policía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</si>
  <si>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</si>
  <si>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</si>
  <si>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</si>
  <si>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</si>
  <si>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</si>
  <si>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</si>
  <si>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</si>
  <si>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</si>
  <si>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</si>
  <si>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</si>
  <si>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</si>
  <si>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Realizar 120 operativos de inspección, vigilancia y control en materia de integridad del espacio público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</si>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</sst>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rgb="FF000000"/>
      <name val="Calibri Light"/>
      <family val="2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7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7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3"/>
  <sheetViews>
    <sheetView tabSelected="1" zoomScaleNormal="100" workbookViewId="0">
      <pane xSplit="2" ySplit="1" topLeftCell="C19" activePane="bottomRight" state="frozen"/>
      <selection pane="topRight" activeCell="C1" sqref="C1"/>
      <selection pane="bottomLeft" activeCell="A2" sqref="A2"/>
      <selection pane="bottomRight" activeCell="B20" sqref="B20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5" t="s">
        <v>177</v>
      </c>
      <c r="B1" s="86"/>
      <c r="C1" s="86"/>
      <c r="D1" s="86"/>
      <c r="E1" s="86"/>
      <c r="F1" s="86"/>
      <c r="G1" s="87"/>
      <c r="H1" s="88" t="s">
        <v>174</v>
      </c>
      <c r="I1" s="89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0" t="s">
        <v>0</v>
      </c>
      <c r="B3" s="90"/>
      <c r="C3" s="90"/>
      <c r="D3" s="90"/>
    </row>
    <row r="4" spans="1:43" s="5" customFormat="1" ht="15" customHeight="1" x14ac:dyDescent="0.3">
      <c r="A4" s="11" t="s">
        <v>1</v>
      </c>
      <c r="B4" s="11" t="s">
        <v>2</v>
      </c>
      <c r="C4" s="90" t="s">
        <v>2</v>
      </c>
      <c r="D4" s="90"/>
    </row>
    <row r="5" spans="1:43" s="5" customFormat="1" ht="15" customHeight="1" x14ac:dyDescent="0.3">
      <c r="A5" s="8">
        <v>1</v>
      </c>
      <c r="B5" s="8" t="s">
        <v>178</v>
      </c>
      <c r="C5" s="84" t="s">
        <v>179</v>
      </c>
      <c r="D5" s="84"/>
    </row>
    <row r="6" spans="1:43" s="5" customFormat="1" x14ac:dyDescent="0.3">
      <c r="A6" s="8"/>
      <c r="B6" s="8"/>
      <c r="C6" s="84"/>
      <c r="D6" s="84"/>
    </row>
    <row r="7" spans="1:43" s="5" customFormat="1" x14ac:dyDescent="0.3">
      <c r="A7" s="8"/>
      <c r="B7" s="8"/>
      <c r="C7" s="84"/>
      <c r="D7" s="84"/>
    </row>
    <row r="8" spans="1:43" s="5" customFormat="1" x14ac:dyDescent="0.3"/>
    <row r="9" spans="1:43" ht="37.5" customHeight="1" x14ac:dyDescent="0.3">
      <c r="A9" s="91" t="s">
        <v>3</v>
      </c>
      <c r="B9" s="92"/>
      <c r="C9" s="98" t="s">
        <v>173</v>
      </c>
      <c r="D9" s="91" t="s">
        <v>4</v>
      </c>
      <c r="E9" s="92"/>
      <c r="F9" s="98" t="s">
        <v>129</v>
      </c>
      <c r="G9" s="93" t="s">
        <v>5</v>
      </c>
      <c r="H9" s="94"/>
      <c r="I9" s="94"/>
      <c r="J9" s="94"/>
      <c r="K9" s="94"/>
      <c r="L9" s="95" t="s">
        <v>6</v>
      </c>
      <c r="M9" s="96"/>
      <c r="N9" s="96"/>
      <c r="O9" s="96"/>
      <c r="P9" s="96"/>
      <c r="Q9" s="97"/>
      <c r="R9" s="81" t="s">
        <v>7</v>
      </c>
      <c r="S9" s="82"/>
      <c r="T9" s="83"/>
      <c r="U9" s="111" t="s">
        <v>8</v>
      </c>
      <c r="V9" s="112"/>
      <c r="W9" s="112"/>
      <c r="X9" s="112"/>
      <c r="Y9" s="113"/>
      <c r="Z9" s="108" t="s">
        <v>9</v>
      </c>
      <c r="AA9" s="109"/>
      <c r="AB9" s="109"/>
      <c r="AC9" s="109"/>
      <c r="AD9" s="110"/>
      <c r="AE9" s="105" t="s">
        <v>10</v>
      </c>
      <c r="AF9" s="106"/>
      <c r="AG9" s="106"/>
      <c r="AH9" s="106"/>
      <c r="AI9" s="107"/>
      <c r="AJ9" s="102" t="s">
        <v>11</v>
      </c>
      <c r="AK9" s="103"/>
      <c r="AL9" s="103"/>
      <c r="AM9" s="103"/>
      <c r="AN9" s="104"/>
      <c r="AO9" s="100" t="s">
        <v>12</v>
      </c>
      <c r="AP9" s="101"/>
      <c r="AQ9" s="101"/>
    </row>
    <row r="10" spans="1:43" s="20" customFormat="1" ht="27.6" x14ac:dyDescent="0.3">
      <c r="A10" s="25" t="s">
        <v>13</v>
      </c>
      <c r="B10" s="25" t="s">
        <v>14</v>
      </c>
      <c r="C10" s="99"/>
      <c r="D10" s="25" t="s">
        <v>15</v>
      </c>
      <c r="E10" s="25" t="s">
        <v>16</v>
      </c>
      <c r="F10" s="99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184</v>
      </c>
      <c r="B11" s="53" t="s">
        <v>200</v>
      </c>
      <c r="C11" s="74" t="s">
        <v>61</v>
      </c>
      <c r="D11" s="75" t="s">
        <v>50</v>
      </c>
      <c r="E11" s="75" t="s">
        <v>57</v>
      </c>
      <c r="F11" s="51" t="s">
        <v>148</v>
      </c>
      <c r="G11" s="50" t="s">
        <v>58</v>
      </c>
      <c r="H11" s="77" t="s">
        <v>213</v>
      </c>
      <c r="I11" s="52" t="s">
        <v>151</v>
      </c>
      <c r="J11" s="53" t="s">
        <v>214</v>
      </c>
      <c r="K11" s="53" t="s">
        <v>215</v>
      </c>
      <c r="L11" s="53" t="s">
        <v>59</v>
      </c>
      <c r="M11" s="78">
        <v>0</v>
      </c>
      <c r="N11" s="78">
        <v>0.15</v>
      </c>
      <c r="O11" s="78">
        <v>0.2</v>
      </c>
      <c r="P11" s="78">
        <v>0.25</v>
      </c>
      <c r="Q11" s="78">
        <f t="shared" ref="Q11:Q16" si="0">MAX(M11:P11)</f>
        <v>0.25</v>
      </c>
      <c r="R11" s="50" t="s">
        <v>244</v>
      </c>
      <c r="S11" s="50" t="s">
        <v>245</v>
      </c>
      <c r="T11" s="50" t="s">
        <v>271</v>
      </c>
      <c r="U11" s="79">
        <f>M11</f>
        <v>0</v>
      </c>
      <c r="V11" s="55"/>
      <c r="W11" s="56">
        <f>IFERROR(IF(V11/U11&gt;1,1,V11/U11),0)</f>
        <v>0</v>
      </c>
      <c r="X11" s="50"/>
      <c r="Y11" s="50"/>
      <c r="Z11" s="79">
        <f>N11</f>
        <v>0.15</v>
      </c>
      <c r="AA11" s="55"/>
      <c r="AB11" s="56">
        <f>IFERROR(IF(AA11/Z11&gt;1,1,AA11/Z11),0)</f>
        <v>0</v>
      </c>
      <c r="AC11" s="50"/>
      <c r="AD11" s="50"/>
      <c r="AE11" s="79">
        <f>O11</f>
        <v>0.2</v>
      </c>
      <c r="AF11" s="55"/>
      <c r="AG11" s="56">
        <f>IFERROR(IF(AF11/AE11&gt;1,1,AF11/AE11),0)</f>
        <v>0</v>
      </c>
      <c r="AH11" s="50"/>
      <c r="AI11" s="50"/>
      <c r="AJ11" s="79">
        <f>P11</f>
        <v>0.25</v>
      </c>
      <c r="AK11" s="55"/>
      <c r="AL11" s="56">
        <f>IFERROR(IF(AK11/AJ11&gt;1,1,AK11/AJ11),0)</f>
        <v>0</v>
      </c>
      <c r="AM11" s="50"/>
      <c r="AN11" s="50"/>
      <c r="AO11" s="80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185</v>
      </c>
      <c r="B12" s="53" t="s">
        <v>201</v>
      </c>
      <c r="C12" s="74" t="s">
        <v>66</v>
      </c>
      <c r="D12" s="74" t="s">
        <v>56</v>
      </c>
      <c r="E12" s="74" t="s">
        <v>63</v>
      </c>
      <c r="F12" s="51" t="s">
        <v>148</v>
      </c>
      <c r="G12" s="53" t="s">
        <v>46</v>
      </c>
      <c r="H12" s="77" t="s">
        <v>216</v>
      </c>
      <c r="I12" s="52" t="s">
        <v>151</v>
      </c>
      <c r="J12" s="53" t="s">
        <v>217</v>
      </c>
      <c r="K12" s="53" t="s">
        <v>261</v>
      </c>
      <c r="L12" s="53" t="s">
        <v>59</v>
      </c>
      <c r="M12" s="79">
        <v>0.15</v>
      </c>
      <c r="N12" s="79">
        <v>0.37</v>
      </c>
      <c r="O12" s="79">
        <v>0.51</v>
      </c>
      <c r="P12" s="79">
        <v>0.72</v>
      </c>
      <c r="Q12" s="78">
        <f t="shared" si="0"/>
        <v>0.72</v>
      </c>
      <c r="R12" s="60" t="s">
        <v>246</v>
      </c>
      <c r="S12" s="60" t="s">
        <v>247</v>
      </c>
      <c r="T12" s="50" t="s">
        <v>271</v>
      </c>
      <c r="U12" s="79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9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9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9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80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186</v>
      </c>
      <c r="B13" s="53" t="s">
        <v>202</v>
      </c>
      <c r="C13" s="74" t="s">
        <v>66</v>
      </c>
      <c r="D13" s="74" t="s">
        <v>56</v>
      </c>
      <c r="E13" s="74" t="s">
        <v>63</v>
      </c>
      <c r="F13" s="51" t="s">
        <v>148</v>
      </c>
      <c r="G13" s="53" t="s">
        <v>46</v>
      </c>
      <c r="H13" s="77" t="s">
        <v>218</v>
      </c>
      <c r="I13" s="52" t="s">
        <v>151</v>
      </c>
      <c r="J13" s="53" t="s">
        <v>219</v>
      </c>
      <c r="K13" s="53" t="s">
        <v>262</v>
      </c>
      <c r="L13" s="53" t="s">
        <v>59</v>
      </c>
      <c r="M13" s="79">
        <v>0.15</v>
      </c>
      <c r="N13" s="79">
        <v>0.33</v>
      </c>
      <c r="O13" s="79">
        <v>0.5</v>
      </c>
      <c r="P13" s="79">
        <v>0.69</v>
      </c>
      <c r="Q13" s="78">
        <f t="shared" si="0"/>
        <v>0.69</v>
      </c>
      <c r="R13" s="60" t="s">
        <v>246</v>
      </c>
      <c r="S13" s="60" t="s">
        <v>247</v>
      </c>
      <c r="T13" s="50" t="s">
        <v>271</v>
      </c>
      <c r="U13" s="79">
        <f t="shared" si="1"/>
        <v>0.15</v>
      </c>
      <c r="V13" s="55"/>
      <c r="W13" s="56">
        <f t="shared" si="2"/>
        <v>0</v>
      </c>
      <c r="X13" s="50"/>
      <c r="Y13" s="50"/>
      <c r="Z13" s="79">
        <f t="shared" si="3"/>
        <v>0.33</v>
      </c>
      <c r="AA13" s="55"/>
      <c r="AB13" s="56">
        <f t="shared" si="4"/>
        <v>0</v>
      </c>
      <c r="AC13" s="50"/>
      <c r="AD13" s="50"/>
      <c r="AE13" s="79">
        <f t="shared" si="5"/>
        <v>0.5</v>
      </c>
      <c r="AF13" s="55"/>
      <c r="AG13" s="56">
        <f t="shared" si="6"/>
        <v>0</v>
      </c>
      <c r="AH13" s="50"/>
      <c r="AI13" s="50"/>
      <c r="AJ13" s="79">
        <f t="shared" si="7"/>
        <v>0.69</v>
      </c>
      <c r="AK13" s="55"/>
      <c r="AL13" s="56">
        <f t="shared" si="8"/>
        <v>0</v>
      </c>
      <c r="AM13" s="50"/>
      <c r="AN13" s="50"/>
      <c r="AO13" s="80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187</v>
      </c>
      <c r="B14" s="53" t="s">
        <v>203</v>
      </c>
      <c r="C14" s="74" t="s">
        <v>66</v>
      </c>
      <c r="D14" s="74" t="s">
        <v>56</v>
      </c>
      <c r="E14" s="75" t="s">
        <v>68</v>
      </c>
      <c r="F14" s="51" t="s">
        <v>139</v>
      </c>
      <c r="G14" s="53" t="s">
        <v>46</v>
      </c>
      <c r="H14" s="77" t="s">
        <v>220</v>
      </c>
      <c r="I14" s="52" t="s">
        <v>151</v>
      </c>
      <c r="J14" s="53" t="s">
        <v>221</v>
      </c>
      <c r="K14" s="53" t="s">
        <v>263</v>
      </c>
      <c r="L14" s="53" t="s">
        <v>59</v>
      </c>
      <c r="M14" s="79">
        <v>0.45</v>
      </c>
      <c r="N14" s="79">
        <v>0.6</v>
      </c>
      <c r="O14" s="79">
        <v>0.8</v>
      </c>
      <c r="P14" s="79">
        <v>0.92</v>
      </c>
      <c r="Q14" s="78">
        <f t="shared" si="0"/>
        <v>0.92</v>
      </c>
      <c r="R14" s="60" t="s">
        <v>246</v>
      </c>
      <c r="S14" s="60" t="s">
        <v>248</v>
      </c>
      <c r="T14" s="50" t="s">
        <v>271</v>
      </c>
      <c r="U14" s="79">
        <f t="shared" si="1"/>
        <v>0.45</v>
      </c>
      <c r="V14" s="55"/>
      <c r="W14" s="56">
        <f t="shared" si="2"/>
        <v>0</v>
      </c>
      <c r="X14" s="50"/>
      <c r="Y14" s="50"/>
      <c r="Z14" s="79">
        <f t="shared" si="3"/>
        <v>0.6</v>
      </c>
      <c r="AA14" s="55"/>
      <c r="AB14" s="56">
        <f t="shared" si="4"/>
        <v>0</v>
      </c>
      <c r="AC14" s="50"/>
      <c r="AD14" s="50"/>
      <c r="AE14" s="79">
        <f t="shared" si="5"/>
        <v>0.8</v>
      </c>
      <c r="AF14" s="55"/>
      <c r="AG14" s="56">
        <f t="shared" si="6"/>
        <v>0</v>
      </c>
      <c r="AH14" s="50"/>
      <c r="AI14" s="50"/>
      <c r="AJ14" s="79">
        <f t="shared" si="7"/>
        <v>0.92</v>
      </c>
      <c r="AK14" s="55"/>
      <c r="AL14" s="56">
        <f t="shared" si="8"/>
        <v>0</v>
      </c>
      <c r="AM14" s="50"/>
      <c r="AN14" s="50"/>
      <c r="AO14" s="80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188</v>
      </c>
      <c r="B15" s="53" t="s">
        <v>204</v>
      </c>
      <c r="C15" s="74" t="s">
        <v>66</v>
      </c>
      <c r="D15" s="74" t="s">
        <v>56</v>
      </c>
      <c r="E15" s="75" t="s">
        <v>68</v>
      </c>
      <c r="F15" s="51" t="s">
        <v>139</v>
      </c>
      <c r="G15" s="53" t="s">
        <v>46</v>
      </c>
      <c r="H15" s="77" t="s">
        <v>222</v>
      </c>
      <c r="I15" s="52" t="s">
        <v>151</v>
      </c>
      <c r="J15" s="53" t="s">
        <v>223</v>
      </c>
      <c r="K15" s="53" t="s">
        <v>264</v>
      </c>
      <c r="L15" s="53" t="s">
        <v>59</v>
      </c>
      <c r="M15" s="79">
        <v>0.2</v>
      </c>
      <c r="N15" s="79">
        <v>0.38</v>
      </c>
      <c r="O15" s="79">
        <v>0.73</v>
      </c>
      <c r="P15" s="79">
        <v>0.98499999999999999</v>
      </c>
      <c r="Q15" s="78">
        <f t="shared" si="0"/>
        <v>0.98499999999999999</v>
      </c>
      <c r="R15" s="60" t="s">
        <v>246</v>
      </c>
      <c r="S15" s="60" t="s">
        <v>247</v>
      </c>
      <c r="T15" s="50" t="s">
        <v>271</v>
      </c>
      <c r="U15" s="79">
        <f t="shared" si="1"/>
        <v>0.2</v>
      </c>
      <c r="V15" s="55"/>
      <c r="W15" s="56">
        <f t="shared" si="2"/>
        <v>0</v>
      </c>
      <c r="X15" s="50"/>
      <c r="Y15" s="50"/>
      <c r="Z15" s="79">
        <f t="shared" si="3"/>
        <v>0.38</v>
      </c>
      <c r="AA15" s="55"/>
      <c r="AB15" s="56">
        <f t="shared" si="4"/>
        <v>0</v>
      </c>
      <c r="AC15" s="50"/>
      <c r="AD15" s="50"/>
      <c r="AE15" s="79">
        <f t="shared" si="5"/>
        <v>0.73</v>
      </c>
      <c r="AF15" s="55"/>
      <c r="AG15" s="56">
        <f t="shared" si="6"/>
        <v>0</v>
      </c>
      <c r="AH15" s="50"/>
      <c r="AI15" s="50"/>
      <c r="AJ15" s="79">
        <f t="shared" si="7"/>
        <v>0.98499999999999999</v>
      </c>
      <c r="AK15" s="55"/>
      <c r="AL15" s="56">
        <f t="shared" si="8"/>
        <v>0</v>
      </c>
      <c r="AM15" s="50"/>
      <c r="AN15" s="50"/>
      <c r="AO15" s="80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189</v>
      </c>
      <c r="B16" s="53" t="s">
        <v>205</v>
      </c>
      <c r="C16" s="74" t="s">
        <v>66</v>
      </c>
      <c r="D16" s="74" t="s">
        <v>56</v>
      </c>
      <c r="E16" s="74" t="s">
        <v>63</v>
      </c>
      <c r="F16" s="51" t="s">
        <v>139</v>
      </c>
      <c r="G16" s="53" t="s">
        <v>46</v>
      </c>
      <c r="H16" s="77" t="s">
        <v>224</v>
      </c>
      <c r="I16" s="52" t="s">
        <v>151</v>
      </c>
      <c r="J16" s="53" t="s">
        <v>225</v>
      </c>
      <c r="K16" s="53" t="s">
        <v>265</v>
      </c>
      <c r="L16" s="53" t="s">
        <v>59</v>
      </c>
      <c r="M16" s="79">
        <v>7.0000000000000007E-2</v>
      </c>
      <c r="N16" s="79">
        <v>0.17</v>
      </c>
      <c r="O16" s="79">
        <v>0.35</v>
      </c>
      <c r="P16" s="79">
        <v>0.52</v>
      </c>
      <c r="Q16" s="78">
        <f t="shared" si="0"/>
        <v>0.52</v>
      </c>
      <c r="R16" s="60" t="s">
        <v>246</v>
      </c>
      <c r="S16" s="60" t="s">
        <v>247</v>
      </c>
      <c r="T16" s="50" t="s">
        <v>271</v>
      </c>
      <c r="U16" s="79">
        <f t="shared" si="1"/>
        <v>7.0000000000000007E-2</v>
      </c>
      <c r="V16" s="55"/>
      <c r="W16" s="56">
        <f t="shared" si="2"/>
        <v>0</v>
      </c>
      <c r="X16" s="50"/>
      <c r="Y16" s="50"/>
      <c r="Z16" s="79">
        <f t="shared" si="3"/>
        <v>0.17</v>
      </c>
      <c r="AA16" s="55"/>
      <c r="AB16" s="56">
        <f t="shared" si="4"/>
        <v>0</v>
      </c>
      <c r="AC16" s="50"/>
      <c r="AD16" s="50"/>
      <c r="AE16" s="79">
        <f t="shared" si="5"/>
        <v>0.35</v>
      </c>
      <c r="AF16" s="55"/>
      <c r="AG16" s="56">
        <f t="shared" si="6"/>
        <v>0</v>
      </c>
      <c r="AH16" s="50"/>
      <c r="AI16" s="50"/>
      <c r="AJ16" s="79">
        <f t="shared" si="7"/>
        <v>0.52</v>
      </c>
      <c r="AK16" s="55"/>
      <c r="AL16" s="56">
        <f t="shared" si="8"/>
        <v>0</v>
      </c>
      <c r="AM16" s="50"/>
      <c r="AN16" s="50"/>
      <c r="AO16" s="80">
        <f t="shared" si="9"/>
        <v>0.52</v>
      </c>
      <c r="AP16" s="59"/>
      <c r="AQ16" s="61">
        <f t="shared" si="10"/>
        <v>0</v>
      </c>
    </row>
    <row r="17" spans="1:43" s="4" customFormat="1" ht="230.4" x14ac:dyDescent="0.3">
      <c r="A17" s="49" t="s">
        <v>190</v>
      </c>
      <c r="B17" s="53" t="s">
        <v>284</v>
      </c>
      <c r="C17" s="74" t="s">
        <v>66</v>
      </c>
      <c r="D17" s="74" t="s">
        <v>56</v>
      </c>
      <c r="E17" s="75" t="s">
        <v>68</v>
      </c>
      <c r="F17" s="51" t="s">
        <v>139</v>
      </c>
      <c r="G17" s="53" t="s">
        <v>46</v>
      </c>
      <c r="H17" s="77" t="s">
        <v>286</v>
      </c>
      <c r="I17" s="52" t="s">
        <v>151</v>
      </c>
      <c r="J17" s="53" t="s">
        <v>226</v>
      </c>
      <c r="K17" s="53" t="s">
        <v>283</v>
      </c>
      <c r="L17" s="53" t="s">
        <v>53</v>
      </c>
      <c r="M17" s="79">
        <v>0.98</v>
      </c>
      <c r="N17" s="79">
        <v>0.98</v>
      </c>
      <c r="O17" s="79">
        <v>0.98</v>
      </c>
      <c r="P17" s="79">
        <v>0.98</v>
      </c>
      <c r="Q17" s="79">
        <f>AVERAGE(M17:P17)</f>
        <v>0.98</v>
      </c>
      <c r="R17" s="60" t="s">
        <v>246</v>
      </c>
      <c r="S17" s="60" t="s">
        <v>249</v>
      </c>
      <c r="T17" s="50" t="s">
        <v>271</v>
      </c>
      <c r="U17" s="79">
        <f t="shared" si="1"/>
        <v>0.98</v>
      </c>
      <c r="V17" s="55"/>
      <c r="W17" s="56">
        <f t="shared" si="2"/>
        <v>0</v>
      </c>
      <c r="X17" s="50"/>
      <c r="Y17" s="50"/>
      <c r="Z17" s="79">
        <f t="shared" si="3"/>
        <v>0.98</v>
      </c>
      <c r="AA17" s="55"/>
      <c r="AB17" s="56">
        <f t="shared" si="4"/>
        <v>0</v>
      </c>
      <c r="AC17" s="50"/>
      <c r="AD17" s="50"/>
      <c r="AE17" s="79">
        <f t="shared" si="5"/>
        <v>0.98</v>
      </c>
      <c r="AF17" s="55"/>
      <c r="AG17" s="56">
        <f t="shared" si="6"/>
        <v>0</v>
      </c>
      <c r="AH17" s="50"/>
      <c r="AI17" s="50"/>
      <c r="AJ17" s="79">
        <f t="shared" si="7"/>
        <v>0.98</v>
      </c>
      <c r="AK17" s="55"/>
      <c r="AL17" s="56">
        <f t="shared" si="8"/>
        <v>0</v>
      </c>
      <c r="AM17" s="50"/>
      <c r="AN17" s="50"/>
      <c r="AO17" s="80">
        <f t="shared" si="9"/>
        <v>0.98</v>
      </c>
      <c r="AP17" s="59"/>
      <c r="AQ17" s="61">
        <f t="shared" si="10"/>
        <v>0</v>
      </c>
    </row>
    <row r="18" spans="1:43" s="4" customFormat="1" ht="144" x14ac:dyDescent="0.3">
      <c r="A18" s="49" t="s">
        <v>191</v>
      </c>
      <c r="B18" s="53" t="s">
        <v>206</v>
      </c>
      <c r="C18" s="74" t="s">
        <v>66</v>
      </c>
      <c r="D18" s="74" t="s">
        <v>56</v>
      </c>
      <c r="E18" s="75" t="s">
        <v>57</v>
      </c>
      <c r="F18" s="51" t="s">
        <v>148</v>
      </c>
      <c r="G18" s="53" t="s">
        <v>46</v>
      </c>
      <c r="H18" s="77" t="s">
        <v>227</v>
      </c>
      <c r="I18" s="52" t="s">
        <v>151</v>
      </c>
      <c r="J18" s="53" t="s">
        <v>228</v>
      </c>
      <c r="K18" s="53" t="s">
        <v>266</v>
      </c>
      <c r="L18" s="53" t="s">
        <v>59</v>
      </c>
      <c r="M18" s="79">
        <v>0.9</v>
      </c>
      <c r="N18" s="79">
        <v>0.93</v>
      </c>
      <c r="O18" s="79">
        <v>0.97</v>
      </c>
      <c r="P18" s="79">
        <v>1</v>
      </c>
      <c r="Q18" s="78">
        <f>MAX(M18:P18)</f>
        <v>1</v>
      </c>
      <c r="R18" s="60" t="s">
        <v>246</v>
      </c>
      <c r="S18" s="60" t="s">
        <v>250</v>
      </c>
      <c r="T18" s="50" t="s">
        <v>271</v>
      </c>
      <c r="U18" s="79">
        <f t="shared" si="1"/>
        <v>0.9</v>
      </c>
      <c r="V18" s="55"/>
      <c r="W18" s="56">
        <f t="shared" si="2"/>
        <v>0</v>
      </c>
      <c r="X18" s="50"/>
      <c r="Y18" s="50"/>
      <c r="Z18" s="79">
        <f t="shared" si="3"/>
        <v>0.93</v>
      </c>
      <c r="AA18" s="55"/>
      <c r="AB18" s="56">
        <f t="shared" si="4"/>
        <v>0</v>
      </c>
      <c r="AC18" s="50"/>
      <c r="AD18" s="50"/>
      <c r="AE18" s="79">
        <f t="shared" si="5"/>
        <v>0.97</v>
      </c>
      <c r="AF18" s="55"/>
      <c r="AG18" s="56">
        <f t="shared" si="6"/>
        <v>0</v>
      </c>
      <c r="AH18" s="50"/>
      <c r="AI18" s="50"/>
      <c r="AJ18" s="79">
        <f t="shared" si="7"/>
        <v>1</v>
      </c>
      <c r="AK18" s="55"/>
      <c r="AL18" s="56">
        <f t="shared" si="8"/>
        <v>0</v>
      </c>
      <c r="AM18" s="50"/>
      <c r="AN18" s="50"/>
      <c r="AO18" s="80">
        <f t="shared" si="9"/>
        <v>1</v>
      </c>
      <c r="AP18" s="59"/>
      <c r="AQ18" s="61">
        <f t="shared" si="10"/>
        <v>0</v>
      </c>
    </row>
    <row r="19" spans="1:43" s="4" customFormat="1" ht="100.8" x14ac:dyDescent="0.3">
      <c r="A19" s="49" t="s">
        <v>192</v>
      </c>
      <c r="B19" s="53" t="s">
        <v>273</v>
      </c>
      <c r="C19" s="74" t="s">
        <v>61</v>
      </c>
      <c r="D19" s="74" t="s">
        <v>56</v>
      </c>
      <c r="E19" s="75" t="s">
        <v>79</v>
      </c>
      <c r="F19" s="51" t="s">
        <v>136</v>
      </c>
      <c r="G19" s="53" t="s">
        <v>46</v>
      </c>
      <c r="H19" s="77" t="s">
        <v>229</v>
      </c>
      <c r="I19" s="52" t="s">
        <v>229</v>
      </c>
      <c r="J19" s="53" t="s">
        <v>230</v>
      </c>
      <c r="K19" s="53" t="s">
        <v>267</v>
      </c>
      <c r="L19" s="53" t="s">
        <v>47</v>
      </c>
      <c r="M19" s="54">
        <v>3160</v>
      </c>
      <c r="N19" s="54">
        <v>4049</v>
      </c>
      <c r="O19" s="54">
        <v>4686</v>
      </c>
      <c r="P19" s="54">
        <v>3900</v>
      </c>
      <c r="Q19" s="54">
        <f t="shared" ref="Q19:Q26" si="11">SUM(M19:P19)</f>
        <v>15795</v>
      </c>
      <c r="R19" s="60" t="s">
        <v>251</v>
      </c>
      <c r="S19" s="60" t="s">
        <v>252</v>
      </c>
      <c r="T19" s="50" t="s">
        <v>272</v>
      </c>
      <c r="U19" s="54">
        <f t="shared" si="1"/>
        <v>3160</v>
      </c>
      <c r="V19" s="55"/>
      <c r="W19" s="56">
        <f t="shared" si="2"/>
        <v>0</v>
      </c>
      <c r="X19" s="50"/>
      <c r="Y19" s="50"/>
      <c r="Z19" s="57">
        <f t="shared" si="3"/>
        <v>4049</v>
      </c>
      <c r="AA19" s="55"/>
      <c r="AB19" s="56">
        <f t="shared" si="4"/>
        <v>0</v>
      </c>
      <c r="AC19" s="50"/>
      <c r="AD19" s="50"/>
      <c r="AE19" s="57">
        <f t="shared" si="5"/>
        <v>4686</v>
      </c>
      <c r="AF19" s="55"/>
      <c r="AG19" s="56">
        <f t="shared" si="6"/>
        <v>0</v>
      </c>
      <c r="AH19" s="50"/>
      <c r="AI19" s="50"/>
      <c r="AJ19" s="57">
        <f t="shared" si="7"/>
        <v>3900</v>
      </c>
      <c r="AK19" s="55"/>
      <c r="AL19" s="56">
        <f t="shared" si="8"/>
        <v>0</v>
      </c>
      <c r="AM19" s="50"/>
      <c r="AN19" s="50"/>
      <c r="AO19" s="58">
        <f t="shared" si="9"/>
        <v>15795</v>
      </c>
      <c r="AP19" s="59"/>
      <c r="AQ19" s="61">
        <f t="shared" si="10"/>
        <v>0</v>
      </c>
    </row>
    <row r="20" spans="1:43" s="4" customFormat="1" ht="86.4" x14ac:dyDescent="0.3">
      <c r="A20" s="49" t="s">
        <v>193</v>
      </c>
      <c r="B20" s="114" t="s">
        <v>207</v>
      </c>
      <c r="C20" s="74" t="s">
        <v>61</v>
      </c>
      <c r="D20" s="74" t="s">
        <v>56</v>
      </c>
      <c r="E20" s="75" t="s">
        <v>79</v>
      </c>
      <c r="F20" s="51" t="s">
        <v>136</v>
      </c>
      <c r="G20" s="53" t="s">
        <v>46</v>
      </c>
      <c r="H20" s="77" t="s">
        <v>231</v>
      </c>
      <c r="I20" s="52" t="s">
        <v>231</v>
      </c>
      <c r="J20" s="53" t="s">
        <v>232</v>
      </c>
      <c r="K20" s="53" t="s">
        <v>268</v>
      </c>
      <c r="L20" s="53" t="s">
        <v>47</v>
      </c>
      <c r="M20" s="54">
        <v>2016</v>
      </c>
      <c r="N20" s="54">
        <v>2521</v>
      </c>
      <c r="O20" s="54">
        <v>2924</v>
      </c>
      <c r="P20" s="54">
        <v>2621</v>
      </c>
      <c r="Q20" s="54">
        <f t="shared" si="11"/>
        <v>10082</v>
      </c>
      <c r="R20" s="60" t="s">
        <v>253</v>
      </c>
      <c r="S20" s="60" t="s">
        <v>252</v>
      </c>
      <c r="T20" s="50" t="s">
        <v>272</v>
      </c>
      <c r="U20" s="54">
        <f t="shared" si="1"/>
        <v>2016</v>
      </c>
      <c r="V20" s="55"/>
      <c r="W20" s="56">
        <f t="shared" si="2"/>
        <v>0</v>
      </c>
      <c r="X20" s="50"/>
      <c r="Y20" s="50"/>
      <c r="Z20" s="57">
        <f t="shared" si="3"/>
        <v>2521</v>
      </c>
      <c r="AA20" s="55"/>
      <c r="AB20" s="56">
        <f t="shared" si="4"/>
        <v>0</v>
      </c>
      <c r="AC20" s="50"/>
      <c r="AD20" s="50"/>
      <c r="AE20" s="57">
        <f t="shared" si="5"/>
        <v>2924</v>
      </c>
      <c r="AF20" s="55"/>
      <c r="AG20" s="56">
        <f t="shared" si="6"/>
        <v>0</v>
      </c>
      <c r="AH20" s="50"/>
      <c r="AI20" s="50"/>
      <c r="AJ20" s="57">
        <f t="shared" si="7"/>
        <v>2621</v>
      </c>
      <c r="AK20" s="55"/>
      <c r="AL20" s="56">
        <f t="shared" si="8"/>
        <v>0</v>
      </c>
      <c r="AM20" s="50"/>
      <c r="AN20" s="50"/>
      <c r="AO20" s="58">
        <f t="shared" si="9"/>
        <v>10082</v>
      </c>
      <c r="AP20" s="59"/>
      <c r="AQ20" s="61">
        <f t="shared" si="10"/>
        <v>0</v>
      </c>
    </row>
    <row r="21" spans="1:43" s="4" customFormat="1" ht="100.8" x14ac:dyDescent="0.3">
      <c r="A21" s="49" t="s">
        <v>194</v>
      </c>
      <c r="B21" s="53" t="s">
        <v>208</v>
      </c>
      <c r="C21" s="74" t="s">
        <v>61</v>
      </c>
      <c r="D21" s="74" t="s">
        <v>56</v>
      </c>
      <c r="E21" s="75" t="s">
        <v>79</v>
      </c>
      <c r="F21" s="51" t="s">
        <v>136</v>
      </c>
      <c r="G21" s="53" t="s">
        <v>46</v>
      </c>
      <c r="H21" s="77" t="s">
        <v>233</v>
      </c>
      <c r="I21" s="52" t="s">
        <v>234</v>
      </c>
      <c r="J21" s="53" t="s">
        <v>235</v>
      </c>
      <c r="K21" s="53" t="s">
        <v>269</v>
      </c>
      <c r="L21" s="53" t="s">
        <v>47</v>
      </c>
      <c r="M21" s="54">
        <v>84</v>
      </c>
      <c r="N21" s="54">
        <v>141</v>
      </c>
      <c r="O21" s="54">
        <v>171</v>
      </c>
      <c r="P21" s="54">
        <v>172</v>
      </c>
      <c r="Q21" s="54">
        <f t="shared" si="11"/>
        <v>568</v>
      </c>
      <c r="R21" s="60" t="s">
        <v>254</v>
      </c>
      <c r="S21" s="60" t="s">
        <v>255</v>
      </c>
      <c r="T21" s="50" t="s">
        <v>272</v>
      </c>
      <c r="U21" s="54">
        <f t="shared" si="1"/>
        <v>84</v>
      </c>
      <c r="V21" s="55"/>
      <c r="W21" s="56">
        <f t="shared" si="2"/>
        <v>0</v>
      </c>
      <c r="X21" s="50"/>
      <c r="Y21" s="50"/>
      <c r="Z21" s="57">
        <f t="shared" si="3"/>
        <v>141</v>
      </c>
      <c r="AA21" s="55"/>
      <c r="AB21" s="56">
        <f t="shared" si="4"/>
        <v>0</v>
      </c>
      <c r="AC21" s="50"/>
      <c r="AD21" s="50"/>
      <c r="AE21" s="57">
        <f t="shared" si="5"/>
        <v>171</v>
      </c>
      <c r="AF21" s="55"/>
      <c r="AG21" s="56">
        <f t="shared" si="6"/>
        <v>0</v>
      </c>
      <c r="AH21" s="50"/>
      <c r="AI21" s="50"/>
      <c r="AJ21" s="57">
        <f t="shared" si="7"/>
        <v>172</v>
      </c>
      <c r="AK21" s="55"/>
      <c r="AL21" s="56">
        <f t="shared" si="8"/>
        <v>0</v>
      </c>
      <c r="AM21" s="50"/>
      <c r="AN21" s="50"/>
      <c r="AO21" s="58">
        <f t="shared" si="9"/>
        <v>568</v>
      </c>
      <c r="AP21" s="59"/>
      <c r="AQ21" s="61">
        <f t="shared" si="10"/>
        <v>0</v>
      </c>
    </row>
    <row r="22" spans="1:43" s="4" customFormat="1" ht="129.6" x14ac:dyDescent="0.3">
      <c r="A22" s="49" t="s">
        <v>195</v>
      </c>
      <c r="B22" s="53" t="s">
        <v>209</v>
      </c>
      <c r="C22" s="74" t="s">
        <v>61</v>
      </c>
      <c r="D22" s="74" t="s">
        <v>56</v>
      </c>
      <c r="E22" s="75" t="s">
        <v>79</v>
      </c>
      <c r="F22" s="51" t="s">
        <v>136</v>
      </c>
      <c r="G22" s="53" t="s">
        <v>46</v>
      </c>
      <c r="H22" s="77" t="s">
        <v>236</v>
      </c>
      <c r="I22" s="52" t="s">
        <v>237</v>
      </c>
      <c r="J22" s="53" t="s">
        <v>238</v>
      </c>
      <c r="K22" s="53" t="s">
        <v>270</v>
      </c>
      <c r="L22" s="53" t="s">
        <v>47</v>
      </c>
      <c r="M22" s="54">
        <v>66</v>
      </c>
      <c r="N22" s="54">
        <v>111</v>
      </c>
      <c r="O22" s="54">
        <v>135</v>
      </c>
      <c r="P22" s="54">
        <v>137</v>
      </c>
      <c r="Q22" s="54">
        <f t="shared" si="11"/>
        <v>449</v>
      </c>
      <c r="R22" s="60" t="s">
        <v>254</v>
      </c>
      <c r="S22" s="60" t="s">
        <v>255</v>
      </c>
      <c r="T22" s="50" t="s">
        <v>272</v>
      </c>
      <c r="U22" s="54">
        <f t="shared" si="1"/>
        <v>66</v>
      </c>
      <c r="V22" s="55"/>
      <c r="W22" s="56">
        <f t="shared" si="2"/>
        <v>0</v>
      </c>
      <c r="X22" s="50"/>
      <c r="Y22" s="50"/>
      <c r="Z22" s="57">
        <f t="shared" si="3"/>
        <v>111</v>
      </c>
      <c r="AA22" s="55"/>
      <c r="AB22" s="56">
        <f t="shared" si="4"/>
        <v>0</v>
      </c>
      <c r="AC22" s="50"/>
      <c r="AD22" s="50"/>
      <c r="AE22" s="57">
        <f t="shared" si="5"/>
        <v>135</v>
      </c>
      <c r="AF22" s="55"/>
      <c r="AG22" s="56">
        <f t="shared" si="6"/>
        <v>0</v>
      </c>
      <c r="AH22" s="50"/>
      <c r="AI22" s="50"/>
      <c r="AJ22" s="57">
        <f t="shared" si="7"/>
        <v>137</v>
      </c>
      <c r="AK22" s="55"/>
      <c r="AL22" s="56">
        <f t="shared" si="8"/>
        <v>0</v>
      </c>
      <c r="AM22" s="50"/>
      <c r="AN22" s="50"/>
      <c r="AO22" s="58">
        <f t="shared" si="9"/>
        <v>449</v>
      </c>
      <c r="AP22" s="59"/>
      <c r="AQ22" s="61">
        <f t="shared" si="10"/>
        <v>0</v>
      </c>
    </row>
    <row r="23" spans="1:43" s="4" customFormat="1" ht="100.8" x14ac:dyDescent="0.3">
      <c r="A23" s="49" t="s">
        <v>196</v>
      </c>
      <c r="B23" s="53" t="s">
        <v>285</v>
      </c>
      <c r="C23" s="74" t="s">
        <v>70</v>
      </c>
      <c r="D23" s="74" t="s">
        <v>56</v>
      </c>
      <c r="E23" s="75" t="s">
        <v>79</v>
      </c>
      <c r="F23" s="51" t="s">
        <v>136</v>
      </c>
      <c r="G23" s="53" t="s">
        <v>46</v>
      </c>
      <c r="H23" s="77" t="s">
        <v>274</v>
      </c>
      <c r="I23" s="52" t="s">
        <v>275</v>
      </c>
      <c r="J23" s="53" t="s">
        <v>240</v>
      </c>
      <c r="K23" s="53" t="s">
        <v>276</v>
      </c>
      <c r="L23" s="53" t="s">
        <v>47</v>
      </c>
      <c r="M23" s="54">
        <v>30</v>
      </c>
      <c r="N23" s="54">
        <v>30</v>
      </c>
      <c r="O23" s="54">
        <v>30</v>
      </c>
      <c r="P23" s="54">
        <v>30</v>
      </c>
      <c r="Q23" s="54">
        <f t="shared" si="11"/>
        <v>120</v>
      </c>
      <c r="R23" s="60" t="s">
        <v>256</v>
      </c>
      <c r="S23" s="60" t="s">
        <v>257</v>
      </c>
      <c r="T23" s="50" t="s">
        <v>272</v>
      </c>
      <c r="U23" s="54">
        <f t="shared" si="1"/>
        <v>30</v>
      </c>
      <c r="V23" s="55"/>
      <c r="W23" s="56">
        <f t="shared" si="2"/>
        <v>0</v>
      </c>
      <c r="X23" s="50"/>
      <c r="Y23" s="50"/>
      <c r="Z23" s="57">
        <f t="shared" si="3"/>
        <v>30</v>
      </c>
      <c r="AA23" s="55"/>
      <c r="AB23" s="56">
        <f t="shared" si="4"/>
        <v>0</v>
      </c>
      <c r="AC23" s="50"/>
      <c r="AD23" s="50"/>
      <c r="AE23" s="57">
        <f t="shared" si="5"/>
        <v>30</v>
      </c>
      <c r="AF23" s="55"/>
      <c r="AG23" s="56">
        <f t="shared" si="6"/>
        <v>0</v>
      </c>
      <c r="AH23" s="50"/>
      <c r="AI23" s="50"/>
      <c r="AJ23" s="57">
        <f t="shared" si="7"/>
        <v>30</v>
      </c>
      <c r="AK23" s="55"/>
      <c r="AL23" s="56">
        <f t="shared" si="8"/>
        <v>0</v>
      </c>
      <c r="AM23" s="50"/>
      <c r="AN23" s="50"/>
      <c r="AO23" s="58">
        <f t="shared" si="9"/>
        <v>120</v>
      </c>
      <c r="AP23" s="59"/>
      <c r="AQ23" s="61">
        <f t="shared" si="10"/>
        <v>0</v>
      </c>
    </row>
    <row r="24" spans="1:43" s="4" customFormat="1" ht="86.4" x14ac:dyDescent="0.3">
      <c r="A24" s="49" t="s">
        <v>197</v>
      </c>
      <c r="B24" s="53" t="s">
        <v>210</v>
      </c>
      <c r="C24" s="74" t="s">
        <v>61</v>
      </c>
      <c r="D24" s="74" t="s">
        <v>56</v>
      </c>
      <c r="E24" s="75" t="s">
        <v>79</v>
      </c>
      <c r="F24" s="51" t="s">
        <v>136</v>
      </c>
      <c r="G24" s="53" t="s">
        <v>46</v>
      </c>
      <c r="H24" s="77" t="s">
        <v>277</v>
      </c>
      <c r="I24" s="52" t="s">
        <v>275</v>
      </c>
      <c r="J24" s="53" t="s">
        <v>241</v>
      </c>
      <c r="K24" s="53" t="s">
        <v>278</v>
      </c>
      <c r="L24" s="53" t="s">
        <v>47</v>
      </c>
      <c r="M24" s="54">
        <v>57</v>
      </c>
      <c r="N24" s="54">
        <v>71</v>
      </c>
      <c r="O24" s="54">
        <v>83</v>
      </c>
      <c r="P24" s="54">
        <v>74</v>
      </c>
      <c r="Q24" s="54">
        <f t="shared" si="11"/>
        <v>285</v>
      </c>
      <c r="R24" s="60" t="s">
        <v>258</v>
      </c>
      <c r="S24" s="60" t="s">
        <v>257</v>
      </c>
      <c r="T24" s="50" t="s">
        <v>272</v>
      </c>
      <c r="U24" s="54">
        <f t="shared" si="1"/>
        <v>57</v>
      </c>
      <c r="V24" s="55"/>
      <c r="W24" s="56">
        <f t="shared" si="2"/>
        <v>0</v>
      </c>
      <c r="X24" s="50"/>
      <c r="Y24" s="50"/>
      <c r="Z24" s="57">
        <f t="shared" si="3"/>
        <v>71</v>
      </c>
      <c r="AA24" s="55"/>
      <c r="AB24" s="56">
        <f t="shared" si="4"/>
        <v>0</v>
      </c>
      <c r="AC24" s="50"/>
      <c r="AD24" s="50"/>
      <c r="AE24" s="57">
        <f t="shared" si="5"/>
        <v>83</v>
      </c>
      <c r="AF24" s="55"/>
      <c r="AG24" s="56">
        <f t="shared" si="6"/>
        <v>0</v>
      </c>
      <c r="AH24" s="50"/>
      <c r="AI24" s="50"/>
      <c r="AJ24" s="57">
        <f t="shared" si="7"/>
        <v>74</v>
      </c>
      <c r="AK24" s="55"/>
      <c r="AL24" s="56">
        <f t="shared" si="8"/>
        <v>0</v>
      </c>
      <c r="AM24" s="50"/>
      <c r="AN24" s="50"/>
      <c r="AO24" s="58">
        <f t="shared" si="9"/>
        <v>285</v>
      </c>
      <c r="AP24" s="59"/>
      <c r="AQ24" s="61">
        <f t="shared" si="10"/>
        <v>0</v>
      </c>
    </row>
    <row r="25" spans="1:43" s="4" customFormat="1" ht="86.4" x14ac:dyDescent="0.3">
      <c r="A25" s="49" t="s">
        <v>198</v>
      </c>
      <c r="B25" s="76" t="s">
        <v>211</v>
      </c>
      <c r="C25" s="74" t="s">
        <v>61</v>
      </c>
      <c r="D25" s="74" t="s">
        <v>56</v>
      </c>
      <c r="E25" s="75" t="s">
        <v>79</v>
      </c>
      <c r="F25" s="51" t="s">
        <v>136</v>
      </c>
      <c r="G25" s="53" t="s">
        <v>46</v>
      </c>
      <c r="H25" s="77" t="s">
        <v>279</v>
      </c>
      <c r="I25" s="52" t="s">
        <v>275</v>
      </c>
      <c r="J25" s="53" t="s">
        <v>242</v>
      </c>
      <c r="K25" s="53" t="s">
        <v>280</v>
      </c>
      <c r="L25" s="53" t="s">
        <v>47</v>
      </c>
      <c r="M25" s="54">
        <v>24</v>
      </c>
      <c r="N25" s="54">
        <v>32</v>
      </c>
      <c r="O25" s="54">
        <v>36</v>
      </c>
      <c r="P25" s="54">
        <v>31</v>
      </c>
      <c r="Q25" s="54">
        <f t="shared" si="11"/>
        <v>123</v>
      </c>
      <c r="R25" s="60" t="s">
        <v>259</v>
      </c>
      <c r="S25" s="60" t="s">
        <v>257</v>
      </c>
      <c r="T25" s="50" t="s">
        <v>272</v>
      </c>
      <c r="U25" s="54">
        <f t="shared" si="1"/>
        <v>24</v>
      </c>
      <c r="V25" s="55"/>
      <c r="W25" s="56">
        <f t="shared" si="2"/>
        <v>0</v>
      </c>
      <c r="X25" s="50"/>
      <c r="Y25" s="50"/>
      <c r="Z25" s="57">
        <f t="shared" si="3"/>
        <v>32</v>
      </c>
      <c r="AA25" s="55"/>
      <c r="AB25" s="56">
        <f t="shared" si="4"/>
        <v>0</v>
      </c>
      <c r="AC25" s="50"/>
      <c r="AD25" s="50"/>
      <c r="AE25" s="57">
        <f t="shared" si="5"/>
        <v>36</v>
      </c>
      <c r="AF25" s="55"/>
      <c r="AG25" s="56">
        <f t="shared" si="6"/>
        <v>0</v>
      </c>
      <c r="AH25" s="50"/>
      <c r="AI25" s="50"/>
      <c r="AJ25" s="57">
        <f t="shared" si="7"/>
        <v>31</v>
      </c>
      <c r="AK25" s="55"/>
      <c r="AL25" s="56">
        <f t="shared" si="8"/>
        <v>0</v>
      </c>
      <c r="AM25" s="50"/>
      <c r="AN25" s="50"/>
      <c r="AO25" s="58">
        <f t="shared" si="9"/>
        <v>123</v>
      </c>
      <c r="AP25" s="59"/>
      <c r="AQ25" s="61">
        <f t="shared" si="10"/>
        <v>0</v>
      </c>
    </row>
    <row r="26" spans="1:43" s="4" customFormat="1" ht="115.2" x14ac:dyDescent="0.3">
      <c r="A26" s="49" t="s">
        <v>199</v>
      </c>
      <c r="B26" s="76" t="s">
        <v>212</v>
      </c>
      <c r="C26" s="74" t="s">
        <v>61</v>
      </c>
      <c r="D26" s="74" t="s">
        <v>56</v>
      </c>
      <c r="E26" s="75" t="s">
        <v>79</v>
      </c>
      <c r="F26" s="51" t="s">
        <v>136</v>
      </c>
      <c r="G26" s="53" t="s">
        <v>46</v>
      </c>
      <c r="H26" s="77" t="s">
        <v>281</v>
      </c>
      <c r="I26" s="52" t="s">
        <v>239</v>
      </c>
      <c r="J26" s="53" t="s">
        <v>243</v>
      </c>
      <c r="K26" s="53" t="s">
        <v>282</v>
      </c>
      <c r="L26" s="53" t="s">
        <v>47</v>
      </c>
      <c r="M26" s="54">
        <v>6</v>
      </c>
      <c r="N26" s="54">
        <v>8</v>
      </c>
      <c r="O26" s="54">
        <v>9</v>
      </c>
      <c r="P26" s="54">
        <v>9</v>
      </c>
      <c r="Q26" s="54">
        <f t="shared" si="11"/>
        <v>32</v>
      </c>
      <c r="R26" s="60" t="s">
        <v>260</v>
      </c>
      <c r="S26" s="60" t="s">
        <v>257</v>
      </c>
      <c r="T26" s="50" t="s">
        <v>272</v>
      </c>
      <c r="U26" s="54">
        <f t="shared" si="1"/>
        <v>6</v>
      </c>
      <c r="V26" s="55"/>
      <c r="W26" s="56">
        <f t="shared" si="2"/>
        <v>0</v>
      </c>
      <c r="X26" s="50"/>
      <c r="Y26" s="50"/>
      <c r="Z26" s="57">
        <f t="shared" si="3"/>
        <v>8</v>
      </c>
      <c r="AA26" s="55"/>
      <c r="AB26" s="56">
        <f t="shared" si="4"/>
        <v>0</v>
      </c>
      <c r="AC26" s="50"/>
      <c r="AD26" s="50"/>
      <c r="AE26" s="57">
        <f t="shared" si="5"/>
        <v>9</v>
      </c>
      <c r="AF26" s="55"/>
      <c r="AG26" s="56">
        <f t="shared" si="6"/>
        <v>0</v>
      </c>
      <c r="AH26" s="50"/>
      <c r="AI26" s="50"/>
      <c r="AJ26" s="57">
        <f t="shared" si="7"/>
        <v>9</v>
      </c>
      <c r="AK26" s="55"/>
      <c r="AL26" s="56">
        <f t="shared" si="8"/>
        <v>0</v>
      </c>
      <c r="AM26" s="50"/>
      <c r="AN26" s="50"/>
      <c r="AO26" s="58">
        <f t="shared" si="9"/>
        <v>32</v>
      </c>
      <c r="AP26" s="59"/>
      <c r="AQ26" s="61">
        <f t="shared" si="10"/>
        <v>0</v>
      </c>
    </row>
    <row r="27" spans="1:43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3" s="4" customFormat="1" ht="72" x14ac:dyDescent="0.3">
      <c r="A28" s="27" t="s">
        <v>181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3" s="4" customFormat="1" ht="81.75" customHeight="1" x14ac:dyDescent="0.3">
      <c r="A29" s="27" t="s">
        <v>182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3" s="4" customFormat="1" ht="90" customHeight="1" x14ac:dyDescent="0.3">
      <c r="A30" s="27" t="s">
        <v>180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3" s="4" customFormat="1" ht="100.8" x14ac:dyDescent="0.3">
      <c r="A31" s="27" t="s">
        <v>183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3" s="73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</row>
    <row r="33" spans="1:43" s="3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Q11:AQ33 AL11:AL33 U11:W33 AB11:AB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Q29:Q31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I34:I1048576</xm:sqref>
        </x14:dataValidation>
        <x14:dataValidation type="list" allowBlank="1" showInputMessage="1" showErrorMessage="1" xr:uid="{368CAFF5-BE04-4FFF-B338-51D69BA23554}">
          <x14:formula1>
            <xm:f>Listas!$B$2:$B$10</xm:f>
          </x14:formula1>
          <xm:sqref>C28:C31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 L30:L31</xm:sqref>
        </x14:dataValidation>
        <x14:dataValidation type="list" allowBlank="1" showInputMessage="1" showErrorMessage="1" xr:uid="{F6AE8673-425F-47F4-8692-64AAB292128E}">
          <x14:formula1>
            <xm:f>Listas!$D$2:$D$21</xm:f>
          </x14:formula1>
          <xm:sqref>E29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F28:F31 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2025-12-19T15:59:04Z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