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394" documentId="13_ncr:1_{EA5E4C1E-5964-4945-91BE-806FAA0AFDA8}" xr6:coauthVersionLast="47" xr6:coauthVersionMax="47" xr10:uidLastSave="{FE50A92B-AC4D-40B1-AC21-434E90021E87}"/>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9" i="1" l="1"/>
  <c r="AR21" i="1"/>
  <c r="AQ26" i="1"/>
  <c r="AQ20" i="1"/>
  <c r="AQ19" i="1"/>
  <c r="AQ18" i="1"/>
  <c r="AR18" i="1" s="1"/>
  <c r="AQ22" i="1"/>
  <c r="AB27" i="1"/>
  <c r="AB26" i="1"/>
  <c r="AQ28" i="1"/>
  <c r="AQ27" i="1"/>
  <c r="AQ24" i="1"/>
  <c r="AQ23" i="1"/>
  <c r="AQ17" i="1"/>
  <c r="AQ16" i="1"/>
  <c r="AP27" i="1"/>
  <c r="AK28" i="1"/>
  <c r="AM28" i="1" s="1"/>
  <c r="AK27" i="1"/>
  <c r="AM27" i="1" s="1"/>
  <c r="AK26" i="1"/>
  <c r="AM26" i="1" s="1"/>
  <c r="AK25" i="1"/>
  <c r="AM25" i="1" s="1"/>
  <c r="AK24" i="1"/>
  <c r="AM24" i="1" s="1"/>
  <c r="AK23" i="1"/>
  <c r="AM23" i="1" s="1"/>
  <c r="AK22" i="1"/>
  <c r="AM22" i="1" s="1"/>
  <c r="AM29" i="1" s="1"/>
  <c r="AK20" i="1"/>
  <c r="AM20" i="1" s="1"/>
  <c r="AK19" i="1"/>
  <c r="AM19" i="1" s="1"/>
  <c r="AK18" i="1"/>
  <c r="AM18" i="1" s="1"/>
  <c r="AK17" i="1"/>
  <c r="AM17" i="1" s="1"/>
  <c r="AF28" i="1"/>
  <c r="AH28" i="1" s="1"/>
  <c r="AF27" i="1"/>
  <c r="AH27" i="1" s="1"/>
  <c r="AF26" i="1"/>
  <c r="AH26" i="1" s="1"/>
  <c r="AF25" i="1"/>
  <c r="AH25" i="1" s="1"/>
  <c r="AF24" i="1"/>
  <c r="AH24" i="1" s="1"/>
  <c r="AF23" i="1"/>
  <c r="AH23" i="1" s="1"/>
  <c r="AH29" i="1" s="1"/>
  <c r="AF22" i="1"/>
  <c r="AH22" i="1" s="1"/>
  <c r="AF20" i="1"/>
  <c r="AH20" i="1" s="1"/>
  <c r="AF19" i="1"/>
  <c r="AH19" i="1" s="1"/>
  <c r="AF18" i="1"/>
  <c r="AH18" i="1" s="1"/>
  <c r="AF17" i="1"/>
  <c r="AH17" i="1" s="1"/>
  <c r="AA28" i="1"/>
  <c r="AC28" i="1" s="1"/>
  <c r="AA27" i="1"/>
  <c r="AC27" i="1" s="1"/>
  <c r="AA26" i="1"/>
  <c r="AC26" i="1" s="1"/>
  <c r="AA25" i="1"/>
  <c r="AC25" i="1" s="1"/>
  <c r="AA24" i="1"/>
  <c r="AC24" i="1" s="1"/>
  <c r="AA23" i="1"/>
  <c r="AC23" i="1" s="1"/>
  <c r="AA22" i="1"/>
  <c r="AC22" i="1" s="1"/>
  <c r="AC29" i="1" s="1"/>
  <c r="AA20" i="1"/>
  <c r="AC20" i="1" s="1"/>
  <c r="AA19" i="1"/>
  <c r="AC19" i="1" s="1"/>
  <c r="AA18" i="1"/>
  <c r="AC18" i="1" s="1"/>
  <c r="AA17" i="1"/>
  <c r="AC17" i="1" s="1"/>
  <c r="V28" i="1"/>
  <c r="X28" i="1" s="1"/>
  <c r="V27" i="1"/>
  <c r="X27" i="1" s="1"/>
  <c r="V26" i="1"/>
  <c r="V25" i="1"/>
  <c r="V24" i="1"/>
  <c r="X24" i="1" s="1"/>
  <c r="V23" i="1"/>
  <c r="X23" i="1" s="1"/>
  <c r="V22" i="1"/>
  <c r="X22" i="1" s="1"/>
  <c r="V20" i="1"/>
  <c r="X20" i="1" s="1"/>
  <c r="V19" i="1"/>
  <c r="X19" i="1" s="1"/>
  <c r="V18" i="1"/>
  <c r="X18" i="1" s="1"/>
  <c r="V17" i="1"/>
  <c r="X17" i="1" s="1"/>
  <c r="V16" i="1"/>
  <c r="X16" i="1" s="1"/>
  <c r="X21" i="1" s="1"/>
  <c r="W26" i="1"/>
  <c r="W25" i="1"/>
  <c r="AP28" i="1"/>
  <c r="AR28" i="1" s="1"/>
  <c r="AR27" i="1"/>
  <c r="AP26" i="1"/>
  <c r="AP25" i="1"/>
  <c r="AP24" i="1"/>
  <c r="AR24" i="1" s="1"/>
  <c r="AP23" i="1"/>
  <c r="AR23" i="1" s="1"/>
  <c r="AP22" i="1"/>
  <c r="AR22" i="1" s="1"/>
  <c r="AQ25" i="1" l="1"/>
  <c r="AR25" i="1" s="1"/>
  <c r="X25" i="1"/>
  <c r="AR26" i="1"/>
  <c r="X26" i="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6" i="1"/>
  <c r="AR16" i="1" s="1"/>
  <c r="AK16" i="1"/>
  <c r="AM16" i="1" s="1"/>
  <c r="AM21" i="1" s="1"/>
  <c r="AP20" i="1"/>
  <c r="AR20" i="1" s="1"/>
  <c r="AP19" i="1"/>
  <c r="AR19" i="1" s="1"/>
  <c r="AP18" i="1"/>
  <c r="AP17" i="1"/>
  <c r="AR17" i="1" s="1"/>
  <c r="AF16" i="1"/>
  <c r="AH16" i="1" s="1"/>
  <c r="AH21" i="1" s="1"/>
  <c r="AA16" i="1"/>
  <c r="AC16" i="1" s="1"/>
  <c r="AC21" i="1" s="1"/>
  <c r="X29" i="1" l="1"/>
  <c r="AR30" i="1"/>
  <c r="X30" i="1"/>
  <c r="AH30" i="1"/>
  <c r="AM30" i="1"/>
  <c r="AC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3" authorId="1" shapeId="0" xr:uid="{F0AF0265-0A24-4C53-9A8F-D8B71FD53AA9}">
      <text>
        <r>
          <rPr>
            <b/>
            <sz val="9"/>
            <color indexed="81"/>
            <rFont val="Tahoma"/>
            <family val="2"/>
          </rPr>
          <t>Seleccione la política de MIPG asociada a la meta</t>
        </r>
      </text>
    </comment>
    <comment ref="R13" authorId="1" shapeId="0" xr:uid="{A9500B29-80DB-409C-866E-A3D042657059}">
      <text>
        <r>
          <rPr>
            <b/>
            <sz val="9"/>
            <color indexed="81"/>
            <rFont val="Tahoma"/>
            <family val="2"/>
          </rPr>
          <t>Seleccione el proyecto de inversión que financia o aporta al cumplimiento de la meta. En caso contrario, indique NO APLICA</t>
        </r>
      </text>
    </comment>
    <comment ref="A15" authorId="0" shapeId="0" xr:uid="{2DD4CECD-D756-4467-A62C-53A6FC3549DD}">
      <text>
        <r>
          <rPr>
            <b/>
            <sz val="9"/>
            <color indexed="81"/>
            <rFont val="Tahoma"/>
            <family val="2"/>
          </rPr>
          <t>Incluya el número del objetivo estratégico, de acuerdo con lo adoptado en el Plan Estratégico Institucional</t>
        </r>
      </text>
    </comment>
    <comment ref="B15"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5" authorId="0" shapeId="0" xr:uid="{119F47BD-BB9E-4059-B26B-7A00F4141FBE}">
      <text>
        <r>
          <rPr>
            <b/>
            <sz val="9"/>
            <color indexed="81"/>
            <rFont val="Tahoma"/>
            <family val="2"/>
          </rPr>
          <t>Escriba el número de la meta, en orden consecutivo</t>
        </r>
      </text>
    </comment>
    <comment ref="D15"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5" authorId="0" shapeId="0" xr:uid="{66100535-6C62-4F58-A17C-0BE85EBD4F67}">
      <text>
        <r>
          <rPr>
            <b/>
            <sz val="9"/>
            <color indexed="81"/>
            <rFont val="Tahoma"/>
            <family val="2"/>
          </rPr>
          <t xml:space="preserve">Seleccione la opción que corresponda
</t>
        </r>
      </text>
    </comment>
    <comment ref="F15" authorId="0" shapeId="0" xr:uid="{2A83FE2C-B2C1-4597-A76A-578AAE54FC34}">
      <text>
        <r>
          <rPr>
            <b/>
            <sz val="9"/>
            <color indexed="81"/>
            <rFont val="Tahoma"/>
            <family val="2"/>
          </rPr>
          <t>Indique un nombre corto que refleje lo que pretende medir. 
Ej. Porcentaje de giros acumulados</t>
        </r>
      </text>
    </comment>
    <comment ref="G15"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5"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5"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5"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5" authorId="0" shapeId="0" xr:uid="{B30BBDB4-EC1D-4EA1-8538-25A32CED2539}">
      <text>
        <r>
          <rPr>
            <b/>
            <sz val="9"/>
            <color indexed="81"/>
            <rFont val="Tahoma"/>
            <family val="2"/>
          </rPr>
          <t xml:space="preserve">Indique la magnitud programada para el trimestre. </t>
        </r>
      </text>
    </comment>
    <comment ref="L15" authorId="0" shapeId="0" xr:uid="{31373292-3723-487A-8503-BD0B0A79E8B6}">
      <text>
        <r>
          <rPr>
            <b/>
            <sz val="9"/>
            <color indexed="81"/>
            <rFont val="Tahoma"/>
            <family val="2"/>
          </rPr>
          <t xml:space="preserve">Indique la magnitud programada para el trimestre. </t>
        </r>
      </text>
    </comment>
    <comment ref="M15" authorId="0" shapeId="0" xr:uid="{C846E2D7-3065-4128-8C76-51161E0D7C17}">
      <text>
        <r>
          <rPr>
            <b/>
            <sz val="9"/>
            <color indexed="81"/>
            <rFont val="Tahoma"/>
            <family val="2"/>
          </rPr>
          <t xml:space="preserve">Indique la magnitud programada para el trimestre. </t>
        </r>
      </text>
    </comment>
    <comment ref="N15" authorId="0" shapeId="0" xr:uid="{474117DA-14AA-4BAF-B752-1413A5718EC7}">
      <text>
        <r>
          <rPr>
            <b/>
            <sz val="9"/>
            <color indexed="81"/>
            <rFont val="Tahoma"/>
            <family val="2"/>
          </rPr>
          <t xml:space="preserve">Indique la magnitud programada para el trimestre. </t>
        </r>
      </text>
    </comment>
    <comment ref="O15" authorId="0" shapeId="0" xr:uid="{F1D07228-88D0-4309-9D4E-5EB885D7FDC6}">
      <text>
        <r>
          <rPr>
            <b/>
            <sz val="9"/>
            <color indexed="81"/>
            <rFont val="Tahoma"/>
            <family val="2"/>
          </rPr>
          <t>Indique la programación total de la vigencia. 
Debe ser coherente con la meta.</t>
        </r>
      </text>
    </comment>
    <comment ref="P15" authorId="0" shapeId="0" xr:uid="{FE21DFDB-AFF8-4147-B537-10C1B10248CA}">
      <text>
        <r>
          <rPr>
            <b/>
            <sz val="9"/>
            <color indexed="81"/>
            <rFont val="Tahoma"/>
            <family val="2"/>
          </rPr>
          <t xml:space="preserve">Indique el tipo de indicador: 
- Eficancia 
- Eficiencia 
- Efectividad </t>
        </r>
      </text>
    </comment>
    <comment ref="S15" authorId="0" shapeId="0" xr:uid="{F21E4E22-60F3-48C1-9204-B22990CF58E2}">
      <text>
        <r>
          <rPr>
            <b/>
            <sz val="9"/>
            <color indexed="81"/>
            <rFont val="Tahoma"/>
            <family val="2"/>
          </rPr>
          <t>Indique la evidencia a presentar del cumplimiento de la meta. Se debe redactar de forma concreta y coherente con la meta</t>
        </r>
      </text>
    </comment>
    <comment ref="T15"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5" authorId="0" shapeId="0" xr:uid="{29D96EE3-F7F5-47F6-888D-8FBFF7195BF0}">
      <text>
        <r>
          <rPr>
            <b/>
            <sz val="9"/>
            <color indexed="81"/>
            <rFont val="Tahoma"/>
            <family val="2"/>
          </rPr>
          <t>Indique el área y grupo de trabajo (si se tiene), responsable de cumplir o ejecutar la meta</t>
        </r>
      </text>
    </comment>
    <comment ref="V15" authorId="0" shapeId="0" xr:uid="{F773CF66-93F3-45C1-8401-3500EA5DFE30}">
      <text>
        <r>
          <rPr>
            <b/>
            <sz val="9"/>
            <color indexed="81"/>
            <rFont val="Tahoma"/>
            <family val="2"/>
          </rPr>
          <t>Indique la magnitud programada</t>
        </r>
      </text>
    </comment>
    <comment ref="W15" authorId="0" shapeId="0" xr:uid="{F5228218-2E22-4357-BBA2-F05EC2E0672D}">
      <text>
        <r>
          <rPr>
            <b/>
            <sz val="9"/>
            <color indexed="81"/>
            <rFont val="Tahoma"/>
            <family val="2"/>
          </rPr>
          <t>Indique la magnitud ejecutada. Corresponde al resultado de medir el indicador de la meta</t>
        </r>
      </text>
    </comment>
    <comment ref="X15"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5"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D0D90FBE-E6E2-4075-87AB-6F323F2D84BC}">
      <text>
        <r>
          <rPr>
            <b/>
            <sz val="9"/>
            <color indexed="81"/>
            <rFont val="Tahoma"/>
            <family val="2"/>
          </rPr>
          <t xml:space="preserve">Indicar el nombre concreto de la evidencia aportada. </t>
        </r>
      </text>
    </comment>
    <comment ref="AA15" authorId="0" shapeId="0" xr:uid="{B6305720-C9BD-47A6-9225-C9206B502FD0}">
      <text>
        <r>
          <rPr>
            <b/>
            <sz val="9"/>
            <color indexed="81"/>
            <rFont val="Tahoma"/>
            <family val="2"/>
          </rPr>
          <t>Indique la magnitud programada</t>
        </r>
      </text>
    </comment>
    <comment ref="AB15" authorId="0" shapeId="0" xr:uid="{49896E7A-471D-4CA3-B6D2-CA055AA84F85}">
      <text>
        <r>
          <rPr>
            <b/>
            <sz val="9"/>
            <color indexed="81"/>
            <rFont val="Tahoma"/>
            <family val="2"/>
          </rPr>
          <t>Indique la magnitud ejecutada. Corresponde al resultado de medir el indicador de la meta</t>
        </r>
      </text>
    </comment>
    <comment ref="AC15"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5"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BF2915B6-D49D-4DC1-86C3-8A2E656FD968}">
      <text>
        <r>
          <rPr>
            <b/>
            <sz val="9"/>
            <color indexed="81"/>
            <rFont val="Tahoma"/>
            <family val="2"/>
          </rPr>
          <t xml:space="preserve">Indicar el nombre concreto de la evidencia aportada. </t>
        </r>
      </text>
    </comment>
    <comment ref="AF15" authorId="0" shapeId="0" xr:uid="{5CCDF014-BF0B-42B7-92F7-6CBF58EA98EF}">
      <text>
        <r>
          <rPr>
            <b/>
            <sz val="9"/>
            <color indexed="81"/>
            <rFont val="Tahoma"/>
            <family val="2"/>
          </rPr>
          <t>Indique la magnitud programada</t>
        </r>
      </text>
    </comment>
    <comment ref="AG15" authorId="0" shapeId="0" xr:uid="{A3FA785E-EDEC-4164-99A5-88C5B890A708}">
      <text>
        <r>
          <rPr>
            <b/>
            <sz val="9"/>
            <color indexed="81"/>
            <rFont val="Tahoma"/>
            <family val="2"/>
          </rPr>
          <t>Indique la magnitud ejecutada. Corresponde al resultado de medir el indicador de la meta</t>
        </r>
      </text>
    </comment>
    <comment ref="AH15"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5"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7F8A95D-778F-4057-9D7F-FC1A1EDBDEC6}">
      <text>
        <r>
          <rPr>
            <b/>
            <sz val="9"/>
            <color indexed="81"/>
            <rFont val="Tahoma"/>
            <family val="2"/>
          </rPr>
          <t xml:space="preserve">Indicar el nombre concreto de la evidencia aportada. </t>
        </r>
      </text>
    </comment>
    <comment ref="AK15" authorId="0" shapeId="0" xr:uid="{1CF6DDD2-D0F7-497B-A878-3984E176C12A}">
      <text>
        <r>
          <rPr>
            <b/>
            <sz val="9"/>
            <color indexed="81"/>
            <rFont val="Tahoma"/>
            <family val="2"/>
          </rPr>
          <t>Indique la magnitud programada</t>
        </r>
      </text>
    </comment>
    <comment ref="AL15" authorId="0" shapeId="0" xr:uid="{978B8E67-E2CF-4EA1-B0E8-C23EE154AD33}">
      <text>
        <r>
          <rPr>
            <b/>
            <sz val="9"/>
            <color indexed="81"/>
            <rFont val="Tahoma"/>
            <family val="2"/>
          </rPr>
          <t>Indique la magnitud ejecutada. Corresponde al resultado de medir el indicador de la meta</t>
        </r>
      </text>
    </comment>
    <comment ref="AM15"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5"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517F2593-F76E-4236-90C8-0209530447DA}">
      <text>
        <r>
          <rPr>
            <b/>
            <sz val="9"/>
            <color indexed="81"/>
            <rFont val="Tahoma"/>
            <family val="2"/>
          </rPr>
          <t xml:space="preserve">Indicar el nombre concreto de la evidencia aportada. </t>
        </r>
      </text>
    </comment>
    <comment ref="AP15" authorId="0" shapeId="0" xr:uid="{A3C321AB-87DC-4E7F-8C8F-8F767BB0A1DF}">
      <text>
        <r>
          <rPr>
            <b/>
            <sz val="9"/>
            <color indexed="81"/>
            <rFont val="Tahoma"/>
            <family val="2"/>
          </rPr>
          <t>Indique la magnitud total programada para la vigencia</t>
        </r>
      </text>
    </comment>
    <comment ref="AQ15" authorId="0" shapeId="0" xr:uid="{FC771540-1D2C-4B21-9686-7D6684444881}">
      <text>
        <r>
          <rPr>
            <b/>
            <sz val="9"/>
            <color indexed="81"/>
            <rFont val="Tahoma"/>
            <family val="2"/>
          </rPr>
          <t xml:space="preserve">Indique la magnitud ejecutada acumulada para la vigencia </t>
        </r>
      </text>
    </comment>
    <comment ref="AR15"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5" authorId="0" shapeId="0" xr:uid="{308CE112-015B-49F8-A4DA-7DB95EB2D67D}">
      <text>
        <r>
          <rPr>
            <b/>
            <sz val="9"/>
            <color indexed="81"/>
            <rFont val="Tahoma"/>
            <family val="2"/>
          </rPr>
          <t>Es la descripción detallada de los avances y logros obtenidos con la ejecución de la meta acumulados para la vigencia</t>
        </r>
      </text>
    </comment>
    <comment ref="D21" authorId="0" shapeId="0" xr:uid="{CD94BD62-55DA-4C1E-96B6-1A5F6A4412D7}">
      <text>
        <r>
          <rPr>
            <b/>
            <sz val="9"/>
            <color indexed="81"/>
            <rFont val="Tahoma"/>
            <family val="2"/>
          </rPr>
          <t>Promedio obtenido para el periodo x 80%</t>
        </r>
      </text>
    </comment>
    <comment ref="D29" authorId="0" shapeId="0" xr:uid="{9871DD7B-59A9-4D33-830E-91A8A028A8A2}">
      <text>
        <r>
          <rPr>
            <b/>
            <sz val="9"/>
            <color indexed="81"/>
            <rFont val="Tahoma"/>
            <family val="2"/>
          </rPr>
          <t>Promedio obtenido en las metas transversales para el periodo x 20%</t>
        </r>
      </text>
    </comment>
    <comment ref="D30"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<sst xmlns="http://schemas.openxmlformats.org/spreadsheetml/2006/main" count="473" uniqueCount="245">
  <si>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</si>
  <si>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</si>
  <si>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</si>
  <si>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</si>
  <si>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</si>
  <si>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</si>
  <si>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</si>
  <si>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</si>
  <si>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</si>
  <si>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</si>
  <si>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</si>
  <si>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</si>
  <si>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</si>
  <si>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</si>
  <si>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</si>
  <si>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</si>
  <si>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</si>
  <si>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</si>
  <si>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</si>
  <si>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</si>
  <si>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</si>
  <si>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</si>
  <si>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</si>
  <si>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</si>
  <si>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</si>
  <si>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</si>
  <si>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</si>
  <si>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</si>
  <si>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</si>
  <si>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</si>
  <si>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</si>
  <si>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</si>
  <si>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</si>
  <si>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</si>
  <si>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</si>
  <si>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</si>
  <si>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</si>
  <si>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</si>
  <si>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</si>
  <si>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</si>
  <si>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t>FORMULACIÓN Y SEGUIMIENTO PLANES DE GESTIÓN NIVEL CENTRAL
PROCESO  Fomento y Protección de los Derechos Étnicos</t>
  </si>
  <si>
    <t>Código: PLE-PIN-F017
Versión: 07
Vigencia: 21 de enero de 2025
Caso HOLA: 113317</t>
  </si>
  <si>
    <t>VIGENCIA DE LA PLANEACIÓN 2025</t>
  </si>
  <si>
    <t>Dirección de Asuntos Étnicos
Subdirección de Asuntos Indígenas y Rrom
Subdirección de Asuntos para Comunidades Negras, Afrocolombianas, Raizales y Palenqueras</t>
  </si>
  <si>
    <t>CONTROL DE CAMBIOS</t>
  </si>
  <si>
    <t>VERSIÓN</t>
  </si>
  <si>
    <t>28 de enero de 2025</t>
  </si>
  <si>
    <t>Publicación del plan de gestión aprobado. Caso HOLA: 116049</t>
  </si>
  <si>
    <t>17 de febrero de 2025</t>
  </si>
  <si>
    <t>Por solicitud del proceso a Cargo del Director David Cortes Araujo se realiza modificacion a la programacion de la Meta Transversal No 2 "Actualizar el 100% los documentos del proceso conforme al plan de trabajo definido" Debido a la modificacion del Cronograma de actualizacion aprobado previamente por la OAP ,mediante correo electronico . Caso Hola No 122422</t>
  </si>
  <si>
    <t>16 de abril de 20205</t>
  </si>
  <si>
    <t>Para el primer trimestre de la vigencia 2025, el Plan de Gestión del proceso Fomento y proteccion  de los Derechos Etnicos  alcanzó un nivel de desempeño del 93,33% y 30,83%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</si>
  <si>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</si>
  <si>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</si>
  <si>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16 de julio de 2025</t>
  </si>
  <si>
    <t>Para el II trimestre de la vigencia 2025, el Plan de Gestión del proceso Fomento y proteccion  de los Derechos Etnicos  alcanzó un nivel de desempeño del 97,99% y 52,69% acumulado para la vigencia.</t>
  </si>
  <si>
    <t>16 de octubre de 2025</t>
  </si>
  <si>
    <t>Para el III trimestre de la vigencia 2025, el Plan de Gestión del proceso Fomento y proteccion  de los Derechos Etnicos  alcanzó un nivel de desempeño del 100,00% y 74,75% acumulado para la vigencia.</t>
  </si>
  <si>
    <t>META</t>
  </si>
  <si>
    <t>RESULTADO</t>
  </si>
  <si>
    <t xml:space="preserve">No. Meta </t>
  </si>
  <si>
    <t>META PLAN DE GESTIÓN VIGENCIA</t>
  </si>
  <si>
    <t>TIPO DE META</t>
  </si>
  <si>
    <t>TIPO DE PROGRAMACIÓN</t>
  </si>
  <si>
    <t>ENTREGABLE</t>
  </si>
  <si>
    <t>Fomentar la promoción, garantía, protección, respeto y apropiación de los Derechos Humanos, la Libertad Religiosa y de conciencia, el Dialogo, la convivencia pacífica y la lucha contra el racismo.</t>
  </si>
  <si>
    <t>1</t>
  </si>
  <si>
    <t>Realizar 4 Informes de avance de la implementación y seguimiento de las políticas públicas étnicas</t>
  </si>
  <si>
    <t>Gestión</t>
  </si>
  <si>
    <t>Número de Informes de avance de la implementación y seguimiento de las políticas públicas étnicas</t>
  </si>
  <si>
    <t>Sumatoria  de informes de seguimiento realizados</t>
  </si>
  <si>
    <t xml:space="preserve">4 informes trimestrales de reformulación de las Políticas Públicas Étnicas </t>
  </si>
  <si>
    <t>Suma</t>
  </si>
  <si>
    <t xml:space="preserve">Informes de avance de la implementación y seguimiento  de las políticas públicas étnicas </t>
  </si>
  <si>
    <t>Eficacia</t>
  </si>
  <si>
    <t>No Aplica</t>
  </si>
  <si>
    <t>8010 - Fortalecimiento de la capacidad institucional y de los actores sociales para la garantía, promoción y protección de los derechos de las comunidades étnicas en Bogotá D.C.</t>
  </si>
  <si>
    <t xml:space="preserve">Informes trimestrales de avance de la implementación y seguimiento de las políticas públicas étnicas </t>
  </si>
  <si>
    <t xml:space="preserve"> Informes trimestrales de avance de la implementación y seguimiento de las políticas públicas étnicas </t>
  </si>
  <si>
    <t>Dirección de Asuntos Étnicos</t>
  </si>
  <si>
    <t xml:space="preserve">Durante el periodo de reporte se adelantaron acciones para implementar las fases de implementación y seguimiento de las políticas públicas étnicas. En lo que respecta a la implementación, se da continuidad a la estrategia para concertar la metodología de implementación de los productos consignados en los planes de acción de las políticas públicas étnicas, entre los sectores de la administración distrital y las instancias consultivas de los grupos étnicos, en el marco de lo estipulado por el artículo 202 del Plan Distrital de Desarrollo 2024-2027. Como resultado de lo anterior, con corte a marzo de 2025, se ha logrado el siguiente porcentaje de acuerdo por política pública: 
1. Política Pública para Pueblos Indígenas: 43%
2. Política Pública para Comunidades Negras, Afrocolombianas y Palenqueras: 81%
3. Política Pública para la Comunidad Raizal: 88%
4. Política Pública para el Pueblo Rrom o Gitano: 76%
Respecto del seguimiento a la implementación de las políticas públicas étnicas, este se realiza con base en la metodología CONPES estandarizada por la Secretaría Distrital de Planeación, para lo cual se cuenta con un instrumento (matrices de seguimiento);  es importante tener en cuenta que para esta vigencia se incluye el reporte financiero el cual se realiza de manera anual. Teniendo en cuenta el cronograma establecido por la Secretaría Distrital de Planeación los informes de seguimiento a la implementación de las políticas públicas étnicas se publicarán por parte de esa entidad la cuarta semana de abril.  Vale la pena señalar que, el informe de seguimiento a la implenentación de estas políticas, vigencia 2024, es el primer ejercicio de seguimiento que se realiza a las políticas públicas étnicas, posterior a su reformulación mediante la metodología CONPES. </t>
  </si>
  <si>
    <t xml:space="preserve">Un informe de avance de la implementación y seguimiento de las políticas públicas étnicas elaborado. </t>
  </si>
  <si>
    <t>Durante el periodo de reporte se adelantaron acciones para implementar las fases de implementación y seguimiento de las políticas públicas étnicas. En lo que respecta a la implementación, se da continuidad a la estrategia para concertar la metodología de implementación de los productos consignados en los planes de acción de las políticas públicas étnicas, entre los sectores de la administración distrital y las instancias consultivas de los grupos étnicos, en el marco de lo estipulado por el artículo 202 del Plan Distrital de Desarrollo 2024-2027. Como resultado de lo anterior, con corte a junio de 2025, se ha logrado el siguiente:
Desde que inició el proceso de diálogo en el segundo semestre de la vigencia 2024, hasta junio de 2025, se han desarrollado 298 reuniones y mesas de trabajo que han tenido por objetivo acordar y acompañar el proceso de materialización de los productos consignados en los planes de acción de las políticas públicas étnicas. Como se evidencia en las barras, hay una relación directamente proporcional entre el tamaño y composición de los espacios consultivos y el número de espacios de diálogo: a mayor número de consultivos más mesas de trabajo realizadas. No sucede lo mismo con el número de productos, toda vez que mientras la política pública indígena cuenta con 139 productos, la política para comunidades negras, afrocolombianas y palenqueras que tiene 298 productos, y entre ambas se evidencia una diferencia respecto del número de espacios sostenidos y un mayor logro de acuerdos.
Como resultado de los espacios de diálogo se ha logrado que 503 productos cuentan con metodología concertada para su implementación, que equivale al 78% de la totalidad de los productos de las políticas étnicas. La política pública para Pueblos Indígenas presenta una particularidad, está por encima del promedio de número de espacios de diálogo sostenidos, pero está por debajo del promedio de productos con acuerdo para su materialización. Al respecto vale la pena señalar que el capítulo Muisca está cercano al 80% en el logro de acuerdos, no obstante, el capítulo general presenta un rezago respecto de las demás políticas, las cuales se mantienen estables en su nivel de avance, en comparación con lo reportado en meses anteriores, lo cual se explica por la no concertación con algunos sectores como lo son Planeación Distrital, Mujer, Educación y Desarrollo Económico.</t>
  </si>
  <si>
    <t xml:space="preserve">Durante el periodo reportado se da continuidad a las fases de Implementación y Seguimiento de las políticas públicas étnicas, evidenciando el siguiente avance: 
1. De manera acumulada, entre el segundo semestre de 2024 y agosto de 2025 se han desarrollado un total de 348 reuniones y mesas de trabajo, orientadas a concertar y acompañar la implementación de los productos definidos en los planes de acción de las políticas públicas étnicas. 
2. Estos espacios de diálogo han permitido que 530 productos cuenten con una metodología concertada para su implementación, lo que representa el 83 % del total de productos contemplados en las políticas públicas étnicas.
3. Teniendo en cuenta el cronograma de seguimiento establecido por la Secretaría Distrital de Planeación, se elaboró el proceso de compilación y sistematización de los reportes de seguimiento remitidos por los sectores a la implementación de los productos consignados en los planes de acción de las cuatro políticas públicas étnicas, con corte a II trimestre de 2025. 
</t>
  </si>
  <si>
    <t xml:space="preserve">Informe de avance de la implementación y seguimiento  de las políticas públicas étnicas </t>
  </si>
  <si>
    <t>El avance de la meta alcalzó un 75,00% del programado para la vigencia.</t>
  </si>
  <si>
    <t>2</t>
  </si>
  <si>
    <t>Realizar 4 Informes del avance en la implementación de la estrategia de aplicación del enfoque diferencial étnico.</t>
  </si>
  <si>
    <t>Número de Informes de avance en la  implementación de la estrategia de aplicación del enfoque diferencial étnico.</t>
  </si>
  <si>
    <t>Sumatoria de informes de seguimiento realizados</t>
  </si>
  <si>
    <t>N/A</t>
  </si>
  <si>
    <t>Informes de avance  a la implementación de la estrategia de aplicación del enfoque diferencial étnico.</t>
  </si>
  <si>
    <t>Informes de avance  a la implementación del de la estrategia de aplicación del enfoque diferencial étnico.</t>
  </si>
  <si>
    <t xml:space="preserve"> Informes de avance a la implementación del de la estrategia de aplicación del enfoque diferencial étnico.</t>
  </si>
  <si>
    <t>Durante el primer trimestre de 2025 se consolidó la estrategia “Un Futuro sin Racismo” como acción central para la implementación del enfoque diferencial étnico. Se alcanzó el 100% de formulación y se dio inicio a la fase de implementación mediante socializaciones institucionales y jornadas de sensibilización con actores estratégicos. La estrategia promueve la comprensión y valoración de las comunidades étnicas, aportando a la transformación de imaginarios y la erradicación del racismo estructural en el Distrito Capital.</t>
  </si>
  <si>
    <t>La Dirección de Asuntos Étnicos consolida en 2025 la fase de diseño de la estrategia “Un Futuro Sin Racismo” con la finalización al 100 % de su caja de herramientas. Hasta la fecha, se han realizado 16 sesiones de sensibilización con la metodología “Sembrando Semillas”, alcanzando a 330 servidores públicos, y 5 socializaciones de la estrategia, en las que han participado 22 funcionarios. Estas iniciativas posicionan a la Dirección como protagonista en la eliminación de la discriminación racial y el racismo, al ofrecer a los servidores espacios de reflexión crítica y herramientas prácticas para un abordaje más respetuoso e inclusivo en la atención ciudadana.</t>
  </si>
  <si>
    <t>Durante el trimestre, se realizaron sesiones de sensibilización para servidores públicos y la Fuerza Pública, con el fin de fortalecer la protección de los derechos de las comunidades étnicas. 
En julio: 10 espacios con 439 funcionarios, incluyendo policías de Teusaquillo y varias entidades distritales. 
En agosto: 10 sesiones con 395 participantes, destacándose la capacitación de 250 policías en Ciudad Bolívar. 
En septiembre: 5 espacios con 235 asistentes, dirigidos a policías de Chapinero y la Alcaldía de Teusaquillo. 
El objetivo fue promover el conocimiento sobre las comunidades étnicas, reflexionar sobre estereotipos e incorporar un enfoque étnico en las labores institucionales.</t>
  </si>
  <si>
    <t>Informe de avance  a la implementación de la estrategia de aplicación del enfoque diferencial étnico.</t>
  </si>
  <si>
    <t>3</t>
  </si>
  <si>
    <t>Prestar atención al 100% de la población que acuda al espacio de atención diferenciada (EAD) Casa del Pensamiento Indígena,  como respuesta a las necesidades o problemáticas de los grupos étnicos.</t>
  </si>
  <si>
    <t>Porcentaje de atención a las personas que acuden al espacio de atención diferenciada -Casa del Pensamiento Indígena</t>
  </si>
  <si>
    <t>(Número de personas atendidas en  el espacio de atención diferenciada Casa del Pensamiento Indígena / Número total de las personas que acuden al espacio de atención diferenciada Casa del Pensamiento Indígena)*100%</t>
  </si>
  <si>
    <t xml:space="preserve">9.213 Atenciones prestadas de enero a septiembre de 2023, en los Espacios de Atención Diferenciada - EAD: Casa del Pensamiento Indígena. </t>
  </si>
  <si>
    <t>Constante</t>
  </si>
  <si>
    <t>Porcentaje de atención en el EAD Casa del Pensamiento Indígena
*Este corresponde a las atenciones realizadas en el correspondiente periodo de seguimiento</t>
  </si>
  <si>
    <t>Informes de seguimiento trimestral</t>
  </si>
  <si>
    <t>Formatos que evidencian la atención de los usuarios en cada uno de los servicios que se prestan en el EAD  Casa del Pensamiento Indígena</t>
  </si>
  <si>
    <t xml:space="preserve">
Subdirección de Asuntos Indígenas y Rrom
</t>
  </si>
  <si>
    <t>En el trimestre se reportaron 300 atenciones,  reflejando una gran capacidad de respuesta a las necesidades de la población.
Principales avances:
- Ejecución de jornadas de orientación social y psicosocial con enfoque étnico.
- Acciones de articulación efectiva con los sectores de salud, bienestar social y cultura, ampliando así la cobertura de la oferta institucional.
- Sistematización de información cualitativa y cuantitativa para fortalecer el seguimiento a la Política Pública Distrital de Pueblos Indígenas.
Impacto en la Población:
- Cobertura: 300 personas indígenas atendidas bajo un enfoque diferencial y territorial.
- Beneficios: Mejor acceso a información institucional, orientación profesional y acompañamiento psicosocial.
- Resultados: Reforzamiento del vínculo institucional con la comunidad indígena, incremento de la confianza y reconocimiento del Espacio como un referente distrital de atención especializada.</t>
  </si>
  <si>
    <t xml:space="preserve">El II trimestre 2025 en la Casa de Pensamiento Indígena destacó por: 
900 atenciones (82% indígenas)
3 políticas públicas avanzadas (salud ancestral, educación intercultural y víctimas)
Articulación con 12 entidades distritales
</t>
  </si>
  <si>
    <t>Fue el espacio con mayor actividad en el trimestre, atendiendo a 1,081 personas y registrando 1,086 atenciones. Mostró un crecimiento constante, alcanzando su punto máximo en septiembre con 418 personas. Los servicios más destacados fueron Gobernabilidad (509 atenciones) y Fortalecimiento Indígena (307 atenciones).</t>
  </si>
  <si>
    <t>El avance de la meta alcalzó un 50,00% del programado para la vigencia.</t>
  </si>
  <si>
    <t>4</t>
  </si>
  <si>
    <t>Prestar atención al 100% de la población que acuda al espacio de atención diferenciada (EAD)  Casa Gitana de los Derechos del Pueblo Rrom, como respuesta a las necesidades o problemáticas de los grupos étnicos.</t>
  </si>
  <si>
    <t>Porcentaje de atención a las personas que acuden al espacio de atención diferenciada- Casa del Pueblo Rrom o Gitano</t>
  </si>
  <si>
    <t>(Número de personas atendidas en  el espacio de atención diferenciada  Casa del Pueblo Rrom o Gitano / Número total de las personas que acuden al  espacio de atención diferenciadaCasa del Pueblo Rrom o Gitano)*100%</t>
  </si>
  <si>
    <t>892 Atenciones prestadas de enero a septiembre de 2023, en los Espacios de Atención Diferenciada - EAD: Casa Gitana de los Derechos del Pueblo Rrom.</t>
  </si>
  <si>
    <t>Porcentaje de atención en el EAD Casa Gitana de los Derechos del Pueblo Rrom
*Este corresponde a las atenciones realizadas en el correspondiente periodo de seguimiento</t>
  </si>
  <si>
    <t>Formatos que evidencian la atención de los usuarios en cada uno de los servicios que se prestan en el EAD Casa del Pueblo Rrom o Gitano</t>
  </si>
  <si>
    <t xml:space="preserve">Durante el primer trimestre de 2025, se realizaron un total de 144 atenciones en la Casa de los Derechos Gitanos, distribuidas en cuatro líneas clave de servicio. El Fortalecimiento de la Identidad Cultural representó la mayor proporción con el 41.7% del total (60 atenciones), seguido por las acciones de Formación y Visibilización del Pueblo Gitano con el 37.5% (54 atenciones), lo cual evidencia el interés y la participación activa de la comunidad en procesos de fortalecimiento cultural y de reconocimiento. Por su parte, los servicios de Orientación Inicial y Orientación Profesional registraron 15 atenciones cada uno, equivalentes al 10.4% del total respectivamente, lo que señala una demanda sostenida de acompañamiento y asesoría especializada. Esta distribución refleja el enfoque integral de atención y el compromiso institucional con el fortalecimiento de los derechos culturales, sociales y organizativos del pueblo Rrom/Gitano en Bogotá.
</t>
  </si>
  <si>
    <t>El II Trimestre de 2025 consolidó a la Casa Gitana de los Derechos como un espacio fundamental para la protección y promoción de los derechos del pueblo Rrom en Bogotá. A través de servicios como salud ancestral, acompañamiento comunitario y sensibilización en derechos, se logró impactar positivamente a 371 personas, con una participación destacada de mujeres (52%) y jóvenes (63%), reforzando la transmisión intergeneracional de saberes y la autonomía cultural.
Los avances en enfoque diferencial, reparación simbólica a víctimas y visibilización de prácticas tradicionales demuestran el éxito del modelo de atención intercultural. Sin embargo, persisten desafíos como la ampliación de espacios físicos y el mejoramiento en el registro de datos étnicos, que requieren articulación interinstitucional para optimizar recursos y ampliar cobertura.
En síntesis, este trimestre refleja un paso firme hacia la equidad étnica, destacando la importancia de seguir fortaleciendo estrategias que combatan la discriminación, preserven la identidad Rrom y aseguren su inclusión efectiva en la ciudad.</t>
  </si>
  <si>
    <t>Atendió a 265 personas y realizó 348 servicios en el trimestre. El servicio de Formación y visibilización fue el más significativo (157 atenciones), seguido del Fortalecimiento de la identidad cultural (70 atenciones). Julio fue el mes con mayor número de atenciones (110).</t>
  </si>
  <si>
    <t>5</t>
  </si>
  <si>
    <t>Prestar atención al 100% de la población que acuda a los espacios de atención diferenciada (EAD), CONFIA, Posa Wiwa y Emancipation Raizal Plies,  como respuesta a las necesidades o problemáticas de los grupos étnicos.</t>
  </si>
  <si>
    <t>Porcentaje de atención a las personas que acuden a los espacios de atención diferenciada -CONFIA, Posa Wiwa y Emancipation Raizal Plies.</t>
  </si>
  <si>
    <t>(Número de personas atendidas en  los espacios de atención diferenciada CONFIA, Posa Wiwa y Emancipation Raizal Plies.  / Número total de las personas que acuden a los espacios de atención diferenciada CONFIA, Posa Wiwa y Emancipation Raizal Plies.)*100%</t>
  </si>
  <si>
    <t xml:space="preserve">3.117 Atenciones prestadas en los Espacios de Atención Diferenciada (EAD): CONFIA, Posa Wiwa, Emancipation Raizal Plies,  de enero a septiembre de 2023. </t>
  </si>
  <si>
    <t>Porcentaje de atención en los EAD  CONFIA, Posa Wiwa, Emancipation Raizal Plies
*Este corresponde a las atenciones realizadas en el correspondiente periodo de seguimiento</t>
  </si>
  <si>
    <t xml:space="preserve">Formatos que evidencian la atención de los usuarios en cada uno de los servicios que se prestan en los EAD CONFIA, Posa Wiwa y Emancipation Raizal Plies </t>
  </si>
  <si>
    <t>Subdirección de Asuntos para Comunidades Negras, Afrocolombianas, Raizales y Palenqueras</t>
  </si>
  <si>
    <t>Durante el primer trimestre 2025 se dio atención a todas las personas que acudieron a los Espacios de Atención Diferenciada, así: 
- CONFIA: 419 Atenciones
- POSA WIWA: 101 Atenciones
- PIIS A HUOM: 195 Atenciones</t>
  </si>
  <si>
    <t>Informe de los servicios prestados en los Espacios de Atención Diferenciada.</t>
  </si>
  <si>
    <t>Durante el segundo trimestre 2025 se dio atención a todas las personas que acudieron a los Espacios de Atención Diferenciada, así: 
- CONFIA: 1620 Atenciones
- POSA WIWA: 701 Atenciones
- PIIS A HOUM: 698 Atenciones</t>
  </si>
  <si>
    <t>El consolidado de los tres servicios para comunidades afrodescendientes y palenqueras sumó 1,814 atenciones para 1,537 personas atendidas en el trimestre. CONFIA lideró con 1,160 atenciones, seguido por PISS HUOMO (568) y POSÁ WIWA (449). La "Sensibilización y formación" fue el servicio más proporcionado en el periodo, con 538 atenciones en total.</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</si>
  <si>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</si>
  <si>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</si>
  <si>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</si>
  <si>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</si>
  <si>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</si>
  <si>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</si>
  <si>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</si>
  <si>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</si>
  <si>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</si>
  <si>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</si>
  <si>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</si>
  <si>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</si>
  <si>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</si>
  <si>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</si>
  <si>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</si>
  <si>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Dirección de Asuntos Étnicos: Calificación 77%                                                                                                   Reporte de consumo de papel: Información al día con corte a 30 de mayo de 2025.
Impresiones: Presenta una disminución en las impresiones del 35% en comparación con el periodo enero-mayo 2024.
Participación en actividades: Promedio de participación de 1,3 personas.
Circular 26 : de 19 personas de la dependencia participó, nadie participó
Economía circular: de 19 personas de la dependencia, nadie participó
Semana ambiental: de 19 personas de la dependencia participaron 4 personas.
Campaña puesto a puesto: reciben puntuación máxima por su participación.
Adopta tu punto ecológico: En las inspecciones efectuadas el 06 de mayo y 13 de junio se identificó mezcla en dos de tres contenedores. 
Socialización Sistema de Gestión Ambiental: de 19 personas de la dependencia participaron 9 personas.
Indicadores de agua y energía: De acuerdo con el reporte con corte a 30 de mayo de 2025 presentado en Comité Institucional de Gestión y Desempeño se van cumpliendo las metas de consumo de agua 1m3 y energía 38 kw/h    
Subdirección de Asuntos Indígenas y Rrom: Calificación 60%                                                                         Reporte consumo de papel: Solo se realizó reporte en el mes de enero y febrero
Impresiones: Presenta una disminución en las impresiones del 35% en comparación con el periodo enero-mayo 2024.
Participación en actividades: Participación promedio 1,3 personas
Circular 26: de 38 personas de la dependencia participó 1 persona. 
Economía circular: de 38 personas de la dependencia nadie participó
Semana ambiental: de 38 personas de la dependencia participó 3 personas. 
Campaña puesto a puesto: reciben puntuación máxima por su participación.
Adopta tu punto ecológico: En las inspecciones efectuados el 06 de mayo y 13 de junio se identificó mezcla en dos de tres contenedores.
Socialización Sistema de Gestión Ambiental: de 38 personas de la dependencia participaron 4 personas.
Indicadores de agua y energía: De acuerdo con reporte con corte a 30 de mayo de 2025 presentado en Comité Institucional de Gestión y Desempeño se van cumpliendo las meta de consumo de agua 1m3 y energía 38 kw/h       
 Subdirección de Asuntos para Comunidades Negras, Afrocolombianas, Raizales y Palenqueras: Calificación 70%                                                                                                                                                        Reporte de consumo de papel: Solo se realizó reporte en el mes de enero, febrero y marzo
Impresiones: Presenta una disminución en las impresiones del 35% en comparación con el periodo enero-mayo 2024.
Participación en actividades: Participación promedio 1,3 personas
Circular 26: de 43 personas de la dependencia,  nadie participó
Economía circular:de 43 personas de la dependencia, nadie participó
Semana ambiental: 43 personas de la dependencia, participaron 4 personas. 
Campaña puesto a puesto: reciben puntuación máxima por su participación.
Adopta tu punto ecológico: En las inspecciones efectuadas el 06 de mayo y 13 de junio se identificó mezcla en dos de tres contenedores.
Socialización Sistema de Gestión Ambiental: de 43 personas de la dependencia participaron 21 personas.
Indicadores de agua y energía: De acuerdo con el reporte con corte a 30 de mayo de 2025 presentado en Comité Institucional de Gestión y Desempeño se van cumpliendo las metas de consumo de agua 1m3 y energía 38 kw/h</t>
  </si>
  <si>
    <t>Reporte realizado por la OAP - Gestión Ambiental el día 07-07-2025 a traves de correo electrónico.</t>
  </si>
  <si>
    <t>El avance de la meta alcalzó un 43,13% del programado para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</si>
  <si>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</si>
  <si>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</si>
  <si>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</si>
  <si>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</si>
  <si>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</si>
  <si>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</si>
  <si>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</si>
  <si>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</si>
  <si>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</si>
  <si>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</si>
  <si>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Meta no programada</t>
  </si>
  <si>
    <t>Segun reporte de medicion meta actualizacion documental del grupo de Sistema de Gestion de la OAP</t>
  </si>
  <si>
    <t xml:space="preserve">Segun reporte de medicion meta actualizacion documental </t>
  </si>
  <si>
    <t>El avance de la meta alcalzó un 100,00% del programado para la vigencia.
Meta No Programada para los Trimestres I ni II de 2025.</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</si>
  <si>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</si>
  <si>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</si>
  <si>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</si>
  <si>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</si>
  <si>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</si>
  <si>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</si>
  <si>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</si>
  <si>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 y registro fotográfico.</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</si>
  <si>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</si>
  <si>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</si>
  <si>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</si>
  <si>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</si>
  <si>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</si>
  <si>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</si>
  <si>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</si>
  <si>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</si>
  <si>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</si>
  <si>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Dirección de Asuntos Étnicos, Subdirección de Asuntos indígenas y Rrom y Subdirección de asuntos para comunidades negras. 
afrocolombianas, raizales y palenqueras.</t>
  </si>
  <si>
    <t>Reporte SGI-SAC de seguimiento a requerimientos ciudadanos por dependencia</t>
  </si>
  <si>
    <t>El avance de la meta alcalzó un 100,00% del programado para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</si>
  <si>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</si>
  <si>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</si>
  <si>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</si>
  <si>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</si>
  <si>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</si>
  <si>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</si>
  <si>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</si>
  <si>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 xml:space="preserve">Se gestionó oportunamente 3 de 9 requerimientos tipificados como derecho de petición ciudadano en los aplicativos Bogotá Te Escucha y ORFEO asignados.
Corresponde a la Dirección de Asuntos Étnicos, la Subdirección de Asuntos indígenas y Rrom y la Subdirección de asuntos para comunidades negras. </t>
  </si>
  <si>
    <t xml:space="preserve">DAE: Se gestionó oportunamente 7 de 11 solicitudes registradas.
Subdirección de asuntos indígenas 
y Rrom: Se gestionó oportunamente 8 de 10 solicitudes registradas.
Subdirección de asuntos para 
comunidades negras, 
afrocolombianas, raizales y 
palenqueras: Se gestionó oportunamente 5 de 5 solicitudes registradas.
</t>
  </si>
  <si>
    <t>Reporte realizado por la SGI-SAC el día 08-07-2025 a traves de memorando 20254600258433.</t>
  </si>
  <si>
    <t>Segun radicado de la oficina de atencion al ciudadano segn requerimientos instauraudos en el aplicativo Bogota te escucha y ORFEO</t>
  </si>
  <si>
    <t>Radicado No. 20254600383923</t>
  </si>
  <si>
    <t>El avance de la meta alcalzó un 52,56% del programado para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</si>
  <si>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</si>
  <si>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</si>
  <si>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</si>
  <si>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</si>
  <si>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</si>
  <si>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</si>
  <si>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</si>
  <si>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 xml:space="preserve">Dirección de Asuntos Étnicos:  Entregaron la matriz de activos y tiene el visto bueno del jefe. 100%
Subdirección de asuntos indígenas y Rrom: Diligenciaron la matriz de activos, pero falto el visto bueno del jefe. 90%
Subdirección de asuntos para comunidades negras, afrocolombianas, raizales y palenqueras: Entregaron la matriz de activos y tiene el visto bueno del jefe. 100%
</t>
  </si>
  <si>
    <t xml:space="preserve">Meta no programada </t>
  </si>
  <si>
    <t>El avance de la meta alcalzó un 96,67% del programado para la vigencia.</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</si>
  <si>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</si>
  <si>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</si>
  <si>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</si>
  <si>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</si>
  <si>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</si>
  <si>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</si>
  <si>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El avance de la meta alcalzó un 0,00% del programado para la vigencia.
Meta No Programada para los Trimestres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</si>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</sst>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2">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000000"/>
      <name val="Calibri Light"/>
      <family val="2"/>
      <scheme val="major"/>
    </font>
    <font>
      <sz val="11"/>
      <color rgb="FF000000"/>
      <name val="Calibri"/>
      <family val="2"/>
    </font>
    <font>
      <sz val="8"/>
      <name val="Calibri"/>
      <family val="2"/>
      <scheme val="minor"/>
    </font>
    <font>
      <sz val="11"/>
      <color rgb="FF4472C4"/>
      <name val="Calibri Light"/>
      <family val="2"/>
    </font>
    <font>
      <sz val="11"/>
      <color rgb="FF0070C0"/>
      <name val="Calibri Light"/>
      <family val="2"/>
    </font>
    <font>
      <sz val="11"/>
      <color rgb="FF2F75B5"/>
      <name val="Calibri Light"/>
      <family val="2"/>
    </font>
    <font>
      <b/>
      <sz val="11"/>
      <color rgb="FF000000"/>
      <name val="Calibri Light"/>
      <family val="2"/>
      <scheme val="major"/>
    </font>
    <font>
      <sz val="11"/>
      <name val="Calibri Light"/>
      <family val="2"/>
      <scheme val="maj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6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4"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5" fillId="0" borderId="1" xfId="0" applyFont="1" applyBorder="1" applyAlignment="1">
      <alignment horizontal="justify" vertical="center" wrapText="1"/>
    </xf>
    <xf numFmtId="0" fontId="15" fillId="0" borderId="3" xfId="0" applyFont="1" applyBorder="1" applyAlignment="1">
      <alignment horizontal="center" vertical="center" wrapText="1"/>
    </xf>
    <xf numFmtId="0" fontId="15" fillId="9" borderId="1" xfId="0" applyFont="1" applyFill="1" applyBorder="1" applyAlignment="1">
      <alignment horizontal="justify" vertical="center" wrapText="1"/>
    </xf>
    <xf numFmtId="0" fontId="15" fillId="9" borderId="3" xfId="0" applyFont="1" applyFill="1" applyBorder="1" applyAlignment="1">
      <alignment horizontal="center" vertical="center" wrapText="1"/>
    </xf>
    <xf numFmtId="9" fontId="15" fillId="0" borderId="3" xfId="1" applyFont="1" applyBorder="1" applyAlignment="1">
      <alignment horizontal="center" vertical="center" wrapText="1"/>
    </xf>
    <xf numFmtId="9" fontId="15" fillId="0" borderId="3" xfId="0" applyNumberFormat="1" applyFont="1" applyBorder="1" applyAlignment="1">
      <alignment horizontal="center"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4" fillId="0" borderId="1" xfId="0" applyFont="1" applyBorder="1" applyAlignment="1">
      <alignment horizontal="left"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1" applyNumberFormat="1" applyFont="1" applyBorder="1" applyAlignment="1">
      <alignment horizontal="center" vertical="center" wrapText="1"/>
    </xf>
    <xf numFmtId="0" fontId="4" fillId="9" borderId="1" xfId="0" applyFont="1" applyFill="1" applyBorder="1" applyAlignment="1">
      <alignment horizontal="center" vertical="center" wrapText="1"/>
    </xf>
    <xf numFmtId="0" fontId="18" fillId="0" borderId="1" xfId="0" applyFont="1" applyBorder="1" applyAlignment="1">
      <alignment horizontal="justify" vertical="center" wrapText="1"/>
    </xf>
    <xf numFmtId="0" fontId="19" fillId="0" borderId="1" xfId="0" applyFont="1" applyBorder="1" applyAlignment="1">
      <alignment horizontal="justify" vertical="center" wrapText="1"/>
    </xf>
    <xf numFmtId="9" fontId="17" fillId="0" borderId="1" xfId="1" applyFont="1" applyBorder="1" applyAlignment="1">
      <alignment horizontal="center" vertical="center" wrapText="1"/>
    </xf>
    <xf numFmtId="9"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0" fontId="4" fillId="0" borderId="1" xfId="0" applyFont="1" applyBorder="1" applyAlignment="1">
      <alignment horizontal="right" vertical="center" wrapText="1"/>
    </xf>
    <xf numFmtId="165" fontId="4" fillId="0" borderId="1" xfId="0" applyNumberFormat="1" applyFont="1" applyBorder="1" applyAlignment="1">
      <alignment horizontal="right" vertical="center" wrapText="1"/>
    </xf>
    <xf numFmtId="165" fontId="21" fillId="0" borderId="1" xfId="0" applyNumberFormat="1" applyFont="1" applyBorder="1" applyAlignment="1">
      <alignment horizontal="right" vertical="center" wrapText="1"/>
    </xf>
    <xf numFmtId="164" fontId="2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14" fillId="0" borderId="1" xfId="1" applyFont="1" applyBorder="1" applyAlignment="1">
      <alignment horizontal="right" vertical="center" wrapText="1"/>
    </xf>
    <xf numFmtId="10" fontId="1" fillId="0" borderId="1" xfId="1"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64" fontId="1" fillId="0" borderId="1" xfId="1"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0" fontId="1" fillId="0" borderId="1" xfId="0" applyFont="1" applyBorder="1" applyAlignment="1">
      <alignment horizontal="justify" vertical="top" wrapText="1"/>
    </xf>
    <xf numFmtId="1" fontId="14" fillId="0" borderId="1" xfId="0" applyNumberFormat="1" applyFont="1" applyBorder="1" applyAlignment="1">
      <alignment horizontal="right" vertical="center" wrapText="1"/>
    </xf>
    <xf numFmtId="1" fontId="4"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1" fillId="0" borderId="1" xfId="1" applyFont="1" applyBorder="1" applyAlignment="1">
      <alignment horizontal="right" vertical="center" wrapText="1"/>
    </xf>
    <xf numFmtId="9" fontId="14"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0" fontId="18" fillId="0" borderId="1" xfId="0" applyFont="1" applyBorder="1" applyAlignment="1">
      <alignment horizontal="left" vertical="center" wrapText="1"/>
    </xf>
    <xf numFmtId="10" fontId="6" fillId="3"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0" fontId="2" fillId="3" borderId="3" xfId="0" applyFont="1" applyFill="1" applyBorder="1" applyAlignment="1">
      <alignment horizontal="center" vertical="center" wrapText="1"/>
    </xf>
    <xf numFmtId="0" fontId="4" fillId="0" borderId="1" xfId="0" applyFont="1" applyBorder="1" applyAlignment="1">
      <alignment horizontal="justify" vertical="top" wrapText="1"/>
    </xf>
    <xf numFmtId="2" fontId="4" fillId="0" borderId="1" xfId="0" applyNumberFormat="1" applyFont="1" applyBorder="1" applyAlignment="1">
      <alignment horizontal="right"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0" fillId="9" borderId="1" xfId="0" applyFont="1" applyFill="1" applyBorder="1" applyAlignment="1">
      <alignment horizontal="center" vertical="center" wrapText="1"/>
    </xf>
    <xf numFmtId="0" fontId="20"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1" fillId="9" borderId="11"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1533002</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0" customFormat="1" ht="70.5" customHeight="1">
      <c r="A1" s="152" t="s">
        <v>0</v>
      </c>
      <c r="B1" s="153"/>
      <c r="C1" s="153"/>
      <c r="D1" s="153"/>
      <c r="E1" s="153"/>
      <c r="F1" s="153"/>
      <c r="G1" s="153"/>
      <c r="H1" s="153"/>
      <c r="I1" s="153"/>
      <c r="J1" s="153"/>
      <c r="K1" s="153"/>
      <c r="L1" s="153"/>
      <c r="M1" s="154" t="s">
        <v>1</v>
      </c>
      <c r="N1" s="154"/>
      <c r="O1" s="154"/>
      <c r="P1" s="154"/>
      <c r="Q1" s="154"/>
    </row>
    <row r="2" spans="1:44" s="42" customFormat="1" ht="23.45" customHeight="1">
      <c r="A2" s="155" t="s">
        <v>2</v>
      </c>
      <c r="B2" s="156"/>
      <c r="C2" s="156"/>
      <c r="D2" s="156"/>
      <c r="E2" s="156"/>
      <c r="F2" s="156"/>
      <c r="G2" s="156"/>
      <c r="H2" s="156"/>
      <c r="I2" s="156"/>
      <c r="J2" s="156"/>
      <c r="K2" s="156"/>
      <c r="L2" s="156"/>
      <c r="M2" s="41"/>
      <c r="N2" s="41"/>
      <c r="O2" s="41"/>
      <c r="P2" s="41"/>
      <c r="Q2" s="41"/>
    </row>
    <row r="3" spans="1:44" s="40" customFormat="1"/>
    <row r="4" spans="1:44" s="40" customFormat="1" ht="29.1" customHeight="1">
      <c r="A4" s="141" t="s">
        <v>3</v>
      </c>
      <c r="B4" s="141"/>
      <c r="C4" s="141"/>
      <c r="D4" s="141"/>
      <c r="E4" s="46"/>
      <c r="F4" s="46"/>
      <c r="G4" s="46"/>
      <c r="H4" s="157"/>
      <c r="I4" s="157"/>
      <c r="J4" s="157"/>
      <c r="K4" s="157"/>
      <c r="L4" s="158"/>
    </row>
    <row r="5" spans="1:44" s="40" customFormat="1" ht="15" customHeight="1">
      <c r="A5" s="141"/>
      <c r="B5" s="141"/>
      <c r="C5" s="141"/>
      <c r="D5" s="141"/>
      <c r="E5" s="2"/>
      <c r="F5" s="2"/>
      <c r="G5" s="2"/>
      <c r="H5" s="2" t="s">
        <v>4</v>
      </c>
      <c r="I5" s="159" t="s">
        <v>5</v>
      </c>
      <c r="J5" s="157"/>
      <c r="K5" s="157"/>
      <c r="L5" s="158"/>
    </row>
    <row r="6" spans="1:44" s="40" customFormat="1">
      <c r="A6" s="141"/>
      <c r="B6" s="141"/>
      <c r="C6" s="141"/>
      <c r="D6" s="141"/>
      <c r="E6" s="2"/>
      <c r="F6" s="2"/>
      <c r="G6" s="2"/>
      <c r="H6" s="43"/>
      <c r="I6" s="160" t="s">
        <v>6</v>
      </c>
      <c r="J6" s="160"/>
      <c r="K6" s="160"/>
      <c r="L6" s="160"/>
    </row>
    <row r="7" spans="1:44" s="40" customFormat="1">
      <c r="A7" s="141"/>
      <c r="B7" s="141"/>
      <c r="C7" s="141"/>
      <c r="D7" s="141"/>
      <c r="E7" s="2"/>
      <c r="F7" s="2"/>
      <c r="G7" s="2"/>
      <c r="H7" s="43"/>
      <c r="I7" s="160"/>
      <c r="J7" s="160"/>
      <c r="K7" s="160"/>
      <c r="L7" s="160"/>
    </row>
    <row r="8" spans="1:44" s="40" customFormat="1">
      <c r="A8" s="141"/>
      <c r="B8" s="141"/>
      <c r="C8" s="141"/>
      <c r="D8" s="141"/>
      <c r="E8" s="2"/>
      <c r="F8" s="2"/>
      <c r="G8" s="2"/>
      <c r="H8" s="43"/>
      <c r="I8" s="160"/>
      <c r="J8" s="160"/>
      <c r="K8" s="160"/>
      <c r="L8" s="160"/>
    </row>
    <row r="9" spans="1:44" s="40" customFormat="1"/>
    <row r="10" spans="1:44" ht="14.45" customHeight="1">
      <c r="A10" s="141" t="s">
        <v>7</v>
      </c>
      <c r="B10" s="141"/>
      <c r="C10" s="146" t="s">
        <v>8</v>
      </c>
      <c r="D10" s="147"/>
      <c r="E10" s="147"/>
      <c r="F10" s="147"/>
      <c r="G10" s="148"/>
      <c r="H10" s="142" t="s">
        <v>9</v>
      </c>
      <c r="I10" s="142"/>
      <c r="J10" s="142"/>
      <c r="K10" s="142"/>
      <c r="L10" s="142"/>
      <c r="M10" s="142"/>
      <c r="N10" s="142"/>
      <c r="O10" s="142"/>
      <c r="P10" s="142"/>
      <c r="Q10" s="142"/>
      <c r="R10" s="142"/>
      <c r="S10" s="143" t="s">
        <v>10</v>
      </c>
      <c r="T10" s="143" t="s">
        <v>11</v>
      </c>
      <c r="U10" s="111" t="s">
        <v>12</v>
      </c>
      <c r="V10" s="112"/>
      <c r="W10" s="112"/>
      <c r="X10" s="112"/>
      <c r="Y10" s="113"/>
      <c r="Z10" s="117" t="s">
        <v>13</v>
      </c>
      <c r="AA10" s="118"/>
      <c r="AB10" s="118"/>
      <c r="AC10" s="118"/>
      <c r="AD10" s="119"/>
      <c r="AE10" s="123" t="s">
        <v>14</v>
      </c>
      <c r="AF10" s="124"/>
      <c r="AG10" s="124"/>
      <c r="AH10" s="124"/>
      <c r="AI10" s="125"/>
      <c r="AJ10" s="129" t="s">
        <v>15</v>
      </c>
      <c r="AK10" s="130"/>
      <c r="AL10" s="130"/>
      <c r="AM10" s="130"/>
      <c r="AN10" s="131"/>
      <c r="AO10" s="135" t="s">
        <v>16</v>
      </c>
      <c r="AP10" s="136"/>
      <c r="AQ10" s="136"/>
      <c r="AR10" s="137"/>
    </row>
    <row r="11" spans="1:44" ht="14.45" customHeight="1">
      <c r="A11" s="141"/>
      <c r="B11" s="141"/>
      <c r="C11" s="149"/>
      <c r="D11" s="150"/>
      <c r="E11" s="150"/>
      <c r="F11" s="150"/>
      <c r="G11" s="151"/>
      <c r="H11" s="142"/>
      <c r="I11" s="142"/>
      <c r="J11" s="142"/>
      <c r="K11" s="142"/>
      <c r="L11" s="142"/>
      <c r="M11" s="142"/>
      <c r="N11" s="142"/>
      <c r="O11" s="142"/>
      <c r="P11" s="142"/>
      <c r="Q11" s="142"/>
      <c r="R11" s="142"/>
      <c r="S11" s="144"/>
      <c r="T11" s="144"/>
      <c r="U11" s="114"/>
      <c r="V11" s="115"/>
      <c r="W11" s="115"/>
      <c r="X11" s="115"/>
      <c r="Y11" s="116"/>
      <c r="Z11" s="120"/>
      <c r="AA11" s="121"/>
      <c r="AB11" s="121"/>
      <c r="AC11" s="121"/>
      <c r="AD11" s="122"/>
      <c r="AE11" s="126"/>
      <c r="AF11" s="127"/>
      <c r="AG11" s="127"/>
      <c r="AH11" s="127"/>
      <c r="AI11" s="128"/>
      <c r="AJ11" s="132"/>
      <c r="AK11" s="133"/>
      <c r="AL11" s="133"/>
      <c r="AM11" s="133"/>
      <c r="AN11" s="134"/>
      <c r="AO11" s="138"/>
      <c r="AP11" s="139"/>
      <c r="AQ11" s="139"/>
      <c r="AR11" s="140"/>
    </row>
    <row r="12" spans="1:44" ht="45">
      <c r="A12" s="2" t="s">
        <v>17</v>
      </c>
      <c r="B12" s="2" t="s">
        <v>18</v>
      </c>
      <c r="C12" s="47" t="s">
        <v>19</v>
      </c>
      <c r="D12" s="47" t="s">
        <v>20</v>
      </c>
      <c r="E12" s="47" t="s">
        <v>21</v>
      </c>
      <c r="F12" s="47" t="s">
        <v>22</v>
      </c>
      <c r="G12" s="47" t="s">
        <v>23</v>
      </c>
      <c r="H12" s="20" t="s">
        <v>24</v>
      </c>
      <c r="I12" s="20" t="s">
        <v>25</v>
      </c>
      <c r="J12" s="20" t="s">
        <v>26</v>
      </c>
      <c r="K12" s="20" t="s">
        <v>27</v>
      </c>
      <c r="L12" s="20" t="s">
        <v>28</v>
      </c>
      <c r="M12" s="20" t="s">
        <v>29</v>
      </c>
      <c r="N12" s="20" t="s">
        <v>30</v>
      </c>
      <c r="O12" s="20" t="s">
        <v>31</v>
      </c>
      <c r="P12" s="20" t="s">
        <v>32</v>
      </c>
      <c r="Q12" s="20" t="s">
        <v>33</v>
      </c>
      <c r="R12" s="20" t="s">
        <v>34</v>
      </c>
      <c r="S12" s="145"/>
      <c r="T12" s="145"/>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1" customFormat="1">
      <c r="A13" s="22"/>
      <c r="B13" s="21"/>
      <c r="C13" s="21"/>
      <c r="D13" s="21"/>
      <c r="E13" s="21"/>
      <c r="F13" s="21"/>
      <c r="G13" s="21"/>
      <c r="H13" s="21"/>
      <c r="I13" s="21"/>
      <c r="J13" s="34"/>
      <c r="K13" s="21"/>
      <c r="L13" s="21"/>
      <c r="M13" s="35"/>
      <c r="N13" s="35"/>
      <c r="O13" s="35"/>
      <c r="P13" s="35"/>
      <c r="Q13" s="35"/>
      <c r="R13" s="21"/>
      <c r="S13" s="21"/>
      <c r="T13" s="21"/>
      <c r="U13" s="30">
        <f t="shared" ref="U13:U34" si="0">M13</f>
        <v>0</v>
      </c>
      <c r="V13" s="21"/>
      <c r="W13" s="21" t="e">
        <f>IF(V13/U13&gt;100%,100%,V13/U13)</f>
        <v>#DIV/0!</v>
      </c>
      <c r="X13" s="21"/>
      <c r="Y13" s="21"/>
      <c r="Z13" s="30">
        <f t="shared" ref="Z13:Z34" si="1">N13</f>
        <v>0</v>
      </c>
      <c r="AA13" s="21"/>
      <c r="AB13" s="21" t="e">
        <f>IF(AA13/Z13&gt;100%,100%,AA13/Z13)</f>
        <v>#DIV/0!</v>
      </c>
      <c r="AC13" s="21"/>
      <c r="AD13" s="21"/>
      <c r="AE13" s="30">
        <f t="shared" ref="AE13:AE34" si="2">O13</f>
        <v>0</v>
      </c>
      <c r="AF13" s="21"/>
      <c r="AG13" s="21" t="e">
        <f>IF(AF13/AE13&gt;100%,100%,AF13/AE13)</f>
        <v>#DIV/0!</v>
      </c>
      <c r="AH13" s="21"/>
      <c r="AI13" s="21"/>
      <c r="AJ13" s="30">
        <f t="shared" ref="AJ13:AJ34" si="3">P13</f>
        <v>0</v>
      </c>
      <c r="AK13" s="21"/>
      <c r="AL13" s="21" t="e">
        <f>IF(AK13/AJ13&gt;100%,100%,AK13/AJ13)</f>
        <v>#DIV/0!</v>
      </c>
      <c r="AM13" s="21"/>
      <c r="AN13" s="21"/>
      <c r="AO13" s="21">
        <f t="shared" ref="AO13:AO34" si="4">Q13</f>
        <v>0</v>
      </c>
      <c r="AP13" s="21"/>
      <c r="AQ13" s="21" t="e">
        <f>IF(AP13/AO13&gt;100%,100%,AP13/AO13)</f>
        <v>#DIV/0!</v>
      </c>
      <c r="AR13" s="21"/>
    </row>
    <row r="14" spans="1:44" s="31" customFormat="1">
      <c r="A14" s="22"/>
      <c r="B14" s="21"/>
      <c r="C14" s="21"/>
      <c r="D14" s="21"/>
      <c r="E14" s="21"/>
      <c r="F14" s="21"/>
      <c r="G14" s="21"/>
      <c r="H14" s="21"/>
      <c r="I14" s="21"/>
      <c r="J14" s="21"/>
      <c r="K14" s="21"/>
      <c r="L14" s="21"/>
      <c r="M14" s="35"/>
      <c r="N14" s="35"/>
      <c r="O14" s="35"/>
      <c r="P14" s="35"/>
      <c r="Q14" s="35"/>
      <c r="R14" s="21"/>
      <c r="S14" s="21"/>
      <c r="T14" s="21"/>
      <c r="U14" s="30">
        <f t="shared" si="0"/>
        <v>0</v>
      </c>
      <c r="V14" s="21"/>
      <c r="W14" s="21" t="e">
        <f t="shared" ref="W14:W40" si="5">IF(V14/U14&gt;100%,100%,V14/U14)</f>
        <v>#DIV/0!</v>
      </c>
      <c r="X14" s="21"/>
      <c r="Y14" s="21"/>
      <c r="Z14" s="30">
        <f t="shared" si="1"/>
        <v>0</v>
      </c>
      <c r="AA14" s="21"/>
      <c r="AB14" s="21" t="e">
        <f t="shared" ref="AB14:AB40" si="6">IF(AA14/Z14&gt;100%,100%,AA14/Z14)</f>
        <v>#DIV/0!</v>
      </c>
      <c r="AC14" s="21"/>
      <c r="AD14" s="21"/>
      <c r="AE14" s="30">
        <f t="shared" si="2"/>
        <v>0</v>
      </c>
      <c r="AF14" s="21"/>
      <c r="AG14" s="21" t="e">
        <f t="shared" ref="AG14:AG40" si="7">IF(AF14/AE14&gt;100%,100%,AF14/AE14)</f>
        <v>#DIV/0!</v>
      </c>
      <c r="AH14" s="21"/>
      <c r="AI14" s="21"/>
      <c r="AJ14" s="30">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1" customFormat="1">
      <c r="A15" s="22"/>
      <c r="B15" s="21"/>
      <c r="C15" s="21"/>
      <c r="D15" s="21"/>
      <c r="E15" s="21"/>
      <c r="F15" s="21"/>
      <c r="G15" s="21"/>
      <c r="H15" s="21"/>
      <c r="I15" s="21"/>
      <c r="J15" s="21"/>
      <c r="K15" s="21"/>
      <c r="L15" s="21"/>
      <c r="M15" s="35"/>
      <c r="N15" s="35"/>
      <c r="O15" s="35"/>
      <c r="P15" s="35"/>
      <c r="Q15" s="35"/>
      <c r="R15" s="21"/>
      <c r="S15" s="21"/>
      <c r="T15" s="21"/>
      <c r="U15" s="30">
        <f t="shared" si="0"/>
        <v>0</v>
      </c>
      <c r="V15" s="21"/>
      <c r="W15" s="21" t="e">
        <f t="shared" si="5"/>
        <v>#DIV/0!</v>
      </c>
      <c r="X15" s="21"/>
      <c r="Y15" s="21"/>
      <c r="Z15" s="30">
        <f t="shared" si="1"/>
        <v>0</v>
      </c>
      <c r="AA15" s="21"/>
      <c r="AB15" s="21" t="e">
        <f t="shared" si="6"/>
        <v>#DIV/0!</v>
      </c>
      <c r="AC15" s="21"/>
      <c r="AD15" s="21"/>
      <c r="AE15" s="30">
        <f t="shared" si="2"/>
        <v>0</v>
      </c>
      <c r="AF15" s="21"/>
      <c r="AG15" s="21" t="e">
        <f t="shared" si="7"/>
        <v>#DIV/0!</v>
      </c>
      <c r="AH15" s="21"/>
      <c r="AI15" s="21"/>
      <c r="AJ15" s="30">
        <f t="shared" si="3"/>
        <v>0</v>
      </c>
      <c r="AK15" s="21"/>
      <c r="AL15" s="21" t="e">
        <f t="shared" si="8"/>
        <v>#DIV/0!</v>
      </c>
      <c r="AM15" s="21"/>
      <c r="AN15" s="21"/>
      <c r="AO15" s="21">
        <f t="shared" si="4"/>
        <v>0</v>
      </c>
      <c r="AP15" s="21"/>
      <c r="AQ15" s="21" t="e">
        <f t="shared" si="9"/>
        <v>#DIV/0!</v>
      </c>
      <c r="AR15" s="21"/>
    </row>
    <row r="16" spans="1:44" s="31" customFormat="1">
      <c r="A16" s="22"/>
      <c r="B16" s="21"/>
      <c r="C16" s="21"/>
      <c r="D16" s="21"/>
      <c r="E16" s="21"/>
      <c r="F16" s="21"/>
      <c r="G16" s="21"/>
      <c r="H16" s="21"/>
      <c r="I16" s="21"/>
      <c r="J16" s="35"/>
      <c r="K16" s="21"/>
      <c r="L16" s="21"/>
      <c r="M16" s="35"/>
      <c r="N16" s="35"/>
      <c r="O16" s="36"/>
      <c r="P16" s="36"/>
      <c r="Q16" s="35"/>
      <c r="R16" s="21"/>
      <c r="S16" s="21"/>
      <c r="T16" s="21"/>
      <c r="U16" s="30">
        <f t="shared" si="0"/>
        <v>0</v>
      </c>
      <c r="V16" s="21"/>
      <c r="W16" s="21" t="e">
        <f t="shared" si="5"/>
        <v>#DIV/0!</v>
      </c>
      <c r="X16" s="21"/>
      <c r="Y16" s="21"/>
      <c r="Z16" s="30">
        <f t="shared" si="1"/>
        <v>0</v>
      </c>
      <c r="AA16" s="21"/>
      <c r="AB16" s="21" t="e">
        <f t="shared" si="6"/>
        <v>#DIV/0!</v>
      </c>
      <c r="AC16" s="21"/>
      <c r="AD16" s="21"/>
      <c r="AE16" s="30">
        <f t="shared" si="2"/>
        <v>0</v>
      </c>
      <c r="AF16" s="21"/>
      <c r="AG16" s="21" t="e">
        <f t="shared" si="7"/>
        <v>#DIV/0!</v>
      </c>
      <c r="AH16" s="21"/>
      <c r="AI16" s="21"/>
      <c r="AJ16" s="30">
        <f t="shared" si="3"/>
        <v>0</v>
      </c>
      <c r="AK16" s="21"/>
      <c r="AL16" s="21" t="e">
        <f t="shared" si="8"/>
        <v>#DIV/0!</v>
      </c>
      <c r="AM16" s="21"/>
      <c r="AN16" s="21"/>
      <c r="AO16" s="21">
        <f t="shared" si="4"/>
        <v>0</v>
      </c>
      <c r="AP16" s="21"/>
      <c r="AQ16" s="21" t="e">
        <f t="shared" si="9"/>
        <v>#DIV/0!</v>
      </c>
      <c r="AR16" s="21"/>
    </row>
    <row r="17" spans="1:44" s="31" customFormat="1">
      <c r="A17" s="22"/>
      <c r="B17" s="21"/>
      <c r="C17" s="21"/>
      <c r="D17" s="21"/>
      <c r="E17" s="21"/>
      <c r="F17" s="21"/>
      <c r="G17" s="21"/>
      <c r="H17" s="21"/>
      <c r="I17" s="21"/>
      <c r="J17" s="35"/>
      <c r="K17" s="21"/>
      <c r="L17" s="21"/>
      <c r="M17" s="35"/>
      <c r="N17" s="35"/>
      <c r="O17" s="36"/>
      <c r="P17" s="36"/>
      <c r="Q17" s="35"/>
      <c r="R17" s="21"/>
      <c r="S17" s="21"/>
      <c r="T17" s="21"/>
      <c r="U17" s="30">
        <f t="shared" si="0"/>
        <v>0</v>
      </c>
      <c r="V17" s="21"/>
      <c r="W17" s="21" t="e">
        <f t="shared" si="5"/>
        <v>#DIV/0!</v>
      </c>
      <c r="X17" s="21"/>
      <c r="Y17" s="21"/>
      <c r="Z17" s="30">
        <f t="shared" si="1"/>
        <v>0</v>
      </c>
      <c r="AA17" s="21"/>
      <c r="AB17" s="21" t="e">
        <f t="shared" si="6"/>
        <v>#DIV/0!</v>
      </c>
      <c r="AC17" s="21"/>
      <c r="AD17" s="21"/>
      <c r="AE17" s="30">
        <f t="shared" si="2"/>
        <v>0</v>
      </c>
      <c r="AF17" s="21"/>
      <c r="AG17" s="21" t="e">
        <f t="shared" si="7"/>
        <v>#DIV/0!</v>
      </c>
      <c r="AH17" s="21"/>
      <c r="AI17" s="21"/>
      <c r="AJ17" s="30">
        <f t="shared" si="3"/>
        <v>0</v>
      </c>
      <c r="AK17" s="21"/>
      <c r="AL17" s="21" t="e">
        <f t="shared" si="8"/>
        <v>#DIV/0!</v>
      </c>
      <c r="AM17" s="21"/>
      <c r="AN17" s="21"/>
      <c r="AO17" s="21">
        <f t="shared" si="4"/>
        <v>0</v>
      </c>
      <c r="AP17" s="21"/>
      <c r="AQ17" s="21" t="e">
        <f t="shared" si="9"/>
        <v>#DIV/0!</v>
      </c>
      <c r="AR17" s="21"/>
    </row>
    <row r="18" spans="1:44" s="31" customFormat="1">
      <c r="A18" s="22"/>
      <c r="B18" s="21"/>
      <c r="C18" s="21"/>
      <c r="D18" s="21"/>
      <c r="E18" s="21"/>
      <c r="F18" s="21"/>
      <c r="G18" s="21"/>
      <c r="H18" s="21"/>
      <c r="I18" s="21"/>
      <c r="J18" s="21"/>
      <c r="K18" s="21"/>
      <c r="L18" s="21"/>
      <c r="M18" s="35"/>
      <c r="N18" s="35"/>
      <c r="O18" s="35"/>
      <c r="P18" s="35"/>
      <c r="Q18" s="35"/>
      <c r="R18" s="21"/>
      <c r="S18" s="21"/>
      <c r="T18" s="21"/>
      <c r="U18" s="30">
        <f t="shared" si="0"/>
        <v>0</v>
      </c>
      <c r="V18" s="21"/>
      <c r="W18" s="21" t="e">
        <f t="shared" si="5"/>
        <v>#DIV/0!</v>
      </c>
      <c r="X18" s="21"/>
      <c r="Y18" s="21"/>
      <c r="Z18" s="30">
        <f t="shared" si="1"/>
        <v>0</v>
      </c>
      <c r="AA18" s="21"/>
      <c r="AB18" s="21" t="e">
        <f t="shared" si="6"/>
        <v>#DIV/0!</v>
      </c>
      <c r="AC18" s="21"/>
      <c r="AD18" s="21"/>
      <c r="AE18" s="30">
        <f t="shared" si="2"/>
        <v>0</v>
      </c>
      <c r="AF18" s="21"/>
      <c r="AG18" s="21" t="e">
        <f t="shared" si="7"/>
        <v>#DIV/0!</v>
      </c>
      <c r="AH18" s="21"/>
      <c r="AI18" s="21"/>
      <c r="AJ18" s="30">
        <f t="shared" si="3"/>
        <v>0</v>
      </c>
      <c r="AK18" s="21"/>
      <c r="AL18" s="21" t="e">
        <f t="shared" si="8"/>
        <v>#DIV/0!</v>
      </c>
      <c r="AM18" s="21"/>
      <c r="AN18" s="21"/>
      <c r="AO18" s="21">
        <f t="shared" si="4"/>
        <v>0</v>
      </c>
      <c r="AP18" s="21"/>
      <c r="AQ18" s="21" t="e">
        <f t="shared" si="9"/>
        <v>#DIV/0!</v>
      </c>
      <c r="AR18" s="21"/>
    </row>
    <row r="19" spans="1:44" s="31" customFormat="1">
      <c r="A19" s="22"/>
      <c r="B19" s="21"/>
      <c r="C19" s="21"/>
      <c r="D19" s="21"/>
      <c r="E19" s="21"/>
      <c r="F19" s="21"/>
      <c r="G19" s="21"/>
      <c r="H19" s="21"/>
      <c r="I19" s="21"/>
      <c r="J19" s="21"/>
      <c r="K19" s="21"/>
      <c r="L19" s="21"/>
      <c r="M19" s="35"/>
      <c r="N19" s="35"/>
      <c r="O19" s="35"/>
      <c r="P19" s="35"/>
      <c r="Q19" s="35"/>
      <c r="R19" s="21"/>
      <c r="S19" s="21"/>
      <c r="T19" s="21"/>
      <c r="U19" s="30">
        <f t="shared" si="0"/>
        <v>0</v>
      </c>
      <c r="V19" s="21"/>
      <c r="W19" s="21" t="e">
        <f t="shared" si="5"/>
        <v>#DIV/0!</v>
      </c>
      <c r="X19" s="21"/>
      <c r="Y19" s="21"/>
      <c r="Z19" s="30">
        <f t="shared" si="1"/>
        <v>0</v>
      </c>
      <c r="AA19" s="21"/>
      <c r="AB19" s="21" t="e">
        <f t="shared" si="6"/>
        <v>#DIV/0!</v>
      </c>
      <c r="AC19" s="21"/>
      <c r="AD19" s="21"/>
      <c r="AE19" s="30">
        <f t="shared" si="2"/>
        <v>0</v>
      </c>
      <c r="AF19" s="21"/>
      <c r="AG19" s="21" t="e">
        <f t="shared" si="7"/>
        <v>#DIV/0!</v>
      </c>
      <c r="AH19" s="21"/>
      <c r="AI19" s="21"/>
      <c r="AJ19" s="30">
        <f t="shared" si="3"/>
        <v>0</v>
      </c>
      <c r="AK19" s="21"/>
      <c r="AL19" s="21" t="e">
        <f t="shared" si="8"/>
        <v>#DIV/0!</v>
      </c>
      <c r="AM19" s="21"/>
      <c r="AN19" s="21"/>
      <c r="AO19" s="21">
        <f t="shared" si="4"/>
        <v>0</v>
      </c>
      <c r="AP19" s="21"/>
      <c r="AQ19" s="21" t="e">
        <f t="shared" si="9"/>
        <v>#DIV/0!</v>
      </c>
      <c r="AR19" s="21"/>
    </row>
    <row r="20" spans="1:44" s="31" customFormat="1">
      <c r="A20" s="22"/>
      <c r="B20" s="21"/>
      <c r="C20" s="21"/>
      <c r="D20" s="21"/>
      <c r="E20" s="21"/>
      <c r="F20" s="21"/>
      <c r="G20" s="21"/>
      <c r="H20" s="21"/>
      <c r="I20" s="21"/>
      <c r="J20" s="21"/>
      <c r="K20" s="21"/>
      <c r="L20" s="21"/>
      <c r="M20" s="35"/>
      <c r="N20" s="35"/>
      <c r="O20" s="35"/>
      <c r="P20" s="35"/>
      <c r="Q20" s="35"/>
      <c r="R20" s="21"/>
      <c r="S20" s="21"/>
      <c r="T20" s="21"/>
      <c r="U20" s="30">
        <f t="shared" si="0"/>
        <v>0</v>
      </c>
      <c r="V20" s="21"/>
      <c r="W20" s="21" t="e">
        <f t="shared" si="5"/>
        <v>#DIV/0!</v>
      </c>
      <c r="X20" s="21"/>
      <c r="Y20" s="21"/>
      <c r="Z20" s="30">
        <f t="shared" si="1"/>
        <v>0</v>
      </c>
      <c r="AA20" s="21"/>
      <c r="AB20" s="21" t="e">
        <f t="shared" si="6"/>
        <v>#DIV/0!</v>
      </c>
      <c r="AC20" s="21"/>
      <c r="AD20" s="21"/>
      <c r="AE20" s="30">
        <f t="shared" si="2"/>
        <v>0</v>
      </c>
      <c r="AF20" s="21"/>
      <c r="AG20" s="21" t="e">
        <f t="shared" si="7"/>
        <v>#DIV/0!</v>
      </c>
      <c r="AH20" s="21"/>
      <c r="AI20" s="21"/>
      <c r="AJ20" s="30">
        <f t="shared" si="3"/>
        <v>0</v>
      </c>
      <c r="AK20" s="21"/>
      <c r="AL20" s="21" t="e">
        <f t="shared" si="8"/>
        <v>#DIV/0!</v>
      </c>
      <c r="AM20" s="21"/>
      <c r="AN20" s="21"/>
      <c r="AO20" s="21">
        <f t="shared" si="4"/>
        <v>0</v>
      </c>
      <c r="AP20" s="21"/>
      <c r="AQ20" s="21" t="e">
        <f t="shared" si="9"/>
        <v>#DIV/0!</v>
      </c>
      <c r="AR20" s="21"/>
    </row>
    <row r="21" spans="1:44" s="31" customFormat="1">
      <c r="A21" s="22"/>
      <c r="B21" s="21"/>
      <c r="C21" s="21"/>
      <c r="D21" s="21"/>
      <c r="E21" s="21"/>
      <c r="F21" s="21"/>
      <c r="G21" s="21"/>
      <c r="H21" s="21"/>
      <c r="I21" s="21"/>
      <c r="J21" s="21"/>
      <c r="K21" s="21"/>
      <c r="L21" s="21"/>
      <c r="M21" s="35"/>
      <c r="N21" s="35"/>
      <c r="O21" s="35"/>
      <c r="P21" s="35"/>
      <c r="Q21" s="35"/>
      <c r="R21" s="21"/>
      <c r="S21" s="21"/>
      <c r="T21" s="21"/>
      <c r="U21" s="30">
        <f t="shared" si="0"/>
        <v>0</v>
      </c>
      <c r="V21" s="21"/>
      <c r="W21" s="21" t="e">
        <f t="shared" si="5"/>
        <v>#DIV/0!</v>
      </c>
      <c r="X21" s="21"/>
      <c r="Y21" s="21"/>
      <c r="Z21" s="30">
        <f t="shared" si="1"/>
        <v>0</v>
      </c>
      <c r="AA21" s="21"/>
      <c r="AB21" s="21" t="e">
        <f t="shared" si="6"/>
        <v>#DIV/0!</v>
      </c>
      <c r="AC21" s="21"/>
      <c r="AD21" s="21"/>
      <c r="AE21" s="30">
        <f t="shared" si="2"/>
        <v>0</v>
      </c>
      <c r="AF21" s="21"/>
      <c r="AG21" s="21" t="e">
        <f t="shared" si="7"/>
        <v>#DIV/0!</v>
      </c>
      <c r="AH21" s="21"/>
      <c r="AI21" s="21"/>
      <c r="AJ21" s="30">
        <f t="shared" si="3"/>
        <v>0</v>
      </c>
      <c r="AK21" s="21"/>
      <c r="AL21" s="21" t="e">
        <f t="shared" si="8"/>
        <v>#DIV/0!</v>
      </c>
      <c r="AM21" s="21"/>
      <c r="AN21" s="21"/>
      <c r="AO21" s="21">
        <f t="shared" si="4"/>
        <v>0</v>
      </c>
      <c r="AP21" s="21"/>
      <c r="AQ21" s="21" t="e">
        <f t="shared" si="9"/>
        <v>#DIV/0!</v>
      </c>
      <c r="AR21" s="21"/>
    </row>
    <row r="22" spans="1:44" s="31" customFormat="1">
      <c r="A22" s="22"/>
      <c r="B22" s="21"/>
      <c r="C22" s="21"/>
      <c r="D22" s="21"/>
      <c r="E22" s="21"/>
      <c r="F22" s="21"/>
      <c r="G22" s="21"/>
      <c r="H22" s="21"/>
      <c r="I22" s="21"/>
      <c r="J22" s="21"/>
      <c r="K22" s="21"/>
      <c r="L22" s="21"/>
      <c r="M22" s="35"/>
      <c r="N22" s="35"/>
      <c r="O22" s="35"/>
      <c r="P22" s="35"/>
      <c r="Q22" s="35"/>
      <c r="R22" s="21"/>
      <c r="S22" s="21"/>
      <c r="T22" s="21"/>
      <c r="U22" s="30">
        <f t="shared" si="0"/>
        <v>0</v>
      </c>
      <c r="V22" s="21"/>
      <c r="W22" s="21" t="e">
        <f t="shared" si="5"/>
        <v>#DIV/0!</v>
      </c>
      <c r="X22" s="21"/>
      <c r="Y22" s="21"/>
      <c r="Z22" s="30">
        <f t="shared" si="1"/>
        <v>0</v>
      </c>
      <c r="AA22" s="21"/>
      <c r="AB22" s="21" t="e">
        <f t="shared" si="6"/>
        <v>#DIV/0!</v>
      </c>
      <c r="AC22" s="21"/>
      <c r="AD22" s="21"/>
      <c r="AE22" s="30">
        <f t="shared" si="2"/>
        <v>0</v>
      </c>
      <c r="AF22" s="21"/>
      <c r="AG22" s="21" t="e">
        <f t="shared" si="7"/>
        <v>#DIV/0!</v>
      </c>
      <c r="AH22" s="21"/>
      <c r="AI22" s="21"/>
      <c r="AJ22" s="30">
        <f t="shared" si="3"/>
        <v>0</v>
      </c>
      <c r="AK22" s="21"/>
      <c r="AL22" s="21" t="e">
        <f t="shared" si="8"/>
        <v>#DIV/0!</v>
      </c>
      <c r="AM22" s="21"/>
      <c r="AN22" s="21"/>
      <c r="AO22" s="21">
        <f t="shared" si="4"/>
        <v>0</v>
      </c>
      <c r="AP22" s="21"/>
      <c r="AQ22" s="21" t="e">
        <f t="shared" si="9"/>
        <v>#DIV/0!</v>
      </c>
      <c r="AR22" s="21"/>
    </row>
    <row r="23" spans="1:44" s="31" customFormat="1">
      <c r="A23" s="22"/>
      <c r="B23" s="21"/>
      <c r="C23" s="21"/>
      <c r="D23" s="21"/>
      <c r="E23" s="21"/>
      <c r="F23" s="21"/>
      <c r="G23" s="21"/>
      <c r="H23" s="21"/>
      <c r="I23" s="21"/>
      <c r="J23" s="21"/>
      <c r="K23" s="21"/>
      <c r="L23" s="21"/>
      <c r="M23" s="37"/>
      <c r="N23" s="37"/>
      <c r="O23" s="37"/>
      <c r="P23" s="37"/>
      <c r="Q23" s="38"/>
      <c r="R23" s="21"/>
      <c r="S23" s="21"/>
      <c r="T23" s="21"/>
      <c r="U23" s="30">
        <f t="shared" si="0"/>
        <v>0</v>
      </c>
      <c r="V23" s="21"/>
      <c r="W23" s="21" t="e">
        <f t="shared" si="5"/>
        <v>#DIV/0!</v>
      </c>
      <c r="X23" s="21"/>
      <c r="Y23" s="21"/>
      <c r="Z23" s="30">
        <f t="shared" si="1"/>
        <v>0</v>
      </c>
      <c r="AA23" s="21"/>
      <c r="AB23" s="21" t="e">
        <f t="shared" si="6"/>
        <v>#DIV/0!</v>
      </c>
      <c r="AC23" s="21"/>
      <c r="AD23" s="21"/>
      <c r="AE23" s="30">
        <f t="shared" si="2"/>
        <v>0</v>
      </c>
      <c r="AF23" s="21"/>
      <c r="AG23" s="21" t="e">
        <f t="shared" si="7"/>
        <v>#DIV/0!</v>
      </c>
      <c r="AH23" s="21"/>
      <c r="AI23" s="21"/>
      <c r="AJ23" s="30">
        <f t="shared" si="3"/>
        <v>0</v>
      </c>
      <c r="AK23" s="21"/>
      <c r="AL23" s="21" t="e">
        <f t="shared" si="8"/>
        <v>#DIV/0!</v>
      </c>
      <c r="AM23" s="21"/>
      <c r="AN23" s="21"/>
      <c r="AO23" s="21">
        <f t="shared" si="4"/>
        <v>0</v>
      </c>
      <c r="AP23" s="21"/>
      <c r="AQ23" s="21" t="e">
        <f t="shared" si="9"/>
        <v>#DIV/0!</v>
      </c>
      <c r="AR23" s="21"/>
    </row>
    <row r="24" spans="1:44" s="31" customFormat="1">
      <c r="A24" s="22"/>
      <c r="B24" s="21"/>
      <c r="C24" s="21"/>
      <c r="D24" s="21"/>
      <c r="E24" s="21"/>
      <c r="F24" s="21"/>
      <c r="G24" s="21"/>
      <c r="H24" s="21"/>
      <c r="I24" s="21"/>
      <c r="J24" s="21"/>
      <c r="K24" s="21"/>
      <c r="L24" s="21"/>
      <c r="M24" s="37"/>
      <c r="N24" s="37"/>
      <c r="O24" s="37"/>
      <c r="P24" s="37"/>
      <c r="Q24" s="38"/>
      <c r="R24" s="21"/>
      <c r="S24" s="21"/>
      <c r="T24" s="21"/>
      <c r="U24" s="30">
        <f t="shared" si="0"/>
        <v>0</v>
      </c>
      <c r="V24" s="21"/>
      <c r="W24" s="21" t="e">
        <f t="shared" si="5"/>
        <v>#DIV/0!</v>
      </c>
      <c r="X24" s="21"/>
      <c r="Y24" s="21"/>
      <c r="Z24" s="30">
        <f t="shared" si="1"/>
        <v>0</v>
      </c>
      <c r="AA24" s="21"/>
      <c r="AB24" s="21" t="e">
        <f t="shared" si="6"/>
        <v>#DIV/0!</v>
      </c>
      <c r="AC24" s="21"/>
      <c r="AD24" s="21"/>
      <c r="AE24" s="30">
        <f t="shared" si="2"/>
        <v>0</v>
      </c>
      <c r="AF24" s="21"/>
      <c r="AG24" s="21" t="e">
        <f t="shared" si="7"/>
        <v>#DIV/0!</v>
      </c>
      <c r="AH24" s="21"/>
      <c r="AI24" s="21"/>
      <c r="AJ24" s="30">
        <f t="shared" si="3"/>
        <v>0</v>
      </c>
      <c r="AK24" s="21"/>
      <c r="AL24" s="21" t="e">
        <f t="shared" si="8"/>
        <v>#DIV/0!</v>
      </c>
      <c r="AM24" s="21"/>
      <c r="AN24" s="21"/>
      <c r="AO24" s="21">
        <f t="shared" si="4"/>
        <v>0</v>
      </c>
      <c r="AP24" s="21"/>
      <c r="AQ24" s="21" t="e">
        <f t="shared" si="9"/>
        <v>#DIV/0!</v>
      </c>
      <c r="AR24" s="21"/>
    </row>
    <row r="25" spans="1:44" s="31" customFormat="1">
      <c r="A25" s="22"/>
      <c r="B25" s="21"/>
      <c r="C25" s="21"/>
      <c r="D25" s="21"/>
      <c r="E25" s="21"/>
      <c r="F25" s="21"/>
      <c r="G25" s="21"/>
      <c r="H25" s="21"/>
      <c r="I25" s="21"/>
      <c r="J25" s="21"/>
      <c r="K25" s="21"/>
      <c r="L25" s="21"/>
      <c r="M25" s="21"/>
      <c r="N25" s="21"/>
      <c r="O25" s="21"/>
      <c r="P25" s="21"/>
      <c r="Q25" s="38"/>
      <c r="R25" s="21"/>
      <c r="S25" s="21"/>
      <c r="T25" s="21"/>
      <c r="U25" s="30">
        <f t="shared" si="0"/>
        <v>0</v>
      </c>
      <c r="V25" s="21"/>
      <c r="W25" s="21" t="e">
        <f t="shared" si="5"/>
        <v>#DIV/0!</v>
      </c>
      <c r="X25" s="21"/>
      <c r="Y25" s="21"/>
      <c r="Z25" s="30">
        <f t="shared" si="1"/>
        <v>0</v>
      </c>
      <c r="AA25" s="21"/>
      <c r="AB25" s="21" t="e">
        <f t="shared" si="6"/>
        <v>#DIV/0!</v>
      </c>
      <c r="AC25" s="21"/>
      <c r="AD25" s="21"/>
      <c r="AE25" s="30">
        <f t="shared" si="2"/>
        <v>0</v>
      </c>
      <c r="AF25" s="21"/>
      <c r="AG25" s="21" t="e">
        <f t="shared" si="7"/>
        <v>#DIV/0!</v>
      </c>
      <c r="AH25" s="21"/>
      <c r="AI25" s="21"/>
      <c r="AJ25" s="30">
        <f t="shared" si="3"/>
        <v>0</v>
      </c>
      <c r="AK25" s="21"/>
      <c r="AL25" s="21" t="e">
        <f t="shared" si="8"/>
        <v>#DIV/0!</v>
      </c>
      <c r="AM25" s="21"/>
      <c r="AN25" s="21"/>
      <c r="AO25" s="21">
        <f t="shared" si="4"/>
        <v>0</v>
      </c>
      <c r="AP25" s="21"/>
      <c r="AQ25" s="21" t="e">
        <f t="shared" si="9"/>
        <v>#DIV/0!</v>
      </c>
      <c r="AR25" s="21"/>
    </row>
    <row r="26" spans="1:44" s="31" customFormat="1">
      <c r="A26" s="22"/>
      <c r="B26" s="21"/>
      <c r="C26" s="21"/>
      <c r="D26" s="21"/>
      <c r="E26" s="21"/>
      <c r="F26" s="21"/>
      <c r="G26" s="21"/>
      <c r="H26" s="21"/>
      <c r="I26" s="21"/>
      <c r="J26" s="21"/>
      <c r="K26" s="21"/>
      <c r="L26" s="21"/>
      <c r="M26" s="21"/>
      <c r="N26" s="21"/>
      <c r="O26" s="21"/>
      <c r="P26" s="21"/>
      <c r="Q26" s="38"/>
      <c r="R26" s="21"/>
      <c r="S26" s="21"/>
      <c r="T26" s="21"/>
      <c r="U26" s="30">
        <f t="shared" si="0"/>
        <v>0</v>
      </c>
      <c r="V26" s="21"/>
      <c r="W26" s="21" t="e">
        <f t="shared" si="5"/>
        <v>#DIV/0!</v>
      </c>
      <c r="X26" s="21"/>
      <c r="Y26" s="21"/>
      <c r="Z26" s="30">
        <f t="shared" si="1"/>
        <v>0</v>
      </c>
      <c r="AA26" s="21"/>
      <c r="AB26" s="21" t="e">
        <f t="shared" si="6"/>
        <v>#DIV/0!</v>
      </c>
      <c r="AC26" s="21"/>
      <c r="AD26" s="21"/>
      <c r="AE26" s="30">
        <f t="shared" si="2"/>
        <v>0</v>
      </c>
      <c r="AF26" s="21"/>
      <c r="AG26" s="21" t="e">
        <f t="shared" si="7"/>
        <v>#DIV/0!</v>
      </c>
      <c r="AH26" s="21"/>
      <c r="AI26" s="21"/>
      <c r="AJ26" s="30">
        <f t="shared" si="3"/>
        <v>0</v>
      </c>
      <c r="AK26" s="21"/>
      <c r="AL26" s="21" t="e">
        <f t="shared" si="8"/>
        <v>#DIV/0!</v>
      </c>
      <c r="AM26" s="21"/>
      <c r="AN26" s="21"/>
      <c r="AO26" s="21">
        <f t="shared" si="4"/>
        <v>0</v>
      </c>
      <c r="AP26" s="21"/>
      <c r="AQ26" s="21" t="e">
        <f t="shared" si="9"/>
        <v>#DIV/0!</v>
      </c>
      <c r="AR26" s="21"/>
    </row>
    <row r="27" spans="1:44" s="31" customFormat="1">
      <c r="A27" s="22"/>
      <c r="B27" s="21"/>
      <c r="C27" s="21"/>
      <c r="D27" s="21"/>
      <c r="E27" s="21"/>
      <c r="F27" s="21"/>
      <c r="G27" s="21"/>
      <c r="H27" s="21"/>
      <c r="I27" s="21"/>
      <c r="J27" s="21"/>
      <c r="K27" s="21"/>
      <c r="L27" s="21"/>
      <c r="M27" s="21"/>
      <c r="N27" s="21"/>
      <c r="O27" s="21"/>
      <c r="P27" s="21"/>
      <c r="Q27" s="38"/>
      <c r="R27" s="21"/>
      <c r="S27" s="21"/>
      <c r="T27" s="21"/>
      <c r="U27" s="30">
        <f t="shared" si="0"/>
        <v>0</v>
      </c>
      <c r="V27" s="21"/>
      <c r="W27" s="21" t="e">
        <f t="shared" si="5"/>
        <v>#DIV/0!</v>
      </c>
      <c r="X27" s="21"/>
      <c r="Y27" s="21"/>
      <c r="Z27" s="30">
        <f t="shared" si="1"/>
        <v>0</v>
      </c>
      <c r="AA27" s="21"/>
      <c r="AB27" s="21" t="e">
        <f t="shared" si="6"/>
        <v>#DIV/0!</v>
      </c>
      <c r="AC27" s="21"/>
      <c r="AD27" s="21"/>
      <c r="AE27" s="30">
        <f t="shared" si="2"/>
        <v>0</v>
      </c>
      <c r="AF27" s="21"/>
      <c r="AG27" s="21" t="e">
        <f t="shared" si="7"/>
        <v>#DIV/0!</v>
      </c>
      <c r="AH27" s="21"/>
      <c r="AI27" s="21"/>
      <c r="AJ27" s="30">
        <f t="shared" si="3"/>
        <v>0</v>
      </c>
      <c r="AK27" s="21"/>
      <c r="AL27" s="21" t="e">
        <f t="shared" si="8"/>
        <v>#DIV/0!</v>
      </c>
      <c r="AM27" s="21"/>
      <c r="AN27" s="21"/>
      <c r="AO27" s="21">
        <f t="shared" si="4"/>
        <v>0</v>
      </c>
      <c r="AP27" s="21"/>
      <c r="AQ27" s="21" t="e">
        <f t="shared" si="9"/>
        <v>#DIV/0!</v>
      </c>
      <c r="AR27" s="21"/>
    </row>
    <row r="28" spans="1:44" s="31" customFormat="1">
      <c r="A28" s="22"/>
      <c r="B28" s="21"/>
      <c r="C28" s="21"/>
      <c r="D28" s="21"/>
      <c r="E28" s="21"/>
      <c r="F28" s="21"/>
      <c r="G28" s="21"/>
      <c r="H28" s="21"/>
      <c r="I28" s="21"/>
      <c r="J28" s="21"/>
      <c r="K28" s="21"/>
      <c r="L28" s="21"/>
      <c r="M28" s="21"/>
      <c r="N28" s="21"/>
      <c r="O28" s="21"/>
      <c r="P28" s="21"/>
      <c r="Q28" s="38"/>
      <c r="R28" s="21"/>
      <c r="S28" s="21"/>
      <c r="T28" s="21"/>
      <c r="U28" s="30">
        <f t="shared" si="0"/>
        <v>0</v>
      </c>
      <c r="V28" s="21"/>
      <c r="W28" s="21" t="e">
        <f t="shared" si="5"/>
        <v>#DIV/0!</v>
      </c>
      <c r="X28" s="21"/>
      <c r="Y28" s="21"/>
      <c r="Z28" s="30">
        <f t="shared" si="1"/>
        <v>0</v>
      </c>
      <c r="AA28" s="21"/>
      <c r="AB28" s="21" t="e">
        <f t="shared" si="6"/>
        <v>#DIV/0!</v>
      </c>
      <c r="AC28" s="21"/>
      <c r="AD28" s="21"/>
      <c r="AE28" s="30">
        <f t="shared" si="2"/>
        <v>0</v>
      </c>
      <c r="AF28" s="21"/>
      <c r="AG28" s="21" t="e">
        <f t="shared" si="7"/>
        <v>#DIV/0!</v>
      </c>
      <c r="AH28" s="21"/>
      <c r="AI28" s="21"/>
      <c r="AJ28" s="30">
        <f t="shared" si="3"/>
        <v>0</v>
      </c>
      <c r="AK28" s="21"/>
      <c r="AL28" s="21" t="e">
        <f t="shared" si="8"/>
        <v>#DIV/0!</v>
      </c>
      <c r="AM28" s="21"/>
      <c r="AN28" s="21"/>
      <c r="AO28" s="21">
        <f t="shared" si="4"/>
        <v>0</v>
      </c>
      <c r="AP28" s="21"/>
      <c r="AQ28" s="21" t="e">
        <f t="shared" si="9"/>
        <v>#DIV/0!</v>
      </c>
      <c r="AR28" s="21"/>
    </row>
    <row r="29" spans="1:44" s="31" customFormat="1">
      <c r="A29" s="22"/>
      <c r="B29" s="21"/>
      <c r="C29" s="21"/>
      <c r="D29" s="21"/>
      <c r="E29" s="21"/>
      <c r="F29" s="21"/>
      <c r="G29" s="21"/>
      <c r="H29" s="21"/>
      <c r="I29" s="21"/>
      <c r="J29" s="21"/>
      <c r="K29" s="21"/>
      <c r="L29" s="21"/>
      <c r="M29" s="21"/>
      <c r="N29" s="21"/>
      <c r="O29" s="21"/>
      <c r="P29" s="21"/>
      <c r="Q29" s="38"/>
      <c r="R29" s="21"/>
      <c r="S29" s="21"/>
      <c r="T29" s="21"/>
      <c r="U29" s="30">
        <f t="shared" si="0"/>
        <v>0</v>
      </c>
      <c r="V29" s="21"/>
      <c r="W29" s="21" t="e">
        <f t="shared" si="5"/>
        <v>#DIV/0!</v>
      </c>
      <c r="X29" s="21"/>
      <c r="Y29" s="21"/>
      <c r="Z29" s="30">
        <f t="shared" si="1"/>
        <v>0</v>
      </c>
      <c r="AA29" s="21"/>
      <c r="AB29" s="21" t="e">
        <f t="shared" si="6"/>
        <v>#DIV/0!</v>
      </c>
      <c r="AC29" s="21"/>
      <c r="AD29" s="21"/>
      <c r="AE29" s="30">
        <f t="shared" si="2"/>
        <v>0</v>
      </c>
      <c r="AF29" s="21"/>
      <c r="AG29" s="21" t="e">
        <f t="shared" si="7"/>
        <v>#DIV/0!</v>
      </c>
      <c r="AH29" s="21"/>
      <c r="AI29" s="21"/>
      <c r="AJ29" s="30">
        <f t="shared" si="3"/>
        <v>0</v>
      </c>
      <c r="AK29" s="21"/>
      <c r="AL29" s="21" t="e">
        <f t="shared" si="8"/>
        <v>#DIV/0!</v>
      </c>
      <c r="AM29" s="21"/>
      <c r="AN29" s="21"/>
      <c r="AO29" s="21">
        <f t="shared" si="4"/>
        <v>0</v>
      </c>
      <c r="AP29" s="21"/>
      <c r="AQ29" s="21" t="e">
        <f t="shared" si="9"/>
        <v>#DIV/0!</v>
      </c>
      <c r="AR29" s="21"/>
    </row>
    <row r="30" spans="1:44" s="31" customFormat="1">
      <c r="A30" s="22"/>
      <c r="B30" s="21"/>
      <c r="C30" s="21"/>
      <c r="D30" s="21"/>
      <c r="E30" s="21"/>
      <c r="F30" s="21"/>
      <c r="G30" s="21"/>
      <c r="H30" s="21"/>
      <c r="I30" s="21"/>
      <c r="J30" s="21"/>
      <c r="K30" s="21"/>
      <c r="L30" s="21"/>
      <c r="M30" s="21"/>
      <c r="N30" s="21"/>
      <c r="O30" s="21"/>
      <c r="P30" s="21"/>
      <c r="Q30" s="38"/>
      <c r="R30" s="21"/>
      <c r="S30" s="21"/>
      <c r="T30" s="21"/>
      <c r="U30" s="30">
        <f t="shared" si="0"/>
        <v>0</v>
      </c>
      <c r="V30" s="21"/>
      <c r="W30" s="21" t="e">
        <f t="shared" si="5"/>
        <v>#DIV/0!</v>
      </c>
      <c r="X30" s="21"/>
      <c r="Y30" s="21"/>
      <c r="Z30" s="30">
        <f t="shared" si="1"/>
        <v>0</v>
      </c>
      <c r="AA30" s="21"/>
      <c r="AB30" s="21" t="e">
        <f t="shared" si="6"/>
        <v>#DIV/0!</v>
      </c>
      <c r="AC30" s="21"/>
      <c r="AD30" s="21"/>
      <c r="AE30" s="30">
        <f t="shared" si="2"/>
        <v>0</v>
      </c>
      <c r="AF30" s="21"/>
      <c r="AG30" s="21" t="e">
        <f t="shared" si="7"/>
        <v>#DIV/0!</v>
      </c>
      <c r="AH30" s="21"/>
      <c r="AI30" s="21"/>
      <c r="AJ30" s="30">
        <f t="shared" si="3"/>
        <v>0</v>
      </c>
      <c r="AK30" s="21"/>
      <c r="AL30" s="21" t="e">
        <f t="shared" si="8"/>
        <v>#DIV/0!</v>
      </c>
      <c r="AM30" s="21"/>
      <c r="AN30" s="21"/>
      <c r="AO30" s="21">
        <f t="shared" si="4"/>
        <v>0</v>
      </c>
      <c r="AP30" s="21"/>
      <c r="AQ30" s="21" t="e">
        <f t="shared" si="9"/>
        <v>#DIV/0!</v>
      </c>
      <c r="AR30" s="21"/>
    </row>
    <row r="31" spans="1:44" s="31" customFormat="1">
      <c r="A31" s="22"/>
      <c r="B31" s="21"/>
      <c r="C31" s="21"/>
      <c r="D31" s="21"/>
      <c r="E31" s="21"/>
      <c r="F31" s="21"/>
      <c r="G31" s="21"/>
      <c r="H31" s="21"/>
      <c r="I31" s="21"/>
      <c r="J31" s="21"/>
      <c r="K31" s="21"/>
      <c r="L31" s="21"/>
      <c r="M31" s="21"/>
      <c r="N31" s="21"/>
      <c r="O31" s="21"/>
      <c r="P31" s="21"/>
      <c r="Q31" s="38"/>
      <c r="R31" s="21"/>
      <c r="S31" s="21"/>
      <c r="T31" s="21"/>
      <c r="U31" s="30">
        <f t="shared" si="0"/>
        <v>0</v>
      </c>
      <c r="V31" s="21"/>
      <c r="W31" s="21" t="e">
        <f t="shared" si="5"/>
        <v>#DIV/0!</v>
      </c>
      <c r="X31" s="21"/>
      <c r="Y31" s="21"/>
      <c r="Z31" s="30">
        <f t="shared" si="1"/>
        <v>0</v>
      </c>
      <c r="AA31" s="21"/>
      <c r="AB31" s="21" t="e">
        <f t="shared" si="6"/>
        <v>#DIV/0!</v>
      </c>
      <c r="AC31" s="21"/>
      <c r="AD31" s="21"/>
      <c r="AE31" s="30">
        <f t="shared" si="2"/>
        <v>0</v>
      </c>
      <c r="AF31" s="21"/>
      <c r="AG31" s="21" t="e">
        <f t="shared" si="7"/>
        <v>#DIV/0!</v>
      </c>
      <c r="AH31" s="21"/>
      <c r="AI31" s="21"/>
      <c r="AJ31" s="30">
        <f t="shared" si="3"/>
        <v>0</v>
      </c>
      <c r="AK31" s="21"/>
      <c r="AL31" s="21" t="e">
        <f t="shared" si="8"/>
        <v>#DIV/0!</v>
      </c>
      <c r="AM31" s="21"/>
      <c r="AN31" s="21"/>
      <c r="AO31" s="21">
        <f t="shared" si="4"/>
        <v>0</v>
      </c>
      <c r="AP31" s="21"/>
      <c r="AQ31" s="21" t="e">
        <f t="shared" si="9"/>
        <v>#DIV/0!</v>
      </c>
      <c r="AR31" s="21"/>
    </row>
    <row r="32" spans="1:44" s="31" customFormat="1">
      <c r="A32" s="22"/>
      <c r="B32" s="21"/>
      <c r="C32" s="21"/>
      <c r="D32" s="21"/>
      <c r="E32" s="21"/>
      <c r="F32" s="21"/>
      <c r="G32" s="21"/>
      <c r="H32" s="21"/>
      <c r="I32" s="21"/>
      <c r="J32" s="21"/>
      <c r="K32" s="21"/>
      <c r="L32" s="21"/>
      <c r="M32" s="21"/>
      <c r="N32" s="21"/>
      <c r="O32" s="21"/>
      <c r="P32" s="21"/>
      <c r="Q32" s="38"/>
      <c r="R32" s="21"/>
      <c r="S32" s="21"/>
      <c r="T32" s="21"/>
      <c r="U32" s="30">
        <f t="shared" si="0"/>
        <v>0</v>
      </c>
      <c r="V32" s="21"/>
      <c r="W32" s="21" t="e">
        <f t="shared" si="5"/>
        <v>#DIV/0!</v>
      </c>
      <c r="X32" s="21"/>
      <c r="Y32" s="21"/>
      <c r="Z32" s="30">
        <f t="shared" si="1"/>
        <v>0</v>
      </c>
      <c r="AA32" s="21"/>
      <c r="AB32" s="21" t="e">
        <f t="shared" si="6"/>
        <v>#DIV/0!</v>
      </c>
      <c r="AC32" s="21"/>
      <c r="AD32" s="21"/>
      <c r="AE32" s="30">
        <f t="shared" si="2"/>
        <v>0</v>
      </c>
      <c r="AF32" s="21"/>
      <c r="AG32" s="21" t="e">
        <f t="shared" si="7"/>
        <v>#DIV/0!</v>
      </c>
      <c r="AH32" s="21"/>
      <c r="AI32" s="21"/>
      <c r="AJ32" s="30">
        <f t="shared" si="3"/>
        <v>0</v>
      </c>
      <c r="AK32" s="21"/>
      <c r="AL32" s="21" t="e">
        <f t="shared" si="8"/>
        <v>#DIV/0!</v>
      </c>
      <c r="AM32" s="21"/>
      <c r="AN32" s="21"/>
      <c r="AO32" s="21">
        <f t="shared" si="4"/>
        <v>0</v>
      </c>
      <c r="AP32" s="21"/>
      <c r="AQ32" s="21" t="e">
        <f t="shared" si="9"/>
        <v>#DIV/0!</v>
      </c>
      <c r="AR32" s="21"/>
    </row>
    <row r="33" spans="1:44" s="31" customFormat="1">
      <c r="A33" s="22"/>
      <c r="B33" s="21"/>
      <c r="C33" s="21"/>
      <c r="D33" s="21"/>
      <c r="E33" s="21"/>
      <c r="F33" s="21"/>
      <c r="G33" s="21"/>
      <c r="H33" s="21"/>
      <c r="I33" s="21"/>
      <c r="J33" s="21"/>
      <c r="K33" s="21"/>
      <c r="L33" s="21"/>
      <c r="M33" s="21"/>
      <c r="N33" s="21"/>
      <c r="O33" s="21"/>
      <c r="P33" s="21"/>
      <c r="Q33" s="38"/>
      <c r="R33" s="21"/>
      <c r="S33" s="21"/>
      <c r="T33" s="21"/>
      <c r="U33" s="30">
        <f t="shared" si="0"/>
        <v>0</v>
      </c>
      <c r="V33" s="21"/>
      <c r="W33" s="21" t="e">
        <f t="shared" si="5"/>
        <v>#DIV/0!</v>
      </c>
      <c r="X33" s="21"/>
      <c r="Y33" s="21"/>
      <c r="Z33" s="30">
        <f t="shared" si="1"/>
        <v>0</v>
      </c>
      <c r="AA33" s="21"/>
      <c r="AB33" s="21" t="e">
        <f t="shared" si="6"/>
        <v>#DIV/0!</v>
      </c>
      <c r="AC33" s="21"/>
      <c r="AD33" s="21"/>
      <c r="AE33" s="30">
        <f t="shared" si="2"/>
        <v>0</v>
      </c>
      <c r="AF33" s="21"/>
      <c r="AG33" s="21" t="e">
        <f t="shared" si="7"/>
        <v>#DIV/0!</v>
      </c>
      <c r="AH33" s="21"/>
      <c r="AI33" s="21"/>
      <c r="AJ33" s="30">
        <f t="shared" si="3"/>
        <v>0</v>
      </c>
      <c r="AK33" s="21"/>
      <c r="AL33" s="21" t="e">
        <f t="shared" si="8"/>
        <v>#DIV/0!</v>
      </c>
      <c r="AM33" s="21"/>
      <c r="AN33" s="21"/>
      <c r="AO33" s="21">
        <f t="shared" si="4"/>
        <v>0</v>
      </c>
      <c r="AP33" s="21"/>
      <c r="AQ33" s="21" t="e">
        <f t="shared" si="9"/>
        <v>#DIV/0!</v>
      </c>
      <c r="AR33" s="21"/>
    </row>
    <row r="34" spans="1:44" s="31" customFormat="1">
      <c r="A34" s="22"/>
      <c r="B34" s="21"/>
      <c r="C34" s="21"/>
      <c r="D34" s="21"/>
      <c r="E34" s="21"/>
      <c r="F34" s="21"/>
      <c r="G34" s="21"/>
      <c r="H34" s="21"/>
      <c r="I34" s="21"/>
      <c r="J34" s="21"/>
      <c r="K34" s="21"/>
      <c r="L34" s="21"/>
      <c r="M34" s="21"/>
      <c r="N34" s="21"/>
      <c r="O34" s="21"/>
      <c r="P34" s="21"/>
      <c r="Q34" s="38"/>
      <c r="R34" s="21"/>
      <c r="S34" s="21"/>
      <c r="T34" s="21"/>
      <c r="U34" s="30">
        <f t="shared" si="0"/>
        <v>0</v>
      </c>
      <c r="V34" s="21"/>
      <c r="W34" s="21" t="e">
        <f t="shared" si="5"/>
        <v>#DIV/0!</v>
      </c>
      <c r="X34" s="21"/>
      <c r="Y34" s="21"/>
      <c r="Z34" s="30">
        <f t="shared" si="1"/>
        <v>0</v>
      </c>
      <c r="AA34" s="21"/>
      <c r="AB34" s="21" t="e">
        <f t="shared" si="6"/>
        <v>#DIV/0!</v>
      </c>
      <c r="AC34" s="21"/>
      <c r="AD34" s="21"/>
      <c r="AE34" s="30">
        <f t="shared" si="2"/>
        <v>0</v>
      </c>
      <c r="AF34" s="21"/>
      <c r="AG34" s="21" t="e">
        <f t="shared" si="7"/>
        <v>#DIV/0!</v>
      </c>
      <c r="AH34" s="21"/>
      <c r="AI34" s="21"/>
      <c r="AJ34" s="30">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1" customFormat="1">
      <c r="A36" s="39"/>
      <c r="B36" s="26"/>
      <c r="C36" s="26"/>
      <c r="D36" s="26"/>
      <c r="E36" s="26"/>
      <c r="F36" s="26"/>
      <c r="G36" s="26"/>
      <c r="H36" s="26"/>
      <c r="I36" s="26"/>
      <c r="J36" s="26"/>
      <c r="K36" s="27"/>
      <c r="L36" s="28"/>
      <c r="M36" s="29"/>
      <c r="N36" s="29"/>
      <c r="O36" s="29"/>
      <c r="P36" s="29"/>
      <c r="Q36" s="29"/>
      <c r="R36" s="26"/>
      <c r="S36" s="21"/>
      <c r="T36" s="21"/>
      <c r="U36" s="30">
        <f>M36</f>
        <v>0</v>
      </c>
      <c r="V36" s="26"/>
      <c r="W36" s="21" t="e">
        <f t="shared" si="5"/>
        <v>#DIV/0!</v>
      </c>
      <c r="X36" s="26"/>
      <c r="Y36" s="26"/>
      <c r="Z36" s="30">
        <f>N36</f>
        <v>0</v>
      </c>
      <c r="AA36" s="26"/>
      <c r="AB36" s="21" t="e">
        <f t="shared" si="6"/>
        <v>#DIV/0!</v>
      </c>
      <c r="AC36" s="26"/>
      <c r="AD36" s="26"/>
      <c r="AE36" s="30">
        <f>O36</f>
        <v>0</v>
      </c>
      <c r="AF36" s="26"/>
      <c r="AG36" s="21" t="e">
        <f t="shared" si="7"/>
        <v>#DIV/0!</v>
      </c>
      <c r="AH36" s="26"/>
      <c r="AI36" s="26"/>
      <c r="AJ36" s="30">
        <f>P36</f>
        <v>0</v>
      </c>
      <c r="AK36" s="26"/>
      <c r="AL36" s="21" t="e">
        <f t="shared" si="8"/>
        <v>#DIV/0!</v>
      </c>
      <c r="AM36" s="26"/>
      <c r="AN36" s="26"/>
      <c r="AO36" s="21">
        <f>Q36</f>
        <v>0</v>
      </c>
      <c r="AP36" s="26"/>
      <c r="AQ36" s="21" t="e">
        <f t="shared" si="9"/>
        <v>#DIV/0!</v>
      </c>
      <c r="AR36" s="26"/>
    </row>
    <row r="37" spans="1:44" s="31" customFormat="1">
      <c r="A37" s="39"/>
      <c r="B37" s="26"/>
      <c r="C37" s="26"/>
      <c r="D37" s="26"/>
      <c r="E37" s="26"/>
      <c r="F37" s="26"/>
      <c r="G37" s="26"/>
      <c r="H37" s="26"/>
      <c r="I37" s="26"/>
      <c r="J37" s="26"/>
      <c r="K37" s="27"/>
      <c r="L37" s="27"/>
      <c r="M37" s="32"/>
      <c r="N37" s="32"/>
      <c r="O37" s="32"/>
      <c r="P37" s="32"/>
      <c r="Q37" s="32"/>
      <c r="R37" s="26"/>
      <c r="S37" s="21"/>
      <c r="T37" s="21"/>
      <c r="U37" s="30">
        <f>M37</f>
        <v>0</v>
      </c>
      <c r="V37" s="26"/>
      <c r="W37" s="21" t="e">
        <f t="shared" si="5"/>
        <v>#DIV/0!</v>
      </c>
      <c r="X37" s="26"/>
      <c r="Y37" s="26"/>
      <c r="Z37" s="30">
        <f>N37</f>
        <v>0</v>
      </c>
      <c r="AA37" s="26"/>
      <c r="AB37" s="21" t="e">
        <f t="shared" si="6"/>
        <v>#DIV/0!</v>
      </c>
      <c r="AC37" s="26"/>
      <c r="AD37" s="26"/>
      <c r="AE37" s="30">
        <f>O37</f>
        <v>0</v>
      </c>
      <c r="AF37" s="26"/>
      <c r="AG37" s="21" t="e">
        <f t="shared" si="7"/>
        <v>#DIV/0!</v>
      </c>
      <c r="AH37" s="26"/>
      <c r="AI37" s="26"/>
      <c r="AJ37" s="30">
        <f>P37</f>
        <v>0</v>
      </c>
      <c r="AK37" s="26"/>
      <c r="AL37" s="21" t="e">
        <f t="shared" si="8"/>
        <v>#DIV/0!</v>
      </c>
      <c r="AM37" s="26"/>
      <c r="AN37" s="26"/>
      <c r="AO37" s="21">
        <f>Q37</f>
        <v>0</v>
      </c>
      <c r="AP37" s="26"/>
      <c r="AQ37" s="21" t="e">
        <f t="shared" si="9"/>
        <v>#DIV/0!</v>
      </c>
      <c r="AR37" s="26"/>
    </row>
    <row r="38" spans="1:44" s="31" customFormat="1">
      <c r="A38" s="39"/>
      <c r="B38" s="26"/>
      <c r="C38" s="26"/>
      <c r="D38" s="26"/>
      <c r="E38" s="26"/>
      <c r="F38" s="26"/>
      <c r="G38" s="26"/>
      <c r="H38" s="26"/>
      <c r="I38" s="26"/>
      <c r="J38" s="26"/>
      <c r="K38" s="27"/>
      <c r="L38" s="27"/>
      <c r="M38" s="32"/>
      <c r="N38" s="32"/>
      <c r="O38" s="32"/>
      <c r="P38" s="32"/>
      <c r="Q38" s="32"/>
      <c r="R38" s="26"/>
      <c r="S38" s="21"/>
      <c r="T38" s="21"/>
      <c r="U38" s="30">
        <f>M38</f>
        <v>0</v>
      </c>
      <c r="V38" s="26"/>
      <c r="W38" s="21" t="e">
        <f t="shared" si="5"/>
        <v>#DIV/0!</v>
      </c>
      <c r="X38" s="26"/>
      <c r="Y38" s="26"/>
      <c r="Z38" s="30">
        <f>N38</f>
        <v>0</v>
      </c>
      <c r="AA38" s="26"/>
      <c r="AB38" s="21" t="e">
        <f t="shared" si="6"/>
        <v>#DIV/0!</v>
      </c>
      <c r="AC38" s="26"/>
      <c r="AD38" s="26"/>
      <c r="AE38" s="30">
        <f>O38</f>
        <v>0</v>
      </c>
      <c r="AF38" s="26"/>
      <c r="AG38" s="21" t="e">
        <f t="shared" si="7"/>
        <v>#DIV/0!</v>
      </c>
      <c r="AH38" s="26"/>
      <c r="AI38" s="26"/>
      <c r="AJ38" s="30">
        <f>P38</f>
        <v>0</v>
      </c>
      <c r="AK38" s="26"/>
      <c r="AL38" s="21" t="e">
        <f t="shared" si="8"/>
        <v>#DIV/0!</v>
      </c>
      <c r="AM38" s="26"/>
      <c r="AN38" s="26"/>
      <c r="AO38" s="21">
        <f>Q38</f>
        <v>0</v>
      </c>
      <c r="AP38" s="26"/>
      <c r="AQ38" s="21" t="e">
        <f t="shared" si="9"/>
        <v>#DIV/0!</v>
      </c>
      <c r="AR38" s="26"/>
    </row>
    <row r="39" spans="1:44" s="31" customFormat="1">
      <c r="A39" s="39"/>
      <c r="B39" s="26"/>
      <c r="C39" s="26"/>
      <c r="D39" s="26"/>
      <c r="E39" s="26"/>
      <c r="F39" s="26"/>
      <c r="G39" s="26"/>
      <c r="H39" s="26"/>
      <c r="I39" s="26"/>
      <c r="J39" s="26"/>
      <c r="K39" s="27"/>
      <c r="L39" s="27"/>
      <c r="M39" s="32"/>
      <c r="N39" s="32"/>
      <c r="O39" s="32"/>
      <c r="P39" s="32"/>
      <c r="Q39" s="32"/>
      <c r="R39" s="26"/>
      <c r="S39" s="21"/>
      <c r="T39" s="21"/>
      <c r="U39" s="30">
        <f>M39</f>
        <v>0</v>
      </c>
      <c r="V39" s="26"/>
      <c r="W39" s="21" t="e">
        <f t="shared" si="5"/>
        <v>#DIV/0!</v>
      </c>
      <c r="X39" s="26"/>
      <c r="Y39" s="26"/>
      <c r="Z39" s="30">
        <f>N39</f>
        <v>0</v>
      </c>
      <c r="AA39" s="26"/>
      <c r="AB39" s="21" t="e">
        <f t="shared" si="6"/>
        <v>#DIV/0!</v>
      </c>
      <c r="AC39" s="26"/>
      <c r="AD39" s="26"/>
      <c r="AE39" s="30">
        <f>O39</f>
        <v>0</v>
      </c>
      <c r="AF39" s="26"/>
      <c r="AG39" s="21" t="e">
        <f t="shared" si="7"/>
        <v>#DIV/0!</v>
      </c>
      <c r="AH39" s="26"/>
      <c r="AI39" s="26"/>
      <c r="AJ39" s="30">
        <f>P39</f>
        <v>0</v>
      </c>
      <c r="AK39" s="26"/>
      <c r="AL39" s="21" t="e">
        <f t="shared" si="8"/>
        <v>#DIV/0!</v>
      </c>
      <c r="AM39" s="26"/>
      <c r="AN39" s="26"/>
      <c r="AO39" s="21">
        <f>Q39</f>
        <v>0</v>
      </c>
      <c r="AP39" s="26"/>
      <c r="AQ39" s="21" t="e">
        <f t="shared" si="9"/>
        <v>#DIV/0!</v>
      </c>
      <c r="AR39" s="26"/>
    </row>
    <row r="40" spans="1:44" s="31" customFormat="1">
      <c r="A40" s="39"/>
      <c r="B40" s="26"/>
      <c r="C40" s="26"/>
      <c r="D40" s="26"/>
      <c r="E40" s="26"/>
      <c r="F40" s="26"/>
      <c r="G40" s="26"/>
      <c r="H40" s="26"/>
      <c r="I40" s="26"/>
      <c r="J40" s="26"/>
      <c r="K40" s="27"/>
      <c r="L40" s="27"/>
      <c r="M40" s="33"/>
      <c r="N40" s="33"/>
      <c r="O40" s="33"/>
      <c r="P40" s="33"/>
      <c r="Q40" s="33"/>
      <c r="R40" s="26"/>
      <c r="S40" s="21"/>
      <c r="T40" s="21"/>
      <c r="U40" s="30">
        <f>M40</f>
        <v>0</v>
      </c>
      <c r="V40" s="26"/>
      <c r="W40" s="21" t="e">
        <f t="shared" si="5"/>
        <v>#DIV/0!</v>
      </c>
      <c r="X40" s="26"/>
      <c r="Y40" s="26"/>
      <c r="Z40" s="30">
        <f>N40</f>
        <v>0</v>
      </c>
      <c r="AA40" s="26"/>
      <c r="AB40" s="21" t="e">
        <f t="shared" si="6"/>
        <v>#DIV/0!</v>
      </c>
      <c r="AC40" s="26"/>
      <c r="AD40" s="26"/>
      <c r="AE40" s="30">
        <f>O40</f>
        <v>0</v>
      </c>
      <c r="AF40" s="26"/>
      <c r="AG40" s="21" t="e">
        <f t="shared" si="7"/>
        <v>#DIV/0!</v>
      </c>
      <c r="AH40" s="26"/>
      <c r="AI40" s="26"/>
      <c r="AJ40" s="30">
        <f>P40</f>
        <v>0</v>
      </c>
      <c r="AK40" s="26"/>
      <c r="AL40" s="21" t="e">
        <f t="shared" si="8"/>
        <v>#DIV/0!</v>
      </c>
      <c r="AM40" s="26"/>
      <c r="AN40" s="26"/>
      <c r="AO40" s="21">
        <f>Q40</f>
        <v>0</v>
      </c>
      <c r="AP40" s="26"/>
      <c r="AQ40" s="21" t="e">
        <f t="shared" si="9"/>
        <v>#DIV/0!</v>
      </c>
      <c r="AR40" s="26"/>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0"/>
  <sheetViews>
    <sheetView tabSelected="1" topLeftCell="A5" zoomScale="90" zoomScaleNormal="90" workbookViewId="0">
      <selection activeCell="G12" sqref="G12"/>
    </sheetView>
  </sheetViews>
  <sheetFormatPr defaultColWidth="19.28515625" defaultRowHeight="15"/>
  <cols>
    <col min="1" max="1" width="11.28515625" style="1" customWidth="1"/>
    <col min="2" max="2" width="29.28515625" style="1" customWidth="1"/>
    <col min="3" max="3" width="19.28515625" style="1"/>
    <col min="4" max="4" width="38.7109375" style="1" customWidth="1"/>
    <col min="5" max="10" width="19.28515625" style="1"/>
    <col min="11" max="14" width="6.85546875" style="1" customWidth="1"/>
    <col min="15" max="15" width="15.42578125" style="1" customWidth="1"/>
    <col min="16" max="18" width="19.28515625" style="1"/>
    <col min="19" max="20" width="19.28515625" style="1" customWidth="1"/>
    <col min="21" max="21" width="22.28515625" style="1" customWidth="1"/>
    <col min="22" max="24" width="19.28515625" style="1" customWidth="1"/>
    <col min="25" max="25" width="50.42578125" style="1" customWidth="1"/>
    <col min="26" max="29" width="19.28515625" style="1" customWidth="1"/>
    <col min="30" max="30" width="38.28515625" style="1" customWidth="1"/>
    <col min="31" max="34" width="19.28515625" style="1" customWidth="1"/>
    <col min="35" max="35" width="35.5703125" style="1" customWidth="1"/>
    <col min="36" max="36" width="19.28515625" style="1" customWidth="1"/>
    <col min="37" max="41" width="19.28515625" style="1" hidden="1" customWidth="1"/>
    <col min="42" max="42" width="19.28515625" style="1" customWidth="1"/>
    <col min="43" max="44" width="19.28515625" style="1"/>
    <col min="45" max="45" width="27.28515625" style="1" customWidth="1"/>
    <col min="46" max="16384" width="19.28515625" style="1"/>
  </cols>
  <sheetData>
    <row r="1" spans="1:45" s="40" customFormat="1" ht="70.5" customHeight="1">
      <c r="A1" s="161" t="s">
        <v>40</v>
      </c>
      <c r="B1" s="153"/>
      <c r="C1" s="153"/>
      <c r="D1" s="153"/>
      <c r="E1" s="153"/>
      <c r="F1" s="153"/>
      <c r="G1" s="153"/>
      <c r="H1" s="153"/>
      <c r="I1" s="153"/>
      <c r="J1" s="153"/>
      <c r="K1" s="162" t="s">
        <v>41</v>
      </c>
      <c r="L1" s="163"/>
      <c r="M1" s="163"/>
      <c r="N1" s="163"/>
      <c r="O1" s="163"/>
    </row>
    <row r="2" spans="1:45" s="42" customFormat="1" ht="23.45" customHeight="1">
      <c r="A2" s="155" t="s">
        <v>42</v>
      </c>
      <c r="B2" s="156"/>
      <c r="C2" s="156"/>
      <c r="D2" s="156"/>
      <c r="E2" s="156"/>
      <c r="F2" s="156"/>
      <c r="G2" s="156"/>
      <c r="H2" s="156"/>
      <c r="I2" s="156"/>
      <c r="J2" s="156"/>
      <c r="K2" s="41"/>
      <c r="L2" s="41"/>
      <c r="M2" s="41"/>
      <c r="N2" s="41"/>
      <c r="O2" s="41"/>
    </row>
    <row r="3" spans="1:45" s="40" customFormat="1"/>
    <row r="4" spans="1:45" s="40" customFormat="1" ht="29.1" customHeight="1">
      <c r="A4" s="166" t="s">
        <v>3</v>
      </c>
      <c r="B4" s="166"/>
      <c r="C4" s="166"/>
      <c r="D4" s="167" t="s">
        <v>43</v>
      </c>
      <c r="E4" s="158" t="s">
        <v>44</v>
      </c>
      <c r="F4" s="141"/>
      <c r="G4" s="141"/>
      <c r="H4" s="141"/>
      <c r="I4" s="141"/>
      <c r="J4" s="141"/>
    </row>
    <row r="5" spans="1:45" s="40" customFormat="1" ht="15" customHeight="1">
      <c r="A5" s="166"/>
      <c r="B5" s="166"/>
      <c r="C5" s="166"/>
      <c r="D5" s="167"/>
      <c r="E5" s="103" t="s">
        <v>45</v>
      </c>
      <c r="F5" s="2" t="s">
        <v>4</v>
      </c>
      <c r="G5" s="141" t="s">
        <v>5</v>
      </c>
      <c r="H5" s="141"/>
      <c r="I5" s="141"/>
      <c r="J5" s="141"/>
    </row>
    <row r="6" spans="1:45" s="40" customFormat="1" ht="14.45" customHeight="1">
      <c r="A6" s="166"/>
      <c r="B6" s="166"/>
      <c r="C6" s="166"/>
      <c r="D6" s="167"/>
      <c r="E6" s="106">
        <v>1</v>
      </c>
      <c r="F6" s="43" t="s">
        <v>46</v>
      </c>
      <c r="G6" s="160" t="s">
        <v>47</v>
      </c>
      <c r="H6" s="160"/>
      <c r="I6" s="160"/>
      <c r="J6" s="160"/>
    </row>
    <row r="7" spans="1:45" s="40" customFormat="1" ht="79.5" customHeight="1">
      <c r="A7" s="166"/>
      <c r="B7" s="166"/>
      <c r="C7" s="166"/>
      <c r="D7" s="167"/>
      <c r="E7" s="106">
        <v>2</v>
      </c>
      <c r="F7" s="43" t="s">
        <v>48</v>
      </c>
      <c r="G7" s="160" t="s">
        <v>49</v>
      </c>
      <c r="H7" s="160"/>
      <c r="I7" s="160"/>
      <c r="J7" s="160"/>
    </row>
    <row r="8" spans="1:45" s="40" customFormat="1" ht="60" customHeight="1">
      <c r="A8" s="166"/>
      <c r="B8" s="166"/>
      <c r="C8" s="166"/>
      <c r="D8" s="167"/>
      <c r="E8" s="106">
        <v>3</v>
      </c>
      <c r="F8" s="43" t="s">
        <v>50</v>
      </c>
      <c r="G8" s="160" t="s">
        <v>51</v>
      </c>
      <c r="H8" s="160"/>
      <c r="I8" s="160"/>
      <c r="J8" s="160"/>
    </row>
    <row r="9" spans="1:45" s="40" customFormat="1" ht="60" customHeight="1">
      <c r="A9" s="166"/>
      <c r="B9" s="166"/>
      <c r="C9" s="166"/>
      <c r="D9" s="167"/>
      <c r="E9" s="106">
        <v>4</v>
      </c>
      <c r="F9" s="43" t="s">
        <v>52</v>
      </c>
      <c r="G9" s="160" t="s">
        <v>53</v>
      </c>
      <c r="H9" s="160"/>
      <c r="I9" s="160"/>
      <c r="J9" s="160"/>
    </row>
    <row r="10" spans="1:45" s="40" customFormat="1" ht="60" customHeight="1">
      <c r="A10" s="166"/>
      <c r="B10" s="166"/>
      <c r="C10" s="166"/>
      <c r="D10" s="167"/>
      <c r="E10" s="107">
        <v>5</v>
      </c>
      <c r="F10" s="108" t="s">
        <v>54</v>
      </c>
      <c r="G10" s="164" t="s">
        <v>55</v>
      </c>
      <c r="H10" s="164"/>
      <c r="I10" s="164"/>
      <c r="J10" s="164"/>
    </row>
    <row r="11" spans="1:45" s="40" customFormat="1" ht="60" customHeight="1">
      <c r="A11" s="166"/>
      <c r="B11" s="166"/>
      <c r="C11" s="166"/>
      <c r="D11" s="167"/>
      <c r="E11" s="109">
        <v>6</v>
      </c>
      <c r="F11" s="110" t="s">
        <v>56</v>
      </c>
      <c r="G11" s="165" t="s">
        <v>57</v>
      </c>
      <c r="H11" s="165"/>
      <c r="I11" s="165"/>
      <c r="J11" s="165"/>
    </row>
    <row r="12" spans="1:45" s="40" customFormat="1"/>
    <row r="13" spans="1:45" ht="14.45" customHeight="1">
      <c r="A13" s="141" t="s">
        <v>7</v>
      </c>
      <c r="B13" s="141"/>
      <c r="C13" s="141" t="s">
        <v>58</v>
      </c>
      <c r="D13" s="141"/>
      <c r="E13" s="141"/>
      <c r="F13" s="142" t="s">
        <v>9</v>
      </c>
      <c r="G13" s="142"/>
      <c r="H13" s="142"/>
      <c r="I13" s="142"/>
      <c r="J13" s="142"/>
      <c r="K13" s="142"/>
      <c r="L13" s="142"/>
      <c r="M13" s="142"/>
      <c r="N13" s="142"/>
      <c r="O13" s="142"/>
      <c r="P13" s="142"/>
      <c r="Q13" s="143" t="s">
        <v>10</v>
      </c>
      <c r="R13" s="143" t="s">
        <v>11</v>
      </c>
      <c r="S13" s="141" t="s">
        <v>59</v>
      </c>
      <c r="T13" s="141"/>
      <c r="U13" s="141"/>
      <c r="V13" s="111" t="s">
        <v>12</v>
      </c>
      <c r="W13" s="112"/>
      <c r="X13" s="112"/>
      <c r="Y13" s="112"/>
      <c r="Z13" s="113"/>
      <c r="AA13" s="117" t="s">
        <v>13</v>
      </c>
      <c r="AB13" s="118"/>
      <c r="AC13" s="118"/>
      <c r="AD13" s="118"/>
      <c r="AE13" s="119"/>
      <c r="AF13" s="123" t="s">
        <v>14</v>
      </c>
      <c r="AG13" s="124"/>
      <c r="AH13" s="124"/>
      <c r="AI13" s="124"/>
      <c r="AJ13" s="125"/>
      <c r="AK13" s="129" t="s">
        <v>15</v>
      </c>
      <c r="AL13" s="130"/>
      <c r="AM13" s="130"/>
      <c r="AN13" s="130"/>
      <c r="AO13" s="131"/>
      <c r="AP13" s="135" t="s">
        <v>16</v>
      </c>
      <c r="AQ13" s="136"/>
      <c r="AR13" s="136"/>
      <c r="AS13" s="137"/>
    </row>
    <row r="14" spans="1:45" ht="14.45" customHeight="1">
      <c r="A14" s="141"/>
      <c r="B14" s="141"/>
      <c r="C14" s="141"/>
      <c r="D14" s="141"/>
      <c r="E14" s="141"/>
      <c r="F14" s="142"/>
      <c r="G14" s="142"/>
      <c r="H14" s="142"/>
      <c r="I14" s="142"/>
      <c r="J14" s="142"/>
      <c r="K14" s="142"/>
      <c r="L14" s="142"/>
      <c r="M14" s="142"/>
      <c r="N14" s="142"/>
      <c r="O14" s="142"/>
      <c r="P14" s="142"/>
      <c r="Q14" s="144"/>
      <c r="R14" s="144"/>
      <c r="S14" s="141"/>
      <c r="T14" s="141"/>
      <c r="U14" s="141"/>
      <c r="V14" s="114"/>
      <c r="W14" s="115"/>
      <c r="X14" s="115"/>
      <c r="Y14" s="115"/>
      <c r="Z14" s="116"/>
      <c r="AA14" s="120"/>
      <c r="AB14" s="121"/>
      <c r="AC14" s="121"/>
      <c r="AD14" s="121"/>
      <c r="AE14" s="122"/>
      <c r="AF14" s="126"/>
      <c r="AG14" s="127"/>
      <c r="AH14" s="127"/>
      <c r="AI14" s="127"/>
      <c r="AJ14" s="128"/>
      <c r="AK14" s="132"/>
      <c r="AL14" s="133"/>
      <c r="AM14" s="133"/>
      <c r="AN14" s="133"/>
      <c r="AO14" s="134"/>
      <c r="AP14" s="138"/>
      <c r="AQ14" s="139"/>
      <c r="AR14" s="139"/>
      <c r="AS14" s="140"/>
    </row>
    <row r="15" spans="1:45" ht="50.25">
      <c r="A15" s="2" t="s">
        <v>17</v>
      </c>
      <c r="B15" s="2" t="s">
        <v>18</v>
      </c>
      <c r="C15" s="2" t="s">
        <v>60</v>
      </c>
      <c r="D15" s="2" t="s">
        <v>61</v>
      </c>
      <c r="E15" s="2" t="s">
        <v>62</v>
      </c>
      <c r="F15" s="20" t="s">
        <v>24</v>
      </c>
      <c r="G15" s="20" t="s">
        <v>25</v>
      </c>
      <c r="H15" s="20" t="s">
        <v>26</v>
      </c>
      <c r="I15" s="20" t="s">
        <v>63</v>
      </c>
      <c r="J15" s="20" t="s">
        <v>28</v>
      </c>
      <c r="K15" s="20" t="s">
        <v>29</v>
      </c>
      <c r="L15" s="20" t="s">
        <v>30</v>
      </c>
      <c r="M15" s="20" t="s">
        <v>31</v>
      </c>
      <c r="N15" s="20" t="s">
        <v>32</v>
      </c>
      <c r="O15" s="20" t="s">
        <v>33</v>
      </c>
      <c r="P15" s="20" t="s">
        <v>34</v>
      </c>
      <c r="Q15" s="145"/>
      <c r="R15" s="145"/>
      <c r="S15" s="2" t="s">
        <v>64</v>
      </c>
      <c r="T15" s="2" t="s">
        <v>22</v>
      </c>
      <c r="U15" s="2" t="s">
        <v>23</v>
      </c>
      <c r="V15" s="3" t="s">
        <v>35</v>
      </c>
      <c r="W15" s="3" t="s">
        <v>36</v>
      </c>
      <c r="X15" s="3" t="s">
        <v>37</v>
      </c>
      <c r="Y15" s="3" t="s">
        <v>38</v>
      </c>
      <c r="Z15" s="3" t="s">
        <v>39</v>
      </c>
      <c r="AA15" s="23" t="s">
        <v>35</v>
      </c>
      <c r="AB15" s="23" t="s">
        <v>36</v>
      </c>
      <c r="AC15" s="23" t="s">
        <v>37</v>
      </c>
      <c r="AD15" s="23" t="s">
        <v>38</v>
      </c>
      <c r="AE15" s="23" t="s">
        <v>39</v>
      </c>
      <c r="AF15" s="24" t="s">
        <v>35</v>
      </c>
      <c r="AG15" s="24" t="s">
        <v>36</v>
      </c>
      <c r="AH15" s="24" t="s">
        <v>37</v>
      </c>
      <c r="AI15" s="24" t="s">
        <v>38</v>
      </c>
      <c r="AJ15" s="24" t="s">
        <v>39</v>
      </c>
      <c r="AK15" s="25" t="s">
        <v>35</v>
      </c>
      <c r="AL15" s="25" t="s">
        <v>36</v>
      </c>
      <c r="AM15" s="25" t="s">
        <v>37</v>
      </c>
      <c r="AN15" s="25" t="s">
        <v>38</v>
      </c>
      <c r="AO15" s="25" t="s">
        <v>39</v>
      </c>
      <c r="AP15" s="4" t="s">
        <v>35</v>
      </c>
      <c r="AQ15" s="4" t="s">
        <v>36</v>
      </c>
      <c r="AR15" s="4" t="s">
        <v>37</v>
      </c>
      <c r="AS15" s="4" t="s">
        <v>38</v>
      </c>
    </row>
    <row r="16" spans="1:45" s="31" customFormat="1" ht="409.6">
      <c r="A16" s="48">
        <v>2</v>
      </c>
      <c r="B16" s="48" t="s">
        <v>65</v>
      </c>
      <c r="C16" s="49" t="s">
        <v>66</v>
      </c>
      <c r="D16" s="50" t="s">
        <v>67</v>
      </c>
      <c r="E16" s="51" t="s">
        <v>68</v>
      </c>
      <c r="F16" s="51" t="s">
        <v>69</v>
      </c>
      <c r="G16" s="51" t="s">
        <v>70</v>
      </c>
      <c r="H16" s="51" t="s">
        <v>71</v>
      </c>
      <c r="I16" s="51" t="s">
        <v>72</v>
      </c>
      <c r="J16" s="51" t="s">
        <v>73</v>
      </c>
      <c r="K16" s="51">
        <v>1</v>
      </c>
      <c r="L16" s="51">
        <v>1</v>
      </c>
      <c r="M16" s="51">
        <v>1</v>
      </c>
      <c r="N16" s="51">
        <v>1</v>
      </c>
      <c r="O16" s="51">
        <v>4</v>
      </c>
      <c r="P16" s="51" t="s">
        <v>74</v>
      </c>
      <c r="Q16" s="21" t="s">
        <v>75</v>
      </c>
      <c r="R16" s="21" t="s">
        <v>76</v>
      </c>
      <c r="S16" s="51" t="s">
        <v>77</v>
      </c>
      <c r="T16" s="51" t="s">
        <v>78</v>
      </c>
      <c r="U16" s="51" t="s">
        <v>79</v>
      </c>
      <c r="V16" s="93">
        <f>K16</f>
        <v>1</v>
      </c>
      <c r="W16" s="88">
        <v>1</v>
      </c>
      <c r="X16" s="90">
        <f>IFERROR(IF(W16/V16&gt;100%,100%,W16/V16),0)</f>
        <v>1</v>
      </c>
      <c r="Y16" s="92" t="s">
        <v>80</v>
      </c>
      <c r="Z16" s="21" t="s">
        <v>81</v>
      </c>
      <c r="AA16" s="95">
        <f t="shared" ref="AA16:AA28" si="0">L16</f>
        <v>1</v>
      </c>
      <c r="AB16" s="85">
        <v>1</v>
      </c>
      <c r="AC16" s="87">
        <f>IFERROR(IF(AB16/AA16&gt;100%,100%,AB16/AA16),0)</f>
        <v>1</v>
      </c>
      <c r="AD16" s="21" t="s">
        <v>82</v>
      </c>
      <c r="AE16" s="21" t="s">
        <v>81</v>
      </c>
      <c r="AF16" s="95">
        <f t="shared" ref="AF16:AF28" si="1">M16</f>
        <v>1</v>
      </c>
      <c r="AG16" s="85">
        <v>1</v>
      </c>
      <c r="AH16" s="90">
        <f>IFERROR(IF(AG16/AF16&gt;100%,100%,AG16/AF16),0)</f>
        <v>1</v>
      </c>
      <c r="AI16" s="21" t="s">
        <v>83</v>
      </c>
      <c r="AJ16" s="21" t="s">
        <v>84</v>
      </c>
      <c r="AK16" s="95">
        <f t="shared" ref="AK16:AK28" si="2">N16</f>
        <v>1</v>
      </c>
      <c r="AL16" s="85"/>
      <c r="AM16" s="90">
        <f>IFERROR(IF(AL16/AK16&gt;100%,100%,AL16/AK16),0)</f>
        <v>0</v>
      </c>
      <c r="AN16" s="21"/>
      <c r="AO16" s="21"/>
      <c r="AP16" s="85">
        <f t="shared" ref="AP16:AP20" si="3">O16</f>
        <v>4</v>
      </c>
      <c r="AQ16" s="83">
        <f>IFERROR(SUM(W16,AB16,AG16,AL16),0)</f>
        <v>3</v>
      </c>
      <c r="AR16" s="90">
        <f>IFERROR(IF(AQ16/AP16&gt;100%,100%,AQ16/AP16),0)</f>
        <v>0.75</v>
      </c>
      <c r="AS16" s="21" t="s">
        <v>85</v>
      </c>
    </row>
    <row r="17" spans="1:45" s="31" customFormat="1" ht="166.5" customHeight="1">
      <c r="A17" s="48">
        <v>2</v>
      </c>
      <c r="B17" s="48" t="s">
        <v>65</v>
      </c>
      <c r="C17" s="49" t="s">
        <v>86</v>
      </c>
      <c r="D17" s="52" t="s">
        <v>87</v>
      </c>
      <c r="E17" s="53" t="s">
        <v>68</v>
      </c>
      <c r="F17" s="53" t="s">
        <v>88</v>
      </c>
      <c r="G17" s="53" t="s">
        <v>89</v>
      </c>
      <c r="H17" s="53" t="s">
        <v>90</v>
      </c>
      <c r="I17" s="51" t="s">
        <v>72</v>
      </c>
      <c r="J17" s="51" t="s">
        <v>91</v>
      </c>
      <c r="K17" s="51">
        <v>1</v>
      </c>
      <c r="L17" s="51">
        <v>1</v>
      </c>
      <c r="M17" s="51">
        <v>1</v>
      </c>
      <c r="N17" s="51">
        <v>1</v>
      </c>
      <c r="O17" s="51">
        <v>4</v>
      </c>
      <c r="P17" s="51" t="s">
        <v>74</v>
      </c>
      <c r="Q17" s="21" t="s">
        <v>75</v>
      </c>
      <c r="R17" s="21" t="s">
        <v>76</v>
      </c>
      <c r="S17" s="51" t="s">
        <v>92</v>
      </c>
      <c r="T17" s="51" t="s">
        <v>93</v>
      </c>
      <c r="U17" s="51" t="s">
        <v>79</v>
      </c>
      <c r="V17" s="93">
        <f>K17</f>
        <v>1</v>
      </c>
      <c r="W17" s="88">
        <v>1</v>
      </c>
      <c r="X17" s="90">
        <f>IFERROR(IF(W17/V17&gt;100%,100%,W17/V17),0)</f>
        <v>1</v>
      </c>
      <c r="Y17" s="21" t="s">
        <v>94</v>
      </c>
      <c r="Z17" s="21" t="s">
        <v>92</v>
      </c>
      <c r="AA17" s="95">
        <f t="shared" si="0"/>
        <v>1</v>
      </c>
      <c r="AB17" s="85">
        <v>1</v>
      </c>
      <c r="AC17" s="87">
        <f>IFERROR(IF(AB17/AA17&gt;100%,100%,AB17/AA17),0)</f>
        <v>1</v>
      </c>
      <c r="AD17" s="21" t="s">
        <v>95</v>
      </c>
      <c r="AE17" s="21" t="s">
        <v>93</v>
      </c>
      <c r="AF17" s="95">
        <f t="shared" si="1"/>
        <v>1</v>
      </c>
      <c r="AG17" s="85">
        <v>1</v>
      </c>
      <c r="AH17" s="90">
        <f>IFERROR(IF(AG17/AF17&gt;100%,100%,AG17/AF17),0)</f>
        <v>1</v>
      </c>
      <c r="AI17" s="21" t="s">
        <v>96</v>
      </c>
      <c r="AJ17" s="21" t="s">
        <v>97</v>
      </c>
      <c r="AK17" s="95">
        <f t="shared" si="2"/>
        <v>1</v>
      </c>
      <c r="AL17" s="85"/>
      <c r="AM17" s="90">
        <f>IFERROR(IF(AL17/AK17&gt;100%,100%,AL17/AK17),0)</f>
        <v>0</v>
      </c>
      <c r="AN17" s="21"/>
      <c r="AO17" s="21"/>
      <c r="AP17" s="85">
        <f t="shared" si="3"/>
        <v>4</v>
      </c>
      <c r="AQ17" s="83">
        <f>IFERROR(SUM(W17,AB17,AG17,AL17),0)</f>
        <v>3</v>
      </c>
      <c r="AR17" s="90">
        <f>IFERROR(IF(AQ17/AP17&gt;100%,100%,AQ17/AP17),0)</f>
        <v>0.75</v>
      </c>
      <c r="AS17" s="21" t="s">
        <v>85</v>
      </c>
    </row>
    <row r="18" spans="1:45" s="31" customFormat="1" ht="248.25" customHeight="1">
      <c r="A18" s="48">
        <v>2</v>
      </c>
      <c r="B18" s="48" t="s">
        <v>65</v>
      </c>
      <c r="C18" s="49" t="s">
        <v>98</v>
      </c>
      <c r="D18" s="50" t="s">
        <v>99</v>
      </c>
      <c r="E18" s="51" t="s">
        <v>68</v>
      </c>
      <c r="F18" s="51" t="s">
        <v>100</v>
      </c>
      <c r="G18" s="53" t="s">
        <v>101</v>
      </c>
      <c r="H18" s="53" t="s">
        <v>102</v>
      </c>
      <c r="I18" s="51" t="s">
        <v>103</v>
      </c>
      <c r="J18" s="51" t="s">
        <v>104</v>
      </c>
      <c r="K18" s="54">
        <v>1</v>
      </c>
      <c r="L18" s="54">
        <v>1</v>
      </c>
      <c r="M18" s="54">
        <v>1</v>
      </c>
      <c r="N18" s="54">
        <v>1</v>
      </c>
      <c r="O18" s="55">
        <v>1</v>
      </c>
      <c r="P18" s="51" t="s">
        <v>74</v>
      </c>
      <c r="Q18" s="21" t="s">
        <v>75</v>
      </c>
      <c r="R18" s="21" t="s">
        <v>76</v>
      </c>
      <c r="S18" s="51" t="s">
        <v>105</v>
      </c>
      <c r="T18" s="53" t="s">
        <v>106</v>
      </c>
      <c r="U18" s="51" t="s">
        <v>107</v>
      </c>
      <c r="V18" s="97">
        <f>K18</f>
        <v>1</v>
      </c>
      <c r="W18" s="89">
        <v>1</v>
      </c>
      <c r="X18" s="90">
        <f>IFERROR(IF(W18/V18&gt;100%,100%,W18/V18),0)</f>
        <v>1</v>
      </c>
      <c r="Y18" s="92" t="s">
        <v>108</v>
      </c>
      <c r="Z18" s="21" t="s">
        <v>105</v>
      </c>
      <c r="AA18" s="98">
        <f t="shared" si="0"/>
        <v>1</v>
      </c>
      <c r="AB18" s="89">
        <v>1</v>
      </c>
      <c r="AC18" s="87">
        <f>IFERROR(IF(AB18/AA18&gt;100%,100%,AB18/AA18),0)</f>
        <v>1</v>
      </c>
      <c r="AD18" s="21" t="s">
        <v>109</v>
      </c>
      <c r="AE18" s="21" t="s">
        <v>105</v>
      </c>
      <c r="AF18" s="98">
        <f t="shared" si="1"/>
        <v>1</v>
      </c>
      <c r="AG18" s="96">
        <v>1</v>
      </c>
      <c r="AH18" s="90">
        <f>IFERROR(IF(AG18/AF18&gt;100%,100%,AG18/AF18),0)</f>
        <v>1</v>
      </c>
      <c r="AI18" s="21" t="s">
        <v>110</v>
      </c>
      <c r="AJ18" s="21" t="s">
        <v>105</v>
      </c>
      <c r="AK18" s="98">
        <f t="shared" si="2"/>
        <v>1</v>
      </c>
      <c r="AL18" s="96"/>
      <c r="AM18" s="90">
        <f>IFERROR(IF(AL18/AK18&gt;100%,100%,AL18/AK18),0)</f>
        <v>0</v>
      </c>
      <c r="AN18" s="21"/>
      <c r="AO18" s="21"/>
      <c r="AP18" s="86">
        <f t="shared" si="3"/>
        <v>1</v>
      </c>
      <c r="AQ18" s="84">
        <f>IFERROR(AVERAGE(W18,AB18,AG18,AL18)*0.75,0)</f>
        <v>0.75</v>
      </c>
      <c r="AR18" s="90">
        <f>IFERROR(IF(AQ18/AP18&gt;100%,100%,AQ18/AP18),0)</f>
        <v>0.75</v>
      </c>
      <c r="AS18" s="21" t="s">
        <v>111</v>
      </c>
    </row>
    <row r="19" spans="1:45" s="31" customFormat="1" ht="263.25" customHeight="1">
      <c r="A19" s="48">
        <v>2</v>
      </c>
      <c r="B19" s="48" t="s">
        <v>65</v>
      </c>
      <c r="C19" s="49" t="s">
        <v>112</v>
      </c>
      <c r="D19" s="50" t="s">
        <v>113</v>
      </c>
      <c r="E19" s="51" t="s">
        <v>68</v>
      </c>
      <c r="F19" s="51" t="s">
        <v>114</v>
      </c>
      <c r="G19" s="53" t="s">
        <v>115</v>
      </c>
      <c r="H19" s="53" t="s">
        <v>116</v>
      </c>
      <c r="I19" s="51" t="s">
        <v>103</v>
      </c>
      <c r="J19" s="51" t="s">
        <v>117</v>
      </c>
      <c r="K19" s="54">
        <v>1</v>
      </c>
      <c r="L19" s="54">
        <v>1</v>
      </c>
      <c r="M19" s="54">
        <v>1</v>
      </c>
      <c r="N19" s="54">
        <v>1</v>
      </c>
      <c r="O19" s="55">
        <v>1</v>
      </c>
      <c r="P19" s="51" t="s">
        <v>74</v>
      </c>
      <c r="Q19" s="21" t="s">
        <v>75</v>
      </c>
      <c r="R19" s="21" t="s">
        <v>76</v>
      </c>
      <c r="S19" s="51" t="s">
        <v>105</v>
      </c>
      <c r="T19" s="53" t="s">
        <v>118</v>
      </c>
      <c r="U19" s="51" t="s">
        <v>107</v>
      </c>
      <c r="V19" s="97">
        <f>K19</f>
        <v>1</v>
      </c>
      <c r="W19" s="89">
        <v>1</v>
      </c>
      <c r="X19" s="90">
        <f>IFERROR(IF(W19/V19&gt;100%,100%,W19/V19),0)</f>
        <v>1</v>
      </c>
      <c r="Y19" s="92" t="s">
        <v>119</v>
      </c>
      <c r="Z19" s="21" t="s">
        <v>105</v>
      </c>
      <c r="AA19" s="98">
        <f t="shared" si="0"/>
        <v>1</v>
      </c>
      <c r="AB19" s="89">
        <v>1</v>
      </c>
      <c r="AC19" s="87">
        <f>IFERROR(IF(AB19/AA19&gt;100%,100%,AB19/AA19),0)</f>
        <v>1</v>
      </c>
      <c r="AD19" s="92" t="s">
        <v>120</v>
      </c>
      <c r="AE19" s="21" t="s">
        <v>105</v>
      </c>
      <c r="AF19" s="98">
        <f t="shared" si="1"/>
        <v>1</v>
      </c>
      <c r="AG19" s="96">
        <v>1</v>
      </c>
      <c r="AH19" s="90">
        <f>IFERROR(IF(AG19/AF19&gt;100%,100%,AG19/AF19),0)</f>
        <v>1</v>
      </c>
      <c r="AI19" s="21" t="s">
        <v>121</v>
      </c>
      <c r="AJ19" s="21" t="s">
        <v>105</v>
      </c>
      <c r="AK19" s="98">
        <f t="shared" si="2"/>
        <v>1</v>
      </c>
      <c r="AL19" s="96"/>
      <c r="AM19" s="90">
        <f>IFERROR(IF(AL19/AK19&gt;100%,100%,AL19/AK19),0)</f>
        <v>0</v>
      </c>
      <c r="AN19" s="21"/>
      <c r="AO19" s="21"/>
      <c r="AP19" s="86">
        <f t="shared" si="3"/>
        <v>1</v>
      </c>
      <c r="AQ19" s="84">
        <f>IFERROR(AVERAGE(W19,AB19,AG19,AL19)*0.75,0)</f>
        <v>0.75</v>
      </c>
      <c r="AR19" s="90">
        <f>IFERROR(IF(AQ19/AP19&gt;100%,100%,AQ19/AP19),0)</f>
        <v>0.75</v>
      </c>
      <c r="AS19" s="21" t="s">
        <v>85</v>
      </c>
    </row>
    <row r="20" spans="1:45" s="31" customFormat="1" ht="147" customHeight="1">
      <c r="A20" s="48">
        <v>2</v>
      </c>
      <c r="B20" s="48" t="s">
        <v>65</v>
      </c>
      <c r="C20" s="49" t="s">
        <v>122</v>
      </c>
      <c r="D20" s="50" t="s">
        <v>123</v>
      </c>
      <c r="E20" s="51" t="s">
        <v>68</v>
      </c>
      <c r="F20" s="53" t="s">
        <v>124</v>
      </c>
      <c r="G20" s="53" t="s">
        <v>125</v>
      </c>
      <c r="H20" s="53" t="s">
        <v>126</v>
      </c>
      <c r="I20" s="51" t="s">
        <v>103</v>
      </c>
      <c r="J20" s="51" t="s">
        <v>127</v>
      </c>
      <c r="K20" s="54">
        <v>1</v>
      </c>
      <c r="L20" s="54">
        <v>1</v>
      </c>
      <c r="M20" s="54">
        <v>1</v>
      </c>
      <c r="N20" s="54">
        <v>1</v>
      </c>
      <c r="O20" s="55">
        <v>1</v>
      </c>
      <c r="P20" s="51" t="s">
        <v>74</v>
      </c>
      <c r="Q20" s="21" t="s">
        <v>75</v>
      </c>
      <c r="R20" s="21" t="s">
        <v>76</v>
      </c>
      <c r="S20" s="51" t="s">
        <v>105</v>
      </c>
      <c r="T20" s="53" t="s">
        <v>128</v>
      </c>
      <c r="U20" s="51" t="s">
        <v>129</v>
      </c>
      <c r="V20" s="97">
        <f>K20</f>
        <v>1</v>
      </c>
      <c r="W20" s="89">
        <v>1</v>
      </c>
      <c r="X20" s="90">
        <f>IFERROR(IF(W20/V20&gt;100%,100%,W20/V20),0)</f>
        <v>1</v>
      </c>
      <c r="Y20" s="21" t="s">
        <v>130</v>
      </c>
      <c r="Z20" s="21" t="s">
        <v>131</v>
      </c>
      <c r="AA20" s="98">
        <f t="shared" si="0"/>
        <v>1</v>
      </c>
      <c r="AB20" s="89">
        <v>1</v>
      </c>
      <c r="AC20" s="87">
        <f>IFERROR(IF(AB20/AA20&gt;100%,100%,AB20/AA20),0)</f>
        <v>1</v>
      </c>
      <c r="AD20" s="21" t="s">
        <v>132</v>
      </c>
      <c r="AE20" s="21" t="s">
        <v>105</v>
      </c>
      <c r="AF20" s="98">
        <f t="shared" si="1"/>
        <v>1</v>
      </c>
      <c r="AG20" s="96">
        <v>1</v>
      </c>
      <c r="AH20" s="90">
        <f>IFERROR(IF(AG20/AF20&gt;100%,100%,AG20/AF20),0)</f>
        <v>1</v>
      </c>
      <c r="AI20" s="21" t="s">
        <v>133</v>
      </c>
      <c r="AJ20" s="21" t="s">
        <v>105</v>
      </c>
      <c r="AK20" s="98">
        <f t="shared" si="2"/>
        <v>1</v>
      </c>
      <c r="AL20" s="96"/>
      <c r="AM20" s="90">
        <f>IFERROR(IF(AL20/AK20&gt;100%,100%,AL20/AK20),0)</f>
        <v>0</v>
      </c>
      <c r="AN20" s="21"/>
      <c r="AO20" s="21"/>
      <c r="AP20" s="86">
        <f t="shared" si="3"/>
        <v>1</v>
      </c>
      <c r="AQ20" s="84">
        <f>IFERROR(AVERAGE(W20,AB20,AG20,AL20)*0.75,0)</f>
        <v>0.75</v>
      </c>
      <c r="AR20" s="90">
        <f>IFERROR(IF(AQ20/AP20&gt;100%,100%,AQ20/AP20),0)</f>
        <v>0.75</v>
      </c>
      <c r="AS20" s="21" t="s">
        <v>85</v>
      </c>
    </row>
    <row r="21" spans="1:45" s="5" customFormat="1" ht="15.75">
      <c r="A21" s="10"/>
      <c r="B21" s="10"/>
      <c r="C21" s="10"/>
      <c r="D21" s="13" t="s">
        <v>134</v>
      </c>
      <c r="E21" s="10"/>
      <c r="F21" s="10"/>
      <c r="G21" s="10"/>
      <c r="H21" s="10"/>
      <c r="I21" s="10"/>
      <c r="J21" s="10"/>
      <c r="K21" s="15"/>
      <c r="L21" s="15"/>
      <c r="M21" s="15"/>
      <c r="N21" s="15"/>
      <c r="O21" s="15"/>
      <c r="P21" s="10"/>
      <c r="Q21" s="10"/>
      <c r="R21" s="10"/>
      <c r="S21" s="10"/>
      <c r="T21" s="10"/>
      <c r="U21" s="10"/>
      <c r="V21" s="16"/>
      <c r="W21" s="16"/>
      <c r="X21" s="91">
        <f>AVERAGE(X16:X20)*80%</f>
        <v>0.8</v>
      </c>
      <c r="Y21" s="15"/>
      <c r="Z21" s="15"/>
      <c r="AA21" s="16"/>
      <c r="AB21" s="16"/>
      <c r="AC21" s="91">
        <f>AVERAGE(AC16:AC20)*80%</f>
        <v>0.8</v>
      </c>
      <c r="AD21" s="15"/>
      <c r="AE21" s="15"/>
      <c r="AF21" s="16"/>
      <c r="AG21" s="16"/>
      <c r="AH21" s="91">
        <f>AVERAGE(AH16:AH20)*80%</f>
        <v>0.8</v>
      </c>
      <c r="AI21" s="15"/>
      <c r="AJ21" s="15"/>
      <c r="AK21" s="16"/>
      <c r="AL21" s="16"/>
      <c r="AM21" s="91">
        <f>AVERAGE(AM16:AM20)*80%</f>
        <v>0</v>
      </c>
      <c r="AN21" s="10"/>
      <c r="AO21" s="10"/>
      <c r="AP21" s="16"/>
      <c r="AQ21" s="16"/>
      <c r="AR21" s="91">
        <f>AVERAGE(AR16:AR20)*80%</f>
        <v>0.60000000000000009</v>
      </c>
      <c r="AS21" s="10"/>
    </row>
    <row r="22" spans="1:45" s="5" customFormat="1" ht="409.6">
      <c r="A22" s="39">
        <v>3</v>
      </c>
      <c r="B22" s="69" t="s">
        <v>135</v>
      </c>
      <c r="C22" s="39" t="s">
        <v>136</v>
      </c>
      <c r="D22" s="27" t="s">
        <v>137</v>
      </c>
      <c r="E22" s="26" t="s">
        <v>138</v>
      </c>
      <c r="F22" s="26" t="s">
        <v>139</v>
      </c>
      <c r="G22" s="26" t="s">
        <v>140</v>
      </c>
      <c r="H22" s="56" t="s">
        <v>141</v>
      </c>
      <c r="I22" s="27" t="s">
        <v>103</v>
      </c>
      <c r="J22" s="39" t="s">
        <v>142</v>
      </c>
      <c r="K22" s="57" t="s">
        <v>143</v>
      </c>
      <c r="L22" s="57">
        <v>0.8</v>
      </c>
      <c r="M22" s="57" t="s">
        <v>143</v>
      </c>
      <c r="N22" s="57">
        <v>0.8</v>
      </c>
      <c r="O22" s="57">
        <v>0.8</v>
      </c>
      <c r="P22" s="39" t="s">
        <v>74</v>
      </c>
      <c r="Q22" s="58" t="s">
        <v>75</v>
      </c>
      <c r="R22" s="58" t="s">
        <v>144</v>
      </c>
      <c r="S22" s="26" t="s">
        <v>145</v>
      </c>
      <c r="T22" s="58" t="s">
        <v>146</v>
      </c>
      <c r="U22" s="58" t="s">
        <v>147</v>
      </c>
      <c r="V22" s="94" t="str">
        <f>K22</f>
        <v>No programada</v>
      </c>
      <c r="W22" s="82">
        <v>0</v>
      </c>
      <c r="X22" s="74">
        <f>IFERROR(IF(W22/V22&gt;100%,100%,W22/V22),0)</f>
        <v>0</v>
      </c>
      <c r="Y22" s="59" t="s">
        <v>148</v>
      </c>
      <c r="Z22" s="59" t="s">
        <v>148</v>
      </c>
      <c r="AA22" s="72">
        <f t="shared" si="0"/>
        <v>0.8</v>
      </c>
      <c r="AB22" s="73">
        <v>0.69</v>
      </c>
      <c r="AC22" s="99">
        <f>IFERROR(IF(AB22/AA22&gt;100%,100%,AB22/AA22),0)</f>
        <v>0.86249999999999993</v>
      </c>
      <c r="AD22" s="104" t="s">
        <v>149</v>
      </c>
      <c r="AE22" s="26" t="s">
        <v>150</v>
      </c>
      <c r="AF22" s="94" t="str">
        <f t="shared" si="1"/>
        <v>No programada</v>
      </c>
      <c r="AG22" s="73">
        <v>0</v>
      </c>
      <c r="AH22" s="74">
        <f>IFERROR(IF(AG22/AF22&gt;100%,100%,AG22/AF22),0)</f>
        <v>0</v>
      </c>
      <c r="AI22" s="26" t="s">
        <v>148</v>
      </c>
      <c r="AJ22" s="26" t="s">
        <v>148</v>
      </c>
      <c r="AK22" s="72">
        <f t="shared" si="2"/>
        <v>0.8</v>
      </c>
      <c r="AL22" s="81"/>
      <c r="AM22" s="74">
        <f>IFERROR(IF(AL22/AK22&gt;100%,100%,AL22/AK22),0)</f>
        <v>0</v>
      </c>
      <c r="AN22" s="26"/>
      <c r="AO22" s="26"/>
      <c r="AP22" s="72">
        <f>O22</f>
        <v>0.8</v>
      </c>
      <c r="AQ22" s="73">
        <f>IFERROR(AVERAGE(AB22,AL22)*0.5,0)</f>
        <v>0.34499999999999997</v>
      </c>
      <c r="AR22" s="74">
        <f>IFERROR(IF(AQ22/AP22&gt;100%,100%,AQ22/AP22),0)</f>
        <v>0.43124999999999997</v>
      </c>
      <c r="AS22" s="26" t="s">
        <v>151</v>
      </c>
    </row>
    <row r="23" spans="1:45" s="5" customFormat="1" ht="150">
      <c r="A23" s="39">
        <v>3</v>
      </c>
      <c r="B23" s="69" t="s">
        <v>135</v>
      </c>
      <c r="C23" s="39" t="s">
        <v>152</v>
      </c>
      <c r="D23" s="26" t="s">
        <v>153</v>
      </c>
      <c r="E23" s="26" t="s">
        <v>138</v>
      </c>
      <c r="F23" s="26" t="s">
        <v>154</v>
      </c>
      <c r="G23" s="26" t="s">
        <v>155</v>
      </c>
      <c r="H23" s="60" t="s">
        <v>156</v>
      </c>
      <c r="I23" s="27" t="s">
        <v>72</v>
      </c>
      <c r="J23" s="39" t="s">
        <v>154</v>
      </c>
      <c r="K23" s="61">
        <v>0</v>
      </c>
      <c r="L23" s="61">
        <v>0</v>
      </c>
      <c r="M23" s="61">
        <v>1</v>
      </c>
      <c r="N23" s="61">
        <v>0</v>
      </c>
      <c r="O23" s="61">
        <v>1</v>
      </c>
      <c r="P23" s="39" t="s">
        <v>74</v>
      </c>
      <c r="Q23" s="26" t="s">
        <v>157</v>
      </c>
      <c r="R23" s="26" t="s">
        <v>158</v>
      </c>
      <c r="S23" s="58" t="s">
        <v>159</v>
      </c>
      <c r="T23" s="58" t="s">
        <v>160</v>
      </c>
      <c r="U23" s="58" t="s">
        <v>161</v>
      </c>
      <c r="V23" s="72">
        <f>K23</f>
        <v>0</v>
      </c>
      <c r="W23" s="82">
        <v>0</v>
      </c>
      <c r="X23" s="74">
        <f>IFERROR(IF(W23/V23&gt;100%,100%,W23/V23),0)</f>
        <v>0</v>
      </c>
      <c r="Y23" s="59" t="s">
        <v>148</v>
      </c>
      <c r="Z23" s="59" t="s">
        <v>148</v>
      </c>
      <c r="AA23" s="72">
        <f t="shared" si="0"/>
        <v>0</v>
      </c>
      <c r="AB23" s="73">
        <v>0</v>
      </c>
      <c r="AC23" s="99">
        <f>IFERROR(IF(AB23/AA23&gt;100%,100%,AB23/AA23),0)</f>
        <v>0</v>
      </c>
      <c r="AD23" s="26" t="s">
        <v>162</v>
      </c>
      <c r="AE23" s="26" t="s">
        <v>162</v>
      </c>
      <c r="AF23" s="72">
        <f t="shared" si="1"/>
        <v>1</v>
      </c>
      <c r="AG23" s="72">
        <v>1</v>
      </c>
      <c r="AH23" s="74">
        <f>IFERROR(IF(AG23/AF23&gt;100%,100%,AG23/AF23),0)</f>
        <v>1</v>
      </c>
      <c r="AI23" s="26" t="s">
        <v>163</v>
      </c>
      <c r="AJ23" s="26" t="s">
        <v>164</v>
      </c>
      <c r="AK23" s="72">
        <f t="shared" si="2"/>
        <v>0</v>
      </c>
      <c r="AL23" s="82">
        <v>0</v>
      </c>
      <c r="AM23" s="74">
        <f>IFERROR(IF(AL23/AK23&gt;100%,100%,AL23/AK23),0)</f>
        <v>0</v>
      </c>
      <c r="AN23" s="26" t="s">
        <v>148</v>
      </c>
      <c r="AO23" s="26" t="s">
        <v>148</v>
      </c>
      <c r="AP23" s="72">
        <f>O23</f>
        <v>1</v>
      </c>
      <c r="AQ23" s="73">
        <f>IFERROR(SUM(W23,AB23,AG23,AL23),0)</f>
        <v>1</v>
      </c>
      <c r="AR23" s="74">
        <f>IFERROR(IF(AQ23/AP23&gt;100%,100%,AQ23/AP23),0)</f>
        <v>1</v>
      </c>
      <c r="AS23" s="26" t="s">
        <v>165</v>
      </c>
    </row>
    <row r="24" spans="1:45" s="31" customFormat="1" ht="86.45" customHeight="1">
      <c r="A24" s="39">
        <v>3</v>
      </c>
      <c r="B24" s="69" t="s">
        <v>135</v>
      </c>
      <c r="C24" s="39" t="s">
        <v>166</v>
      </c>
      <c r="D24" s="26" t="s">
        <v>167</v>
      </c>
      <c r="E24" s="26" t="s">
        <v>138</v>
      </c>
      <c r="F24" s="26" t="s">
        <v>168</v>
      </c>
      <c r="G24" s="26" t="s">
        <v>169</v>
      </c>
      <c r="H24" s="39" t="s">
        <v>90</v>
      </c>
      <c r="I24" s="27" t="s">
        <v>72</v>
      </c>
      <c r="J24" s="39" t="s">
        <v>168</v>
      </c>
      <c r="K24" s="61">
        <v>0</v>
      </c>
      <c r="L24" s="62">
        <v>1</v>
      </c>
      <c r="M24" s="62">
        <v>0</v>
      </c>
      <c r="N24" s="62">
        <v>1</v>
      </c>
      <c r="O24" s="62">
        <v>2</v>
      </c>
      <c r="P24" s="39" t="s">
        <v>74</v>
      </c>
      <c r="Q24" s="26" t="s">
        <v>157</v>
      </c>
      <c r="R24" s="26" t="s">
        <v>158</v>
      </c>
      <c r="S24" s="58" t="s">
        <v>170</v>
      </c>
      <c r="T24" s="58" t="s">
        <v>170</v>
      </c>
      <c r="U24" s="26" t="s">
        <v>171</v>
      </c>
      <c r="V24" s="94">
        <f>K24</f>
        <v>0</v>
      </c>
      <c r="W24" s="82">
        <v>0</v>
      </c>
      <c r="X24" s="74">
        <f>IFERROR(IF(W24/V24&gt;100%,100%,W24/V24),0)</f>
        <v>0</v>
      </c>
      <c r="Y24" s="59" t="s">
        <v>148</v>
      </c>
      <c r="Z24" s="59" t="s">
        <v>148</v>
      </c>
      <c r="AA24" s="94">
        <f t="shared" si="0"/>
        <v>1</v>
      </c>
      <c r="AB24" s="82">
        <v>1</v>
      </c>
      <c r="AC24" s="99">
        <f>IFERROR(IF(AB24/AA24&gt;100%,100%,AB24/AA24),0)</f>
        <v>1</v>
      </c>
      <c r="AD24" s="26" t="s">
        <v>172</v>
      </c>
      <c r="AE24" s="26" t="s">
        <v>173</v>
      </c>
      <c r="AF24" s="94">
        <f t="shared" si="1"/>
        <v>0</v>
      </c>
      <c r="AG24" s="82">
        <v>0</v>
      </c>
      <c r="AH24" s="74">
        <f>IFERROR(IF(AG24/AF24&gt;100%,100%,AG24/AF24),0)</f>
        <v>0</v>
      </c>
      <c r="AI24" s="26" t="s">
        <v>148</v>
      </c>
      <c r="AJ24" s="26" t="s">
        <v>148</v>
      </c>
      <c r="AK24" s="94">
        <f t="shared" si="2"/>
        <v>1</v>
      </c>
      <c r="AL24" s="82"/>
      <c r="AM24" s="74">
        <f>IFERROR(IF(AL24/AK24&gt;100%,100%,AL24/AK24),0)</f>
        <v>0</v>
      </c>
      <c r="AN24" s="26"/>
      <c r="AO24" s="26"/>
      <c r="AP24" s="81">
        <f>O24</f>
        <v>2</v>
      </c>
      <c r="AQ24" s="82">
        <f>IFERROR(SUM(W24,AB24,AG24,AL24),0)</f>
        <v>1</v>
      </c>
      <c r="AR24" s="74">
        <f>IFERROR(IF(AQ24/AP24&gt;100%,100%,AQ24/AP24),0)</f>
        <v>0.5</v>
      </c>
      <c r="AS24" s="26" t="s">
        <v>111</v>
      </c>
    </row>
    <row r="25" spans="1:45" s="31" customFormat="1" ht="144.75" customHeight="1">
      <c r="A25" s="39">
        <v>3</v>
      </c>
      <c r="B25" s="69" t="s">
        <v>135</v>
      </c>
      <c r="C25" s="39" t="s">
        <v>174</v>
      </c>
      <c r="D25" s="58" t="s">
        <v>175</v>
      </c>
      <c r="E25" s="58" t="s">
        <v>138</v>
      </c>
      <c r="F25" s="58" t="s">
        <v>176</v>
      </c>
      <c r="G25" s="58" t="s">
        <v>177</v>
      </c>
      <c r="H25" s="58" t="s">
        <v>178</v>
      </c>
      <c r="I25" s="58" t="s">
        <v>72</v>
      </c>
      <c r="J25" s="39" t="s">
        <v>176</v>
      </c>
      <c r="K25" s="63">
        <v>1</v>
      </c>
      <c r="L25" s="63">
        <v>0</v>
      </c>
      <c r="M25" s="63">
        <v>0</v>
      </c>
      <c r="N25" s="63">
        <v>0</v>
      </c>
      <c r="O25" s="63">
        <v>1</v>
      </c>
      <c r="P25" s="39" t="s">
        <v>74</v>
      </c>
      <c r="Q25" s="58" t="s">
        <v>179</v>
      </c>
      <c r="R25" s="58" t="s">
        <v>144</v>
      </c>
      <c r="S25" s="58" t="s">
        <v>180</v>
      </c>
      <c r="T25" s="58" t="s">
        <v>181</v>
      </c>
      <c r="U25" s="58" t="s">
        <v>182</v>
      </c>
      <c r="V25" s="72">
        <f>K25</f>
        <v>1</v>
      </c>
      <c r="W25" s="73">
        <f>1</f>
        <v>1</v>
      </c>
      <c r="X25" s="74">
        <f>IFERROR(IF(W25/V25&gt;100%,100%,W25/V25),0)</f>
        <v>1</v>
      </c>
      <c r="Y25" s="26" t="s">
        <v>183</v>
      </c>
      <c r="Z25" s="26" t="s">
        <v>184</v>
      </c>
      <c r="AA25" s="72">
        <f t="shared" si="0"/>
        <v>0</v>
      </c>
      <c r="AB25" s="73">
        <v>0</v>
      </c>
      <c r="AC25" s="99">
        <f>IFERROR(IF(AB25/AA25&gt;100%,100%,AB25/AA25),0)</f>
        <v>0</v>
      </c>
      <c r="AD25" s="26" t="s">
        <v>148</v>
      </c>
      <c r="AE25" s="26" t="s">
        <v>148</v>
      </c>
      <c r="AF25" s="72">
        <f t="shared" si="1"/>
        <v>0</v>
      </c>
      <c r="AG25" s="82">
        <v>0</v>
      </c>
      <c r="AH25" s="74">
        <f>IFERROR(IF(AG25/AF25&gt;100%,100%,AG25/AF25),0)</f>
        <v>0</v>
      </c>
      <c r="AI25" s="26" t="s">
        <v>148</v>
      </c>
      <c r="AJ25" s="26" t="s">
        <v>148</v>
      </c>
      <c r="AK25" s="72">
        <f t="shared" si="2"/>
        <v>0</v>
      </c>
      <c r="AL25" s="82">
        <v>0</v>
      </c>
      <c r="AM25" s="74">
        <f>IFERROR(IF(AL25/AK25&gt;100%,100%,AL25/AK25),0)</f>
        <v>0</v>
      </c>
      <c r="AN25" s="26" t="s">
        <v>148</v>
      </c>
      <c r="AO25" s="26" t="s">
        <v>148</v>
      </c>
      <c r="AP25" s="72">
        <f>O25</f>
        <v>1</v>
      </c>
      <c r="AQ25" s="73">
        <f>IFERROR(SUM(W25,AB25,AG25,AL25),0)</f>
        <v>1</v>
      </c>
      <c r="AR25" s="74">
        <f>IFERROR(IF(AQ25/AP25&gt;100%,100%,AQ25/AP25),0)</f>
        <v>1</v>
      </c>
      <c r="AS25" s="26" t="s">
        <v>185</v>
      </c>
    </row>
    <row r="26" spans="1:45" s="31" customFormat="1" ht="168" customHeight="1">
      <c r="A26" s="39">
        <v>3</v>
      </c>
      <c r="B26" s="69" t="s">
        <v>135</v>
      </c>
      <c r="C26" s="39" t="s">
        <v>186</v>
      </c>
      <c r="D26" s="64" t="s">
        <v>187</v>
      </c>
      <c r="E26" s="58" t="s">
        <v>138</v>
      </c>
      <c r="F26" s="58" t="s">
        <v>188</v>
      </c>
      <c r="G26" s="58" t="s">
        <v>189</v>
      </c>
      <c r="H26" s="58" t="s">
        <v>190</v>
      </c>
      <c r="I26" s="58" t="s">
        <v>103</v>
      </c>
      <c r="J26" s="39" t="s">
        <v>191</v>
      </c>
      <c r="K26" s="63">
        <v>1</v>
      </c>
      <c r="L26" s="63">
        <v>1</v>
      </c>
      <c r="M26" s="63">
        <v>1</v>
      </c>
      <c r="N26" s="63">
        <v>1</v>
      </c>
      <c r="O26" s="63">
        <v>1</v>
      </c>
      <c r="P26" s="39" t="s">
        <v>192</v>
      </c>
      <c r="Q26" s="58" t="s">
        <v>179</v>
      </c>
      <c r="R26" s="58" t="s">
        <v>144</v>
      </c>
      <c r="S26" s="58" t="s">
        <v>180</v>
      </c>
      <c r="T26" s="58" t="s">
        <v>181</v>
      </c>
      <c r="U26" s="58" t="s">
        <v>182</v>
      </c>
      <c r="V26" s="72">
        <f>K26</f>
        <v>1</v>
      </c>
      <c r="W26" s="73">
        <f>(3+0+0)/(9+0+0)</f>
        <v>0.33333333333333331</v>
      </c>
      <c r="X26" s="74">
        <f>IFERROR(IF(W26/V26&gt;100%,100%,W26/V26),0)</f>
        <v>0.33333333333333331</v>
      </c>
      <c r="Y26" s="26" t="s">
        <v>193</v>
      </c>
      <c r="Z26" s="26" t="s">
        <v>184</v>
      </c>
      <c r="AA26" s="72">
        <f t="shared" si="0"/>
        <v>1</v>
      </c>
      <c r="AB26" s="73">
        <f>20/26</f>
        <v>0.76923076923076927</v>
      </c>
      <c r="AC26" s="99">
        <f>IFERROR(IF(AB26/AA26&gt;100%,100%,AB26/AA26),0)</f>
        <v>0.76923076923076927</v>
      </c>
      <c r="AD26" s="26" t="s">
        <v>194</v>
      </c>
      <c r="AE26" s="26" t="s">
        <v>195</v>
      </c>
      <c r="AF26" s="72">
        <f t="shared" si="1"/>
        <v>1</v>
      </c>
      <c r="AG26" s="72">
        <v>1</v>
      </c>
      <c r="AH26" s="74">
        <f>IFERROR(IF(AG26/AF26&gt;100%,100%,AG26/AF26),0)</f>
        <v>1</v>
      </c>
      <c r="AI26" s="26" t="s">
        <v>196</v>
      </c>
      <c r="AJ26" s="26" t="s">
        <v>197</v>
      </c>
      <c r="AK26" s="72">
        <f t="shared" si="2"/>
        <v>1</v>
      </c>
      <c r="AL26" s="81"/>
      <c r="AM26" s="74">
        <f>IFERROR(IF(AL26/AK26&gt;100%,100%,AL26/AK26),0)</f>
        <v>0</v>
      </c>
      <c r="AN26" s="26"/>
      <c r="AO26" s="26"/>
      <c r="AP26" s="72">
        <f>O26</f>
        <v>1</v>
      </c>
      <c r="AQ26" s="73">
        <f>IFERROR(AVERAGE(W26,AB26,AG26,AL26)*0.75,0)</f>
        <v>0.52564102564102566</v>
      </c>
      <c r="AR26" s="74">
        <f>IFERROR(IF(AQ26/AP26&gt;100%,100%,AQ26/AP26),0)</f>
        <v>0.52564102564102566</v>
      </c>
      <c r="AS26" s="26" t="s">
        <v>198</v>
      </c>
    </row>
    <row r="27" spans="1:45" s="31" customFormat="1" ht="86.45" customHeight="1">
      <c r="A27" s="39">
        <v>3</v>
      </c>
      <c r="B27" s="70" t="s">
        <v>135</v>
      </c>
      <c r="C27" s="65" t="s">
        <v>199</v>
      </c>
      <c r="D27" s="66" t="s">
        <v>200</v>
      </c>
      <c r="E27" s="66" t="s">
        <v>138</v>
      </c>
      <c r="F27" s="66" t="s">
        <v>201</v>
      </c>
      <c r="G27" s="66" t="s">
        <v>202</v>
      </c>
      <c r="H27" s="66" t="s">
        <v>75</v>
      </c>
      <c r="I27" s="66" t="s">
        <v>72</v>
      </c>
      <c r="J27" s="65" t="s">
        <v>201</v>
      </c>
      <c r="K27" s="71">
        <v>0</v>
      </c>
      <c r="L27" s="67">
        <v>1</v>
      </c>
      <c r="M27" s="71">
        <v>0</v>
      </c>
      <c r="N27" s="71">
        <v>0</v>
      </c>
      <c r="O27" s="67">
        <v>1</v>
      </c>
      <c r="P27" s="65" t="s">
        <v>74</v>
      </c>
      <c r="Q27" s="66" t="s">
        <v>203</v>
      </c>
      <c r="R27" s="26" t="s">
        <v>158</v>
      </c>
      <c r="S27" s="100" t="s">
        <v>201</v>
      </c>
      <c r="T27" s="100" t="s">
        <v>204</v>
      </c>
      <c r="U27" s="58" t="s">
        <v>205</v>
      </c>
      <c r="V27" s="94">
        <f>K27</f>
        <v>0</v>
      </c>
      <c r="W27" s="82">
        <v>0</v>
      </c>
      <c r="X27" s="74">
        <f>IFERROR(IF(W27/V27&gt;100%,100%,W27/V27),0)</f>
        <v>0</v>
      </c>
      <c r="Y27" s="59" t="s">
        <v>148</v>
      </c>
      <c r="Z27" s="59" t="s">
        <v>148</v>
      </c>
      <c r="AA27" s="94">
        <f t="shared" si="0"/>
        <v>1</v>
      </c>
      <c r="AB27" s="105">
        <f>(1+1+0.9)/3</f>
        <v>0.96666666666666667</v>
      </c>
      <c r="AC27" s="99">
        <f>IFERROR(IF(AB27/AA27&gt;100%,100%,AB27/AA27),0)</f>
        <v>0.96666666666666667</v>
      </c>
      <c r="AD27" s="26" t="s">
        <v>206</v>
      </c>
      <c r="AE27" s="26"/>
      <c r="AF27" s="94">
        <f t="shared" si="1"/>
        <v>0</v>
      </c>
      <c r="AG27" s="81">
        <v>0</v>
      </c>
      <c r="AH27" s="74">
        <f>IFERROR(IF(AG27/AF27&gt;100%,100%,AG27/AF27),0)</f>
        <v>0</v>
      </c>
      <c r="AI27" s="26" t="s">
        <v>207</v>
      </c>
      <c r="AJ27" s="26" t="s">
        <v>207</v>
      </c>
      <c r="AK27" s="94">
        <f t="shared" si="2"/>
        <v>0</v>
      </c>
      <c r="AL27" s="81"/>
      <c r="AM27" s="74">
        <f>IFERROR(IF(AL27/AK27&gt;100%,100%,AL27/AK27),0)</f>
        <v>0</v>
      </c>
      <c r="AN27" s="26"/>
      <c r="AO27" s="26"/>
      <c r="AP27" s="94">
        <f>O27</f>
        <v>1</v>
      </c>
      <c r="AQ27" s="105">
        <f>IFERROR(SUM(W27,AB27,AG27,AL27),0)</f>
        <v>0.96666666666666667</v>
      </c>
      <c r="AR27" s="74">
        <f>IFERROR(IF(AQ27/AP27&gt;100%,100%,AQ27/AP27),0)</f>
        <v>0.96666666666666667</v>
      </c>
      <c r="AS27" s="26" t="s">
        <v>208</v>
      </c>
    </row>
    <row r="28" spans="1:45" s="31" customFormat="1" ht="115.15" customHeight="1">
      <c r="A28" s="39">
        <v>3</v>
      </c>
      <c r="B28" s="70" t="s">
        <v>135</v>
      </c>
      <c r="C28" s="39" t="s">
        <v>209</v>
      </c>
      <c r="D28" s="26" t="s">
        <v>210</v>
      </c>
      <c r="E28" s="26" t="s">
        <v>138</v>
      </c>
      <c r="F28" s="26" t="s">
        <v>211</v>
      </c>
      <c r="G28" s="26" t="s">
        <v>212</v>
      </c>
      <c r="H28" s="26" t="s">
        <v>75</v>
      </c>
      <c r="I28" s="27" t="s">
        <v>72</v>
      </c>
      <c r="J28" s="68" t="s">
        <v>211</v>
      </c>
      <c r="K28" s="71">
        <v>0</v>
      </c>
      <c r="L28" s="71">
        <v>0</v>
      </c>
      <c r="M28" s="71">
        <v>0</v>
      </c>
      <c r="N28" s="67">
        <v>1</v>
      </c>
      <c r="O28" s="67">
        <v>1</v>
      </c>
      <c r="P28" s="39" t="s">
        <v>74</v>
      </c>
      <c r="Q28" s="66" t="s">
        <v>203</v>
      </c>
      <c r="R28" s="26" t="s">
        <v>158</v>
      </c>
      <c r="S28" s="100" t="s">
        <v>213</v>
      </c>
      <c r="T28" s="100" t="s">
        <v>214</v>
      </c>
      <c r="U28" s="58" t="s">
        <v>205</v>
      </c>
      <c r="V28" s="94">
        <f>K28</f>
        <v>0</v>
      </c>
      <c r="W28" s="82">
        <v>0</v>
      </c>
      <c r="X28" s="74">
        <f>IFERROR(IF(W28/V28&gt;100%,100%,W28/V28),0)</f>
        <v>0</v>
      </c>
      <c r="Y28" s="59" t="s">
        <v>148</v>
      </c>
      <c r="Z28" s="59" t="s">
        <v>148</v>
      </c>
      <c r="AA28" s="94">
        <f t="shared" si="0"/>
        <v>0</v>
      </c>
      <c r="AB28" s="82">
        <v>0</v>
      </c>
      <c r="AC28" s="99">
        <f>IFERROR(IF(AB28/AA28&gt;100%,100%,AB28/AA28),0)</f>
        <v>0</v>
      </c>
      <c r="AD28" s="26" t="s">
        <v>148</v>
      </c>
      <c r="AE28" s="26" t="s">
        <v>148</v>
      </c>
      <c r="AF28" s="94">
        <f t="shared" si="1"/>
        <v>0</v>
      </c>
      <c r="AG28" s="81">
        <v>0</v>
      </c>
      <c r="AH28" s="74">
        <f>IFERROR(IF(AG28/AF28&gt;100%,100%,AG28/AF28),0)</f>
        <v>0</v>
      </c>
      <c r="AI28" s="26" t="s">
        <v>207</v>
      </c>
      <c r="AJ28" s="26" t="s">
        <v>207</v>
      </c>
      <c r="AK28" s="94">
        <f t="shared" si="2"/>
        <v>1</v>
      </c>
      <c r="AL28" s="81"/>
      <c r="AM28" s="74">
        <f>IFERROR(IF(AL28/AK28&gt;100%,100%,AL28/AK28),0)</f>
        <v>0</v>
      </c>
      <c r="AN28" s="26"/>
      <c r="AO28" s="26"/>
      <c r="AP28" s="81">
        <f>O28</f>
        <v>1</v>
      </c>
      <c r="AQ28" s="82">
        <f>IFERROR(SUM(W28,AB28,AG28,AL28),0)</f>
        <v>0</v>
      </c>
      <c r="AR28" s="74">
        <f>IFERROR(IF(AQ28/AP28&gt;100%,100%,AQ28/AP28),0)</f>
        <v>0</v>
      </c>
      <c r="AS28" s="26" t="s">
        <v>215</v>
      </c>
    </row>
    <row r="29" spans="1:45" s="5" customFormat="1" ht="17.25">
      <c r="A29" s="10"/>
      <c r="B29" s="10"/>
      <c r="C29" s="10"/>
      <c r="D29" s="11" t="s">
        <v>216</v>
      </c>
      <c r="E29" s="11"/>
      <c r="F29" s="11"/>
      <c r="G29" s="11"/>
      <c r="H29" s="11"/>
      <c r="I29" s="11"/>
      <c r="J29" s="11"/>
      <c r="K29" s="12"/>
      <c r="L29" s="12"/>
      <c r="M29" s="12"/>
      <c r="N29" s="12"/>
      <c r="O29" s="12"/>
      <c r="P29" s="11"/>
      <c r="Q29" s="11"/>
      <c r="R29" s="11"/>
      <c r="S29" s="10"/>
      <c r="T29" s="10"/>
      <c r="U29" s="10"/>
      <c r="V29" s="75"/>
      <c r="W29" s="75"/>
      <c r="X29" s="76">
        <f>AVERAGE(X25,X26)*20%</f>
        <v>0.13333333333333333</v>
      </c>
      <c r="Y29" s="77"/>
      <c r="Z29" s="77"/>
      <c r="AA29" s="17"/>
      <c r="AB29" s="17"/>
      <c r="AC29" s="101">
        <f>AVERAGE(AC22,AC24,AC26,AC27)*20%</f>
        <v>0.17991987179487179</v>
      </c>
      <c r="AD29" s="10"/>
      <c r="AE29" s="10"/>
      <c r="AF29" s="17"/>
      <c r="AG29" s="17"/>
      <c r="AH29" s="101">
        <f>AVERAGE(AH23,AH26)*20%</f>
        <v>0.2</v>
      </c>
      <c r="AI29" s="10"/>
      <c r="AJ29" s="10"/>
      <c r="AK29" s="17"/>
      <c r="AL29" s="17"/>
      <c r="AM29" s="101">
        <f>AVERAGE(AM22,AM24,AM26,AM28)*20%</f>
        <v>0</v>
      </c>
      <c r="AN29" s="10"/>
      <c r="AO29" s="10"/>
      <c r="AP29" s="75"/>
      <c r="AQ29" s="75"/>
      <c r="AR29" s="76">
        <f>AVERAGE(AR22,AR23,AR24,AR25,AR26,AR27)*20%</f>
        <v>0.14745192307692306</v>
      </c>
      <c r="AS29" s="77"/>
    </row>
    <row r="30" spans="1:45" s="9" customFormat="1" ht="20.25">
      <c r="A30" s="6"/>
      <c r="B30" s="6"/>
      <c r="C30" s="6"/>
      <c r="D30" s="7" t="s">
        <v>217</v>
      </c>
      <c r="E30" s="6"/>
      <c r="F30" s="6"/>
      <c r="G30" s="6"/>
      <c r="H30" s="6"/>
      <c r="I30" s="6"/>
      <c r="J30" s="6"/>
      <c r="K30" s="8"/>
      <c r="L30" s="8"/>
      <c r="M30" s="8"/>
      <c r="N30" s="8"/>
      <c r="O30" s="8"/>
      <c r="P30" s="6"/>
      <c r="Q30" s="6"/>
      <c r="R30" s="6"/>
      <c r="S30" s="6"/>
      <c r="T30" s="6"/>
      <c r="U30" s="6"/>
      <c r="V30" s="78"/>
      <c r="W30" s="78"/>
      <c r="X30" s="79">
        <f>X21+X29</f>
        <v>0.93333333333333335</v>
      </c>
      <c r="Y30" s="80"/>
      <c r="Z30" s="80"/>
      <c r="AA30" s="18"/>
      <c r="AB30" s="18"/>
      <c r="AC30" s="102">
        <f>AC21+AC29</f>
        <v>0.97991987179487183</v>
      </c>
      <c r="AD30" s="6"/>
      <c r="AE30" s="6"/>
      <c r="AF30" s="18"/>
      <c r="AG30" s="18"/>
      <c r="AH30" s="102">
        <f>AH21+AH29</f>
        <v>1</v>
      </c>
      <c r="AI30" s="6"/>
      <c r="AJ30" s="6"/>
      <c r="AK30" s="18"/>
      <c r="AL30" s="18"/>
      <c r="AM30" s="102">
        <f>AM21+AM29</f>
        <v>0</v>
      </c>
      <c r="AN30" s="6"/>
      <c r="AO30" s="6"/>
      <c r="AP30" s="78"/>
      <c r="AQ30" s="78"/>
      <c r="AR30" s="79">
        <f>AR21+AR29</f>
        <v>0.74745192307692321</v>
      </c>
      <c r="AS30" s="80"/>
    </row>
  </sheetData>
  <mergeCells count="24">
    <mergeCell ref="V13:Z14"/>
    <mergeCell ref="AA13:AE14"/>
    <mergeCell ref="AF13:AJ14"/>
    <mergeCell ref="AK13:AO14"/>
    <mergeCell ref="AP13:AS14"/>
    <mergeCell ref="A13:B14"/>
    <mergeCell ref="A1:J1"/>
    <mergeCell ref="K1:O1"/>
    <mergeCell ref="C13:E14"/>
    <mergeCell ref="F13:P14"/>
    <mergeCell ref="A2:J2"/>
    <mergeCell ref="G10:J10"/>
    <mergeCell ref="G11:J11"/>
    <mergeCell ref="A4:C11"/>
    <mergeCell ref="D4:D11"/>
    <mergeCell ref="S13:U14"/>
    <mergeCell ref="E4:J4"/>
    <mergeCell ref="G5:J5"/>
    <mergeCell ref="G6:J6"/>
    <mergeCell ref="G7:J7"/>
    <mergeCell ref="G8:J8"/>
    <mergeCell ref="Q13:Q15"/>
    <mergeCell ref="R13:R15"/>
    <mergeCell ref="G9:J9"/>
  </mergeCells>
  <phoneticPr fontId="16" type="noConversion"/>
  <dataValidations count="1">
    <dataValidation allowBlank="1" showInputMessage="1" showErrorMessage="1" error="Escriba un texto " promptTitle="Cualquier contenido" sqref="E15 E3:E12"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E13:E14 E21 E29:E1048576</xm:sqref>
        </x14:dataValidation>
        <x14:dataValidation type="list" allowBlank="1" showInputMessage="1" showErrorMessage="1" xr:uid="{188A35B9-5011-475E-9BC5-F80C130E6708}">
          <x14:formula1>
            <xm:f>Listas!$D$1:$D$20</xm:f>
          </x14:formula1>
          <xm:sqref>Q16:Q20</xm:sqref>
        </x14:dataValidation>
        <x14:dataValidation type="list" allowBlank="1" showInputMessage="1" showErrorMessage="1" xr:uid="{7DA81430-7AFC-4B0D-A630-84A0186D7298}">
          <x14:formula1>
            <xm:f>Listas!$F$1:$F$12</xm:f>
          </x14:formula1>
          <xm:sqref>R16:R20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5" customWidth="1"/>
    <col min="2" max="2" width="98.5703125" style="45" customWidth="1"/>
    <col min="3" max="3" width="11.42578125" style="45"/>
    <col min="4" max="4" width="74.7109375" style="45" customWidth="1"/>
    <col min="5" max="16384" width="11.42578125" style="45"/>
  </cols>
  <sheetData>
    <row r="1" spans="2:4" ht="30">
      <c r="B1" s="44" t="s">
        <v>218</v>
      </c>
      <c r="D1" s="45" t="s">
        <v>219</v>
      </c>
    </row>
    <row r="2" spans="2:4">
      <c r="B2" s="44" t="s">
        <v>220</v>
      </c>
      <c r="D2" s="45" t="s">
        <v>221</v>
      </c>
    </row>
    <row r="3" spans="2:4" ht="45">
      <c r="B3" s="44" t="s">
        <v>222</v>
      </c>
      <c r="D3" s="45" t="s">
        <v>223</v>
      </c>
    </row>
    <row r="4" spans="2:4" ht="30">
      <c r="B4" s="44" t="s">
        <v>224</v>
      </c>
      <c r="D4" s="45" t="s">
        <v>225</v>
      </c>
    </row>
    <row r="5" spans="2:4" ht="30">
      <c r="B5" s="44" t="s">
        <v>226</v>
      </c>
      <c r="D5" s="45" t="s">
        <v>227</v>
      </c>
    </row>
    <row r="6" spans="2:4" ht="30">
      <c r="B6" s="44" t="s">
        <v>157</v>
      </c>
      <c r="D6" s="45" t="s">
        <v>228</v>
      </c>
    </row>
    <row r="7" spans="2:4" ht="45">
      <c r="B7" s="44" t="s">
        <v>179</v>
      </c>
      <c r="D7" s="45" t="s">
        <v>76</v>
      </c>
    </row>
    <row r="8" spans="2:4" ht="45">
      <c r="B8" s="44" t="s">
        <v>229</v>
      </c>
      <c r="D8" s="45" t="s">
        <v>230</v>
      </c>
    </row>
    <row r="9" spans="2:4" ht="30">
      <c r="B9" s="44" t="s">
        <v>231</v>
      </c>
      <c r="D9" s="45" t="s">
        <v>232</v>
      </c>
    </row>
    <row r="10" spans="2:4" ht="30">
      <c r="B10" s="44" t="s">
        <v>233</v>
      </c>
      <c r="D10" s="45" t="s">
        <v>234</v>
      </c>
    </row>
    <row r="11" spans="2:4" ht="30">
      <c r="B11" s="44" t="s">
        <v>235</v>
      </c>
      <c r="D11" s="45" t="s">
        <v>144</v>
      </c>
    </row>
    <row r="12" spans="2:4">
      <c r="B12" s="44" t="s">
        <v>203</v>
      </c>
      <c r="D12" s="45" t="s">
        <v>236</v>
      </c>
    </row>
    <row r="13" spans="2:4">
      <c r="B13" s="44" t="s">
        <v>237</v>
      </c>
    </row>
    <row r="14" spans="2:4">
      <c r="B14" s="44" t="s">
        <v>238</v>
      </c>
    </row>
    <row r="15" spans="2:4">
      <c r="B15" s="44" t="s">
        <v>239</v>
      </c>
    </row>
    <row r="16" spans="2:4">
      <c r="B16" s="44" t="s">
        <v>240</v>
      </c>
    </row>
    <row r="17" spans="2:2">
      <c r="B17" s="44" t="s">
        <v>241</v>
      </c>
    </row>
    <row r="18" spans="2:2">
      <c r="B18" s="44" t="s">
        <v>242</v>
      </c>
    </row>
    <row r="19" spans="2:2">
      <c r="B19" s="44" t="s">
        <v>243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62</v>
      </c>
      <c r="D1" s="44" t="s">
        <v>218</v>
      </c>
      <c r="F1" s="45" t="s">
        <v>219</v>
      </c>
    </row>
    <row r="2" spans="1:6" ht="30">
      <c r="A2" t="s">
        <v>68</v>
      </c>
      <c r="D2" s="44" t="s">
        <v>220</v>
      </c>
      <c r="F2" s="45" t="s">
        <v>221</v>
      </c>
    </row>
    <row r="3" spans="1:6" ht="75">
      <c r="A3" t="s">
        <v>244</v>
      </c>
      <c r="D3" s="44" t="s">
        <v>222</v>
      </c>
      <c r="F3" s="45" t="s">
        <v>223</v>
      </c>
    </row>
    <row r="4" spans="1:6" ht="60">
      <c r="A4" t="s">
        <v>138</v>
      </c>
      <c r="D4" s="44" t="s">
        <v>224</v>
      </c>
      <c r="F4" s="45" t="s">
        <v>225</v>
      </c>
    </row>
    <row r="5" spans="1:6" ht="45">
      <c r="D5" s="44" t="s">
        <v>226</v>
      </c>
      <c r="F5" s="45" t="s">
        <v>227</v>
      </c>
    </row>
    <row r="6" spans="1:6" ht="45">
      <c r="D6" s="44" t="s">
        <v>157</v>
      </c>
      <c r="F6" s="45" t="s">
        <v>228</v>
      </c>
    </row>
    <row r="7" spans="1:6" ht="60">
      <c r="D7" s="44" t="s">
        <v>179</v>
      </c>
      <c r="F7" s="45" t="s">
        <v>76</v>
      </c>
    </row>
    <row r="8" spans="1:6" ht="75">
      <c r="D8" s="44" t="s">
        <v>229</v>
      </c>
      <c r="F8" s="45" t="s">
        <v>230</v>
      </c>
    </row>
    <row r="9" spans="1:6" ht="45">
      <c r="D9" s="44" t="s">
        <v>231</v>
      </c>
      <c r="F9" s="45" t="s">
        <v>232</v>
      </c>
    </row>
    <row r="10" spans="1:6" ht="45">
      <c r="D10" s="44" t="s">
        <v>233</v>
      </c>
      <c r="F10" s="45" t="s">
        <v>234</v>
      </c>
    </row>
    <row r="11" spans="1:6" ht="45">
      <c r="D11" s="44" t="s">
        <v>235</v>
      </c>
      <c r="F11" s="45" t="s">
        <v>144</v>
      </c>
    </row>
    <row r="12" spans="1:6">
      <c r="D12" s="44" t="s">
        <v>203</v>
      </c>
      <c r="F12" s="45" t="s">
        <v>158</v>
      </c>
    </row>
    <row r="13" spans="1:6">
      <c r="D13" s="44" t="s">
        <v>237</v>
      </c>
    </row>
    <row r="14" spans="1:6">
      <c r="D14" s="44" t="s">
        <v>238</v>
      </c>
    </row>
    <row r="15" spans="1:6">
      <c r="D15" s="44" t="s">
        <v>239</v>
      </c>
    </row>
    <row r="16" spans="1:6">
      <c r="D16" s="44" t="s">
        <v>240</v>
      </c>
    </row>
    <row r="17" spans="4:4">
      <c r="D17" s="44" t="s">
        <v>241</v>
      </c>
    </row>
    <row r="18" spans="4:4">
      <c r="D18" s="44" t="s">
        <v>242</v>
      </c>
    </row>
    <row r="19" spans="4:4">
      <c r="D19" s="44" t="s">
        <v>243</v>
      </c>
    </row>
    <row r="20" spans="4:4">
      <c r="D20" s="44" t="s">
        <v>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79018428daba7da6b7df86511930d52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6411d300e754eb637862d3d8d9af221e"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D8E459F6-855C-41DD-8310-F4020838AD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2025-10-27T19:41:05Z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