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DC77859C-8253-4A9B-92A3-B68DFE0EC41F}" xr6:coauthVersionLast="47" xr6:coauthVersionMax="47" xr10:uidLastSave="{00000000-0000-0000-0000-000000000000}"/>
  <bookViews>
    <workbookView xWindow="-120" yWindow="-120" windowWidth="29040" windowHeight="15720" xr2:uid="{00000000-000D-0000-FFFF-FFFF00000000}"/>
  </bookViews>
  <sheets>
    <sheet name="Hoja1 (2)" sheetId="4" r:id="rId1"/>
    <sheet name="Listas" sheetId="2" state="hidden" r:id="rId2"/>
  </sheets>
  <definedNames>
    <definedName name="_xlnm._FilterDatabase" localSheetId="0" hidden="1">'Hoja1 (2)'!$G$11:$G$17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8" i="4" l="1"/>
  <c r="AO18" i="4"/>
  <c r="AJ18" i="4"/>
  <c r="AE18" i="4"/>
  <c r="Z18" i="4"/>
  <c r="AT12" i="4"/>
  <c r="AT13" i="4"/>
  <c r="AT14" i="4"/>
  <c r="AT15" i="4"/>
  <c r="AT16" i="4"/>
  <c r="AT17" i="4"/>
  <c r="AT11" i="4"/>
  <c r="AO12" i="4"/>
  <c r="AO13" i="4"/>
  <c r="AO14" i="4"/>
  <c r="AO15" i="4"/>
  <c r="AO16" i="4"/>
  <c r="AO17" i="4"/>
  <c r="AO11" i="4"/>
  <c r="AJ12" i="4"/>
  <c r="AJ13" i="4"/>
  <c r="AJ14" i="4"/>
  <c r="AJ15" i="4"/>
  <c r="AJ16" i="4"/>
  <c r="AJ17" i="4"/>
  <c r="AJ11" i="4"/>
  <c r="AE12" i="4"/>
  <c r="AE13" i="4"/>
  <c r="AE14" i="4"/>
  <c r="AE15" i="4"/>
  <c r="AE16" i="4"/>
  <c r="AE17" i="4"/>
  <c r="AE11" i="4"/>
  <c r="Z12" i="4"/>
  <c r="Z13" i="4"/>
  <c r="Z14" i="4"/>
  <c r="Z15" i="4"/>
  <c r="Z16" i="4"/>
  <c r="Z17" i="4"/>
  <c r="T17" i="4"/>
  <c r="AR17" i="4"/>
  <c r="T16" i="4"/>
  <c r="T15" i="4"/>
  <c r="AR15" i="4"/>
  <c r="T13" i="4"/>
  <c r="AR13" i="4"/>
  <c r="T12" i="4"/>
  <c r="AR12" i="4" s="1"/>
  <c r="T11" i="4"/>
  <c r="AM22" i="4"/>
  <c r="AO22" i="4" s="1"/>
  <c r="AH22" i="4"/>
  <c r="AJ22" i="4" s="1"/>
  <c r="AC22" i="4"/>
  <c r="AE22" i="4" s="1"/>
  <c r="X22" i="4"/>
  <c r="Z22" i="4" s="1"/>
  <c r="T22" i="4"/>
  <c r="AR22" i="4" s="1"/>
  <c r="AT22" i="4" s="1"/>
  <c r="AM21" i="4"/>
  <c r="AO21" i="4" s="1"/>
  <c r="AH21" i="4"/>
  <c r="AJ21" i="4" s="1"/>
  <c r="AC21" i="4"/>
  <c r="AE21" i="4" s="1"/>
  <c r="X21" i="4"/>
  <c r="Z21" i="4" s="1"/>
  <c r="T21" i="4"/>
  <c r="AR21" i="4" s="1"/>
  <c r="AT21" i="4" s="1"/>
  <c r="AR20" i="4"/>
  <c r="AT20" i="4" s="1"/>
  <c r="AM20" i="4"/>
  <c r="AO20" i="4" s="1"/>
  <c r="AH20" i="4"/>
  <c r="AJ20" i="4" s="1"/>
  <c r="AC20" i="4"/>
  <c r="AE20" i="4" s="1"/>
  <c r="Z20" i="4"/>
  <c r="X20" i="4"/>
  <c r="T20" i="4"/>
  <c r="AM19" i="4"/>
  <c r="AO19" i="4" s="1"/>
  <c r="AH19" i="4"/>
  <c r="AJ19" i="4" s="1"/>
  <c r="AC19" i="4"/>
  <c r="AE19" i="4" s="1"/>
  <c r="X19" i="4"/>
  <c r="Z19" i="4" s="1"/>
  <c r="T19" i="4"/>
  <c r="AR19" i="4" s="1"/>
  <c r="AT19" i="4" s="1"/>
  <c r="AM17" i="4"/>
  <c r="AH17" i="4"/>
  <c r="AC17" i="4"/>
  <c r="X17" i="4"/>
  <c r="AR16" i="4"/>
  <c r="AM16" i="4"/>
  <c r="AH16" i="4"/>
  <c r="AC16" i="4"/>
  <c r="X16" i="4"/>
  <c r="AM15" i="4"/>
  <c r="AH15" i="4"/>
  <c r="AC15" i="4"/>
  <c r="X15" i="4"/>
  <c r="AM14" i="4"/>
  <c r="AH14" i="4"/>
  <c r="AC14" i="4"/>
  <c r="X14" i="4"/>
  <c r="T14" i="4"/>
  <c r="AR14" i="4" s="1"/>
  <c r="AM13" i="4"/>
  <c r="AH13" i="4"/>
  <c r="AC13" i="4"/>
  <c r="X13" i="4"/>
  <c r="AM12" i="4"/>
  <c r="AH12" i="4"/>
  <c r="AC12" i="4"/>
  <c r="X12" i="4"/>
  <c r="AR11" i="4"/>
  <c r="AM11" i="4"/>
  <c r="AH11" i="4"/>
  <c r="AC11" i="4"/>
  <c r="X11" i="4"/>
  <c r="Z11" i="4" s="1"/>
  <c r="AT23" i="4" l="1"/>
  <c r="AT24" i="4" s="1"/>
  <c r="Z23" i="4"/>
  <c r="Z24" i="4" s="1"/>
  <c r="AE23" i="4"/>
  <c r="AE24" i="4" s="1"/>
  <c r="AJ23" i="4"/>
  <c r="AJ24" i="4" s="1"/>
  <c r="AO23" i="4"/>
  <c r="AO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6915158B-90DD-4C3E-B92E-8690D964CF9D}">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C12944EF-3F13-4571-9930-A457B69A2845}">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C9F55A25-BAA8-4138-B6A7-228FC1156117}">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38D5207D-C9B7-4F79-90A4-4BF738FE05D1}">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<sst xmlns="http://schemas.openxmlformats.org/spreadsheetml/2006/main" count="388" uniqueCount="244">
  <si>
    <t>DEPENDENCIAS ASOCIADAS</t>
  </si>
  <si>
    <t>CONTROL DE CAMBIOS</t>
  </si>
  <si>
    <t>VERSIÓN</t>
  </si>
  <si>
    <t>FECHA</t>
  </si>
  <si>
    <t>DESCRIPCIÓN</t>
  </si>
  <si>
    <t>META</t>
  </si>
  <si>
    <t>PLANEACIÓN DEL DESARROLLO</t>
  </si>
  <si>
    <t>PROYECTO DE INVERSIÓN</t>
  </si>
  <si>
    <t>PLANEACIÓN ESTRATÉGICA</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</si>
  <si>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</si>
  <si>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</si>
  <si>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</si>
  <si>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</si>
  <si>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</si>
  <si>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</si>
  <si>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</si>
  <si>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</si>
  <si>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</si>
  <si>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</si>
  <si>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</si>
  <si>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</si>
  <si>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</si>
  <si>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</si>
  <si>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</si>
  <si>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</si>
  <si>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</si>
  <si>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</si>
  <si>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</si>
  <si>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</si>
  <si>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</si>
  <si>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</si>
  <si>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</si>
  <si>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</si>
  <si>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</si>
  <si>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</si>
  <si>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</si>
  <si>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</si>
  <si>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</si>
  <si>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</si>
  <si>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</si>
  <si>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</si>
  <si>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</si>
  <si>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</si>
  <si>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Efectuar la entrega a los titulares o devolución a las entidades emisoras del 95% de los documentos de identificación extraviados que cumplen con el tiempo de custodia definidos en el procedimiento.</t>
  </si>
  <si>
    <t>Bogotá confía en su gobierno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</si>
  <si>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</si>
  <si>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</si>
  <si>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</si>
  <si>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PEI - Propiciar la revolución del servicio con criterios de calidad, calidez, eficacia, oportunidad, sostenibilidad y transformación digital.</t>
  </si>
  <si>
    <t>Gestión con Valores para Resultados</t>
  </si>
  <si>
    <t>Política 7. Servicio al Ciudadano</t>
  </si>
  <si>
    <t>Eficacia</t>
  </si>
  <si>
    <t>Porcentaje de entrega o devolución de Documentos Extraviados</t>
  </si>
  <si>
    <t>Porcentaje  de entrega o devolución de documentos extraviados</t>
  </si>
  <si>
    <t>Cantidad de documentos registrados en el aplicativo SIDE-BIZAGI con corte al 1 de enero de 2026.</t>
  </si>
  <si>
    <t>(Número  total de documentos entregados o devueltos en 2.026 / Número total de documentos registrados en el aplicativo SIDE-BIZAGI que cumplen con el tiempo de custodia) * 100</t>
  </si>
  <si>
    <t>Creciente</t>
  </si>
  <si>
    <t>Consolidado de seguimiento a la gestión del Banco de Documentos extraviados</t>
  </si>
  <si>
    <t>Reporte aplicativo SIDE-BIZAGI</t>
  </si>
  <si>
    <t>Subsecretaría de Gestión Institucional - Servicio a la Ciudadanía</t>
  </si>
  <si>
    <t>Seguimiento a los puntos de atención a la ciudadanía para la verificación del cumplimiento de criterios.</t>
  </si>
  <si>
    <t>Número de seguimientos realizados a los puntos de atención a la ciudadanía</t>
  </si>
  <si>
    <t>4 visitas de seguimiento a los puntos de atención realizada en la vigencia 2025.</t>
  </si>
  <si>
    <t>Constante</t>
  </si>
  <si>
    <t>Formatos de verificación de  "Monitoreo a la calidad del servicio - Alcaldías locales" del plan de acción de la Política Pública Distrital de Servicio a la Ciudadanía, así como del cumplimiento de Accesibilidad a Medios Fisicos NTC 6047 de 2013 y la normaividada vigente, al igual, la implementación de la Política Pública de Atención a la Ciudadanía.</t>
  </si>
  <si>
    <t>Realizar un (1) evento para la exaltación y desarrollo de las habilidades y capacidades de las personas  con discapacidad  que permita fortalecer el impacto e incidencia de la Estrategia Gobierno Sin Límites en lo local.</t>
  </si>
  <si>
    <t>Evento de disminución de barreras</t>
  </si>
  <si>
    <t>Número</t>
  </si>
  <si>
    <t>1 Evento de desarrollo de habilidades y capacidades realizada en la vigencia 2025.</t>
  </si>
  <si>
    <t>Suma</t>
  </si>
  <si>
    <t>Actas de reuniones adelantadas en cada trimestre para la organización del evento, registros fotográficos, grabaciones de reuniones virtuales, archivos y anexos generales relacionados con el evento.</t>
  </si>
  <si>
    <t>Informes, reportes, planes y demás registros de información pertinentes al asunto.</t>
  </si>
  <si>
    <t>Realizar cuatro (4) ferias itinerantes de servicios  en el marco de la estrategia "Gobierno al Territorio", dirigidas a la ciudadanía con enfoque diferencial, territorial, poblacional y de género, permitiendo una reactivación económica, cultural  y el impulso local.</t>
  </si>
  <si>
    <t>Ferias itinerantes de servicios</t>
  </si>
  <si>
    <t>4 ferias realizadas en la vigencia 2025.</t>
  </si>
  <si>
    <t>Actas de asistencia y registro fotográfico de cada feria desarrollada</t>
  </si>
  <si>
    <t>Adelantar la clasificación al 100% de las peticiones ciudadanas registradas, recibidas e ingresadas por el aplicativo Bogotá Te Escucha.</t>
  </si>
  <si>
    <t>Porcentaje de clasificación a las peticiones  ciudadanas registradas, recibidas e ingresadas por el aplicativo Bogotá Te Escucha.</t>
  </si>
  <si>
    <t>Porcentaje</t>
  </si>
  <si>
    <t>(Número total de peticiones clasificadas / Número  total de peticiones registradas, recibidas e ingresadas) x 100%</t>
  </si>
  <si>
    <t>Consolidado de clasificaciones efectuadas a las peticiones registradas, recibidas e ingresadas por el aplicativo Bogotá Te Escucha.</t>
  </si>
  <si>
    <t>Aplicativo de Gestión Documental ORFEO</t>
  </si>
  <si>
    <t>Adelantar el seguimiento al 100% de las peticiones ciudadanas registradas, recibidas e ingresadas por el aplicativo Bogotá Te Escucha.</t>
  </si>
  <si>
    <t>Porcentaje de seguimiento a las peticiones  ciudadanas registradas, recibidas e ingresadas por el aplicativo Bogotá Te Escucha.</t>
  </si>
  <si>
    <t>(Número total de peticiones con seguimiento / Número  total de peticiones registradas, recibidas e ingresadas) x 100%</t>
  </si>
  <si>
    <t>Consolidado de seguimientos efectuados a las peticiones registradas, recibidas e ingresadas por el aplicativo Bogotá Te Escucha.</t>
  </si>
  <si>
    <t>Reporte mensual de peticiones registradas y clasificadas como Sugerencias.</t>
  </si>
  <si>
    <t>N/A</t>
  </si>
  <si>
    <t>Número de reportes mensuales de peticiones registradas y clasificadas como sugerencias enviados a la OAP</t>
  </si>
  <si>
    <t>Reporte de peticiones clasificadas como sugerencias.</t>
  </si>
  <si>
    <t>Reporte PQRS Oficina de Servicio Atención a la Ciudadanía y/o Reporte PQRS Secretaria General</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</si>
  <si>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</si>
  <si>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</si>
  <si>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</si>
  <si>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</si>
  <si>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</si>
  <si>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</si>
  <si>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</si>
  <si>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</si>
  <si>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</si>
  <si>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</si>
  <si>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</si>
  <si>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</si>
  <si>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</si>
  <si>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</si>
  <si>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</si>
  <si>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</si>
  <si>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</si>
  <si>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</si>
  <si>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</si>
  <si>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</si>
  <si>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</si>
  <si>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</si>
  <si>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</si>
  <si>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</si>
  <si>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Direccionamiento Estratégico y Planeación</t>
  </si>
  <si>
    <t>Política 2. Integridad</t>
  </si>
  <si>
    <t>Eficiencia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</si>
  <si>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</si>
  <si>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</si>
  <si>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</si>
  <si>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</si>
  <si>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3. Planeación institucional</t>
  </si>
  <si>
    <t>Efectividad</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</si>
  <si>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</si>
  <si>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</si>
  <si>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</si>
  <si>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</si>
  <si>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</si>
  <si>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</si>
  <si>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Evaluación de Resultados</t>
  </si>
  <si>
    <t>Política 4. Gestión Presupuestal y Eficiencia del Gasto Público</t>
  </si>
  <si>
    <t>Decreciente</t>
  </si>
  <si>
    <t>OCDI - Oficina de Control Disciplinario Interno</t>
  </si>
  <si>
    <t>5.33. Fortalecimiento institucional para un gobierno confiable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</si>
  <si>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</si>
  <si>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</si>
  <si>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</si>
  <si>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</si>
  <si>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</si>
  <si>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</si>
  <si>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</si>
  <si>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</si>
  <si>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</si>
  <si>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</si>
  <si>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Política 6. Fortalecimiento organizacional y simplificación de procesos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</si>
  <si>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</si>
  <si>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</si>
  <si>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</si>
  <si>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</si>
  <si>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</si>
  <si>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</si>
  <si>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</si>
  <si>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</si>
  <si>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</si>
  <si>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</si>
  <si>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</si>
  <si>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</si>
  <si>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</si>
  <si>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</si>
  <si>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</si>
  <si>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</si>
  <si>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</si>
  <si>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</si>
  <si>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</si>
  <si>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</si>
  <si>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</si>
  <si>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8179 - Fortalecimiento de la gestión administrativa y operativa de la Secretaria Distrital de Gobierno Bogotá D.C.</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</si>
  <si>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</si>
  <si>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</si>
  <si>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</si>
  <si>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</si>
  <si>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12. Seguridad Digital</t>
  </si>
  <si>
    <t>DDH - Dirección de Derechos Humanos</t>
  </si>
  <si>
    <t>Política 13. Defensa Jurídica</t>
  </si>
  <si>
    <t>SARLC - Subdirección de Asuntos de Libertad Religiosa y de Conciencia</t>
  </si>
  <si>
    <t>Implementar 1 estrategia para fortalecimiento de la gestión institucional y operativa  </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</si>
  <si>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</si>
  <si>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</si>
  <si>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</si>
  <si>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</si>
  <si>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</si>
  <si>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</si>
  <si>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</si>
  <si>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</si>
  <si>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</si>
  <si>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</si>
  <si>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</si>
  <si>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</si>
  <si>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</si>
  <si>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</si>
  <si>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</si>
  <si>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</si>
  <si>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</si>
  <si>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</si>
  <si>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</si>
  <si>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</si>
  <si>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</si>
  <si>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Número de eventos de disminución de barreras realizados / Número de eventos de disminución de barreras programados</t>
  </si>
  <si>
    <t>Número de ferias itinerantes de servicios realizadas / Número de ferias itinerantes de servicios programadas</t>
  </si>
  <si>
    <t>Efectuar doce (12) reportes de las peticiones registradas y clasificadas como sugerencias. a la Oficina Asesora de Planeación.</t>
  </si>
  <si>
    <t>Visitar el 100% de los puntos presenciales de Atención a la Ciudadanía (Nivel Central, Alcaldías Locales, Red CADE), para la verificación del cumplimiento de los criterios del formato "Monitoreo a la calidad del servicio - Alcaldías locales", el cumplimiento de Accesibilidad  NTC 6047 de 2013 y diseño universal,  al igual, que la implementación de la Política Pública de Atención a la Ciudadanía.</t>
  </si>
  <si>
    <t>Acta de visitas realizadas.
Relación de puntos de atención activos en el periodo.</t>
  </si>
  <si>
    <t>100% con corte a 31 de octubre de 2025</t>
  </si>
  <si>
    <t>Publicación del plan de gestión aprobado. Caso HOLA: XXXXXX</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</si>
  <si>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</si>
  <si>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SERVICIO DE ATENCIÓN A LA CIUDADANÍA
VIGENCIA 2026</t>
    </r>
  </si>
  <si>
    <t>SUBSECRETARÍA DE GESTIÓN INSTITUCIONAL</t>
  </si>
  <si>
    <t>MTS1</t>
  </si>
  <si>
    <t>Obtener un (1) sello "Gobierno Sostenible"  por el cumplimiento de los criterios establecidos por la Oficina Asesora de Planeación en el marco del Sistema de Gestión Ambiental y Energético</t>
  </si>
  <si>
    <t>Sello "Gobierno Sostenible"</t>
  </si>
  <si>
    <t>Sello</t>
  </si>
  <si>
    <t>No. de criterios cumplidos /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</si>
  <si>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</si>
  <si>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</si>
  <si>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</si>
  <si>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</si>
  <si>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</si>
  <si>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</si>
  <si>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</si>
  <si>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</si>
  <si>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</si>
  <si>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</si>
  <si>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</si>
  <si>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</si>
  <si>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</si>
  <si>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</si>
  <si>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</si>
  <si>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</si>
  <si>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</si>
  <si>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</si>
  <si>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</si>
  <si>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</si>
  <si>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</si>
  <si>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</si>
  <si>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</si>
  <si>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</si>
  <si>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MT1</t>
  </si>
  <si>
    <t>MT2</t>
  </si>
  <si>
    <t>MT3</t>
  </si>
  <si>
    <t>MT4</t>
  </si>
  <si>
    <t>MT5</t>
  </si>
  <si>
    <t>MT6</t>
  </si>
  <si>
    <t>MT7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</si>
</sst>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sz val="11"/>
      <color rgb="FF000000"/>
      <name val="Calibri Light"/>
      <family val="2"/>
    </font>
    <font>
      <sz val="11"/>
      <color theme="4" tint="-0.249977111117893"/>
      <name val="Calibri Light"/>
      <family val="2"/>
      <scheme val="major"/>
    </font>
    <font>
      <b/>
      <sz val="11"/>
      <color theme="4" tint="-0.249977111117893"/>
      <name val="Calibri Light"/>
      <family val="2"/>
      <scheme val="major"/>
    </font>
    <font>
      <i/>
      <sz val="11"/>
      <color theme="4" tint="-0.249977111117893"/>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18">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9" fontId="5" fillId="7" borderId="1" xfId="1" applyFont="1" applyFill="1" applyBorder="1" applyAlignment="1">
      <alignment wrapText="1"/>
    </xf>
    <xf numFmtId="0" fontId="5" fillId="7" borderId="1" xfId="0" applyFont="1" applyFill="1" applyBorder="1" applyAlignment="1">
      <alignment wrapText="1"/>
    </xf>
    <xf numFmtId="0" fontId="7" fillId="8" borderId="1" xfId="0" applyFont="1" applyFill="1" applyBorder="1" applyAlignment="1">
      <alignment wrapText="1"/>
    </xf>
    <xf numFmtId="0" fontId="15"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9"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justify" vertical="center" wrapText="1"/>
    </xf>
    <xf numFmtId="0" fontId="21" fillId="7" borderId="1" xfId="0" applyFont="1" applyFill="1" applyBorder="1" applyAlignment="1">
      <alignment wrapText="1"/>
    </xf>
    <xf numFmtId="164" fontId="5" fillId="7" borderId="1" xfId="1" applyNumberFormat="1" applyFont="1" applyFill="1" applyBorder="1" applyAlignment="1">
      <alignment horizontal="right" wrapText="1"/>
    </xf>
    <xf numFmtId="164" fontId="19" fillId="0" borderId="1" xfId="0" applyNumberFormat="1" applyFont="1" applyBorder="1" applyAlignment="1">
      <alignment horizontal="right" vertical="center" wrapText="1"/>
    </xf>
    <xf numFmtId="164" fontId="21"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21"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9" fillId="0" borderId="1" xfId="1" applyNumberFormat="1" applyFont="1" applyBorder="1" applyAlignment="1">
      <alignment horizontal="right" vertical="center" wrapText="1"/>
    </xf>
    <xf numFmtId="10" fontId="21"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64" fontId="20"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49" fontId="1" fillId="4" borderId="1" xfId="0" applyNumberFormat="1" applyFont="1" applyFill="1" applyBorder="1" applyAlignment="1">
      <alignment horizontal="center" vertical="center" wrapText="1"/>
    </xf>
    <xf numFmtId="0" fontId="1" fillId="4" borderId="1" xfId="0" applyFont="1" applyFill="1" applyBorder="1" applyAlignment="1">
      <alignment horizontal="justify" vertical="center" wrapText="1"/>
    </xf>
    <xf numFmtId="0" fontId="1" fillId="4" borderId="7" xfId="0" applyFont="1" applyFill="1" applyBorder="1" applyAlignment="1">
      <alignment horizontal="justify" vertical="center" wrapText="1"/>
    </xf>
    <xf numFmtId="0" fontId="1" fillId="4" borderId="7" xfId="0" applyFont="1" applyFill="1" applyBorder="1" applyAlignment="1">
      <alignment vertical="center" wrapText="1"/>
    </xf>
    <xf numFmtId="0" fontId="22" fillId="4" borderId="1" xfId="0" applyFont="1" applyFill="1" applyBorder="1" applyAlignment="1">
      <alignment horizontal="justify" vertical="center" wrapText="1"/>
    </xf>
    <xf numFmtId="0" fontId="13" fillId="4" borderId="1" xfId="0" applyFont="1" applyFill="1" applyBorder="1" applyAlignment="1">
      <alignment horizontal="justify" vertical="center" wrapText="1"/>
    </xf>
    <xf numFmtId="9" fontId="22" fillId="4" borderId="1" xfId="0" applyNumberFormat="1" applyFont="1" applyFill="1" applyBorder="1" applyAlignment="1">
      <alignment horizontal="right" vertical="center" wrapText="1"/>
    </xf>
    <xf numFmtId="9" fontId="1" fillId="4" borderId="1" xfId="1" applyFont="1" applyFill="1" applyBorder="1" applyAlignment="1">
      <alignment horizontal="right" vertical="center" wrapText="1"/>
    </xf>
    <xf numFmtId="1" fontId="1" fillId="4" borderId="1" xfId="1" applyNumberFormat="1" applyFont="1" applyFill="1" applyBorder="1" applyAlignment="1">
      <alignment horizontal="right" vertical="center" wrapText="1"/>
    </xf>
    <xf numFmtId="164" fontId="1" fillId="4" borderId="1" xfId="0" applyNumberFormat="1" applyFont="1" applyFill="1" applyBorder="1" applyAlignment="1">
      <alignment horizontal="right" vertical="center" wrapText="1"/>
    </xf>
    <xf numFmtId="10" fontId="1" fillId="4" borderId="1" xfId="1" applyNumberFormat="1" applyFont="1" applyFill="1" applyBorder="1" applyAlignment="1">
      <alignment horizontal="right" vertical="center" wrapText="1"/>
    </xf>
    <xf numFmtId="9" fontId="2" fillId="4" borderId="1" xfId="1" applyFont="1" applyFill="1" applyBorder="1" applyAlignment="1">
      <alignment horizontal="right" vertical="center" wrapText="1"/>
    </xf>
    <xf numFmtId="164" fontId="2" fillId="4" borderId="1" xfId="0" applyNumberFormat="1" applyFont="1" applyFill="1" applyBorder="1" applyAlignment="1">
      <alignment horizontal="right" vertical="center" wrapText="1"/>
    </xf>
    <xf numFmtId="10" fontId="2" fillId="4" borderId="1" xfId="1" applyNumberFormat="1" applyFont="1" applyFill="1" applyBorder="1" applyAlignment="1">
      <alignment horizontal="right" vertical="center" wrapText="1"/>
    </xf>
    <xf numFmtId="0" fontId="1" fillId="4" borderId="0" xfId="0" applyFont="1" applyFill="1" applyAlignment="1">
      <alignment horizontal="justify" vertical="center" wrapText="1"/>
    </xf>
    <xf numFmtId="0" fontId="13" fillId="1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13" borderId="1" xfId="0" applyFont="1" applyFill="1" applyBorder="1" applyAlignment="1">
      <alignment horizontal="justify" vertical="center" wrapText="1"/>
    </xf>
    <xf numFmtId="1" fontId="2" fillId="4" borderId="1" xfId="1" applyNumberFormat="1" applyFont="1" applyFill="1" applyBorder="1" applyAlignment="1">
      <alignment horizontal="right" vertical="center" wrapText="1"/>
    </xf>
    <xf numFmtId="0" fontId="22" fillId="4" borderId="1" xfId="0" applyFont="1" applyFill="1" applyBorder="1" applyAlignment="1">
      <alignment horizontal="right" vertical="center" wrapText="1"/>
    </xf>
    <xf numFmtId="0" fontId="22" fillId="13" borderId="1" xfId="0" applyFont="1" applyFill="1" applyBorder="1" applyAlignment="1">
      <alignment horizontal="right" vertical="center" wrapText="1"/>
    </xf>
    <xf numFmtId="0" fontId="17" fillId="9" borderId="2"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4" borderId="1" xfId="0" applyFont="1" applyFill="1" applyBorder="1" applyAlignment="1">
      <alignment horizontal="justify" vertical="center" wrapText="1"/>
    </xf>
    <xf numFmtId="0" fontId="23" fillId="0" borderId="1" xfId="0" applyFont="1" applyBorder="1" applyAlignment="1">
      <alignment horizontal="justify" vertical="center" wrapText="1"/>
    </xf>
    <xf numFmtId="0" fontId="23" fillId="0" borderId="1" xfId="0" applyFont="1" applyBorder="1" applyAlignment="1">
      <alignment horizontal="left" vertical="center" wrapText="1"/>
    </xf>
    <xf numFmtId="9" fontId="23" fillId="0" borderId="1" xfId="0" applyNumberFormat="1" applyFont="1" applyBorder="1" applyAlignment="1">
      <alignment horizontal="right" vertical="center" wrapText="1"/>
    </xf>
    <xf numFmtId="0" fontId="23" fillId="4" borderId="1" xfId="0" applyFont="1" applyFill="1" applyBorder="1" applyAlignment="1" applyProtection="1">
      <alignment horizontal="justify" vertical="center" wrapText="1"/>
      <protection locked="0"/>
    </xf>
    <xf numFmtId="2" fontId="23" fillId="0" borderId="1" xfId="0" applyNumberFormat="1" applyFont="1" applyBorder="1" applyAlignment="1">
      <alignment horizontal="right" vertical="center" wrapText="1"/>
    </xf>
    <xf numFmtId="2" fontId="24" fillId="0" borderId="1" xfId="0" applyNumberFormat="1" applyFont="1" applyBorder="1" applyAlignment="1">
      <alignment horizontal="right" vertical="center" wrapText="1"/>
    </xf>
    <xf numFmtId="1" fontId="23" fillId="0" borderId="1" xfId="1" applyNumberFormat="1" applyFont="1" applyBorder="1" applyAlignment="1">
      <alignment horizontal="right" vertical="center" wrapText="1"/>
    </xf>
    <xf numFmtId="1" fontId="23" fillId="0" borderId="1" xfId="0"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 fontId="20" fillId="0" borderId="1" xfId="0" applyNumberFormat="1" applyFont="1" applyBorder="1" applyAlignment="1">
      <alignment horizontal="right" vertical="center" wrapText="1"/>
    </xf>
    <xf numFmtId="0" fontId="25" fillId="0" borderId="1" xfId="0" applyFont="1" applyBorder="1" applyAlignment="1">
      <alignment horizontal="right" vertical="center" wrapText="1"/>
    </xf>
    <xf numFmtId="9" fontId="23" fillId="0" borderId="1" xfId="1" applyFont="1" applyBorder="1" applyAlignment="1">
      <alignment horizontal="right" vertical="center" wrapText="1"/>
    </xf>
    <xf numFmtId="9" fontId="19" fillId="0" borderId="1" xfId="1" applyFont="1" applyBorder="1" applyAlignment="1">
      <alignment horizontal="right" vertical="center" wrapText="1"/>
    </xf>
    <xf numFmtId="9" fontId="20" fillId="0" borderId="1" xfId="1" applyFont="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A4CC9889-429D-4D9C-AFFB-34D92F6BE5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2B062-2517-478F-B39E-D79E09CE4C59}">
  <dimension ref="A1:AV25"/>
  <sheetViews>
    <sheetView tabSelected="1" zoomScale="85" zoomScaleNormal="85" workbookViewId="0">
      <pane xSplit="2" ySplit="1" topLeftCell="C2" activePane="bottomRight" state="frozen"/>
      <selection pane="topRight" activeCell="C1" sqref="C1"/>
      <selection pane="bottomLeft" activeCell="A2" sqref="A2"/>
      <selection pane="bottomRight" activeCell="AT18" sqref="AT18"/>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5" customFormat="1" ht="61.5" customHeight="1" x14ac:dyDescent="0.25">
      <c r="A1" s="90" t="s">
        <v>206</v>
      </c>
      <c r="B1" s="91"/>
      <c r="C1" s="91"/>
      <c r="D1" s="91"/>
      <c r="E1" s="91"/>
      <c r="F1" s="91"/>
      <c r="G1" s="91"/>
      <c r="H1" s="92"/>
      <c r="I1" s="10" t="s">
        <v>205</v>
      </c>
    </row>
    <row r="2" spans="1:46" s="7" customFormat="1" x14ac:dyDescent="0.25">
      <c r="A2" s="12"/>
      <c r="B2" s="13"/>
      <c r="C2" s="13"/>
      <c r="D2" s="13"/>
      <c r="E2" s="11"/>
      <c r="F2" s="11"/>
      <c r="G2" s="11"/>
      <c r="H2" s="11"/>
      <c r="I2" s="11"/>
      <c r="J2" s="11"/>
      <c r="K2" s="11"/>
      <c r="L2" s="11"/>
      <c r="M2" s="11"/>
      <c r="N2" s="11"/>
      <c r="O2" s="11"/>
      <c r="P2" s="11"/>
      <c r="Q2" s="6"/>
      <c r="R2" s="6"/>
      <c r="S2" s="6"/>
      <c r="T2" s="6"/>
    </row>
    <row r="3" spans="1:46" s="5" customFormat="1" ht="15" customHeight="1" x14ac:dyDescent="0.25">
      <c r="A3" s="93" t="s">
        <v>0</v>
      </c>
      <c r="B3" s="93"/>
      <c r="C3" s="94" t="s">
        <v>207</v>
      </c>
      <c r="D3" s="94"/>
      <c r="F3" s="95" t="s">
        <v>1</v>
      </c>
      <c r="G3" s="96"/>
      <c r="H3" s="96"/>
      <c r="I3" s="97"/>
    </row>
    <row r="4" spans="1:46" s="5" customFormat="1" ht="15" customHeight="1" x14ac:dyDescent="0.25">
      <c r="A4" s="93"/>
      <c r="B4" s="93"/>
      <c r="C4" s="94"/>
      <c r="D4" s="94"/>
      <c r="F4" s="15" t="s">
        <v>2</v>
      </c>
      <c r="G4" s="16" t="s">
        <v>3</v>
      </c>
      <c r="H4" s="95" t="s">
        <v>4</v>
      </c>
      <c r="I4" s="97"/>
    </row>
    <row r="5" spans="1:46" s="5" customFormat="1" ht="15" customHeight="1" x14ac:dyDescent="0.25">
      <c r="A5" s="93"/>
      <c r="B5" s="93"/>
      <c r="C5" s="94"/>
      <c r="D5" s="94"/>
      <c r="F5" s="8">
        <v>1</v>
      </c>
      <c r="G5" s="8"/>
      <c r="H5" s="98" t="s">
        <v>204</v>
      </c>
      <c r="I5" s="99"/>
    </row>
    <row r="6" spans="1:46" s="5" customFormat="1" x14ac:dyDescent="0.25">
      <c r="A6" s="93"/>
      <c r="B6" s="93"/>
      <c r="C6" s="94"/>
      <c r="D6" s="94"/>
      <c r="F6" s="8"/>
      <c r="G6" s="8"/>
      <c r="H6" s="98"/>
      <c r="I6" s="99"/>
    </row>
    <row r="7" spans="1:46" s="5" customFormat="1" x14ac:dyDescent="0.25">
      <c r="A7" s="93"/>
      <c r="B7" s="93"/>
      <c r="C7" s="94"/>
      <c r="D7" s="94"/>
      <c r="F7" s="8"/>
      <c r="G7" s="8"/>
      <c r="H7" s="98"/>
      <c r="I7" s="99"/>
    </row>
    <row r="8" spans="1:46" s="5" customFormat="1" x14ac:dyDescent="0.25"/>
    <row r="9" spans="1:46" ht="37.5" customHeight="1" x14ac:dyDescent="0.25">
      <c r="A9" s="95" t="s">
        <v>5</v>
      </c>
      <c r="B9" s="97"/>
      <c r="C9" s="93" t="s">
        <v>6</v>
      </c>
      <c r="D9" s="93"/>
      <c r="E9" s="93"/>
      <c r="F9" s="100" t="s">
        <v>7</v>
      </c>
      <c r="G9" s="100" t="s">
        <v>8</v>
      </c>
      <c r="H9" s="95" t="s">
        <v>9</v>
      </c>
      <c r="I9" s="97"/>
      <c r="J9" s="88" t="s">
        <v>10</v>
      </c>
      <c r="K9" s="89"/>
      <c r="L9" s="89"/>
      <c r="M9" s="89"/>
      <c r="N9" s="89"/>
      <c r="O9" s="70" t="s">
        <v>11</v>
      </c>
      <c r="P9" s="71"/>
      <c r="Q9" s="71"/>
      <c r="R9" s="71"/>
      <c r="S9" s="71"/>
      <c r="T9" s="72"/>
      <c r="U9" s="73" t="s">
        <v>12</v>
      </c>
      <c r="V9" s="74"/>
      <c r="W9" s="75"/>
      <c r="X9" s="76" t="s">
        <v>13</v>
      </c>
      <c r="Y9" s="77"/>
      <c r="Z9" s="77"/>
      <c r="AA9" s="77"/>
      <c r="AB9" s="78"/>
      <c r="AC9" s="79" t="s">
        <v>14</v>
      </c>
      <c r="AD9" s="80"/>
      <c r="AE9" s="80"/>
      <c r="AF9" s="80"/>
      <c r="AG9" s="81"/>
      <c r="AH9" s="82" t="s">
        <v>15</v>
      </c>
      <c r="AI9" s="83"/>
      <c r="AJ9" s="83"/>
      <c r="AK9" s="83"/>
      <c r="AL9" s="84"/>
      <c r="AM9" s="85" t="s">
        <v>16</v>
      </c>
      <c r="AN9" s="86"/>
      <c r="AO9" s="86"/>
      <c r="AP9" s="86"/>
      <c r="AQ9" s="87"/>
      <c r="AR9" s="68" t="s">
        <v>17</v>
      </c>
      <c r="AS9" s="69"/>
      <c r="AT9" s="69"/>
    </row>
    <row r="10" spans="1:46" s="25" customFormat="1" ht="25.5" x14ac:dyDescent="0.2">
      <c r="A10" s="30" t="s">
        <v>18</v>
      </c>
      <c r="B10" s="30" t="s">
        <v>19</v>
      </c>
      <c r="C10" s="30" t="s">
        <v>20</v>
      </c>
      <c r="D10" s="30" t="s">
        <v>21</v>
      </c>
      <c r="E10" s="30" t="s">
        <v>22</v>
      </c>
      <c r="F10" s="101"/>
      <c r="G10" s="101"/>
      <c r="H10" s="30" t="s">
        <v>23</v>
      </c>
      <c r="I10" s="30" t="s">
        <v>24</v>
      </c>
      <c r="J10" s="21" t="s">
        <v>25</v>
      </c>
      <c r="K10" s="21" t="s">
        <v>26</v>
      </c>
      <c r="L10" s="21" t="s">
        <v>27</v>
      </c>
      <c r="M10" s="21" t="s">
        <v>28</v>
      </c>
      <c r="N10" s="21" t="s">
        <v>29</v>
      </c>
      <c r="O10" s="22" t="s">
        <v>30</v>
      </c>
      <c r="P10" s="22" t="s">
        <v>31</v>
      </c>
      <c r="Q10" s="22" t="s">
        <v>32</v>
      </c>
      <c r="R10" s="22" t="s">
        <v>33</v>
      </c>
      <c r="S10" s="22" t="s">
        <v>34</v>
      </c>
      <c r="T10" s="22" t="s">
        <v>35</v>
      </c>
      <c r="U10" s="24" t="s">
        <v>36</v>
      </c>
      <c r="V10" s="24" t="s">
        <v>37</v>
      </c>
      <c r="W10" s="24" t="s">
        <v>38</v>
      </c>
      <c r="X10" s="29" t="s">
        <v>39</v>
      </c>
      <c r="Y10" s="29" t="s">
        <v>40</v>
      </c>
      <c r="Z10" s="29" t="s">
        <v>12</v>
      </c>
      <c r="AA10" s="29" t="s">
        <v>41</v>
      </c>
      <c r="AB10" s="29" t="s">
        <v>42</v>
      </c>
      <c r="AC10" s="23" t="s">
        <v>39</v>
      </c>
      <c r="AD10" s="23" t="s">
        <v>40</v>
      </c>
      <c r="AE10" s="23" t="s">
        <v>12</v>
      </c>
      <c r="AF10" s="23" t="s">
        <v>41</v>
      </c>
      <c r="AG10" s="23" t="s">
        <v>42</v>
      </c>
      <c r="AH10" s="28" t="s">
        <v>39</v>
      </c>
      <c r="AI10" s="28" t="s">
        <v>40</v>
      </c>
      <c r="AJ10" s="28" t="s">
        <v>12</v>
      </c>
      <c r="AK10" s="28" t="s">
        <v>41</v>
      </c>
      <c r="AL10" s="28" t="s">
        <v>42</v>
      </c>
      <c r="AM10" s="27" t="s">
        <v>39</v>
      </c>
      <c r="AN10" s="27" t="s">
        <v>40</v>
      </c>
      <c r="AO10" s="27" t="s">
        <v>12</v>
      </c>
      <c r="AP10" s="27" t="s">
        <v>41</v>
      </c>
      <c r="AQ10" s="27" t="s">
        <v>42</v>
      </c>
      <c r="AR10" s="26" t="s">
        <v>39</v>
      </c>
      <c r="AS10" s="26" t="s">
        <v>40</v>
      </c>
      <c r="AT10" s="26" t="s">
        <v>12</v>
      </c>
    </row>
    <row r="11" spans="1:46" s="61" customFormat="1" ht="150" x14ac:dyDescent="0.25">
      <c r="A11" s="47" t="s">
        <v>237</v>
      </c>
      <c r="B11" s="48" t="s">
        <v>43</v>
      </c>
      <c r="C11" s="49" t="s">
        <v>44</v>
      </c>
      <c r="D11" s="50" t="s">
        <v>45</v>
      </c>
      <c r="E11" s="50" t="s">
        <v>46</v>
      </c>
      <c r="F11" s="50" t="s">
        <v>47</v>
      </c>
      <c r="G11" s="50" t="s">
        <v>48</v>
      </c>
      <c r="H11" s="50" t="s">
        <v>49</v>
      </c>
      <c r="I11" s="50" t="s">
        <v>50</v>
      </c>
      <c r="J11" s="48" t="s">
        <v>51</v>
      </c>
      <c r="K11" s="51" t="s">
        <v>52</v>
      </c>
      <c r="L11" s="51" t="s">
        <v>53</v>
      </c>
      <c r="M11" s="51" t="s">
        <v>54</v>
      </c>
      <c r="N11" s="51" t="s">
        <v>55</v>
      </c>
      <c r="O11" s="52" t="s">
        <v>56</v>
      </c>
      <c r="P11" s="53">
        <v>0.2</v>
      </c>
      <c r="Q11" s="53">
        <v>0.45</v>
      </c>
      <c r="R11" s="53">
        <v>0.65</v>
      </c>
      <c r="S11" s="53">
        <v>0.95</v>
      </c>
      <c r="T11" s="54">
        <f>MAX(P11:S11)</f>
        <v>0.95</v>
      </c>
      <c r="U11" s="51" t="s">
        <v>57</v>
      </c>
      <c r="V11" s="51" t="s">
        <v>58</v>
      </c>
      <c r="W11" s="51" t="s">
        <v>59</v>
      </c>
      <c r="X11" s="54">
        <f>P11</f>
        <v>0.2</v>
      </c>
      <c r="Y11" s="56"/>
      <c r="Z11" s="57">
        <f>IFERROR(IF(Y11/X11&gt;1,1,Y11/X11),0)</f>
        <v>0</v>
      </c>
      <c r="AA11" s="48"/>
      <c r="AB11" s="48"/>
      <c r="AC11" s="54">
        <f t="shared" ref="AC11:AC17" si="0">Q11</f>
        <v>0.45</v>
      </c>
      <c r="AD11" s="56"/>
      <c r="AE11" s="57">
        <f>IFERROR(IF(AD11/AC11&gt;1,1,AD11/AC11),0)</f>
        <v>0</v>
      </c>
      <c r="AF11" s="48"/>
      <c r="AG11" s="48"/>
      <c r="AH11" s="54">
        <f t="shared" ref="AH11:AH17" si="1">R11</f>
        <v>0.65</v>
      </c>
      <c r="AI11" s="56"/>
      <c r="AJ11" s="57">
        <f>IFERROR(IF(AI11/AH11&gt;1,1,AI11/AH11),0)</f>
        <v>0</v>
      </c>
      <c r="AK11" s="48"/>
      <c r="AL11" s="48"/>
      <c r="AM11" s="54">
        <f t="shared" ref="AM11:AM17" si="2">S11</f>
        <v>0.95</v>
      </c>
      <c r="AN11" s="56"/>
      <c r="AO11" s="57">
        <f>IFERROR(IF(AN11/AM11&gt;1,1,AN11/AM11),0)</f>
        <v>0</v>
      </c>
      <c r="AP11" s="48"/>
      <c r="AQ11" s="48"/>
      <c r="AR11" s="58">
        <f>T11</f>
        <v>0.95</v>
      </c>
      <c r="AS11" s="59"/>
      <c r="AT11" s="60">
        <f>IFERROR(IF(AS11/AR11&gt;1,1,AS11/AR11),0)</f>
        <v>0</v>
      </c>
    </row>
    <row r="12" spans="1:46" s="61" customFormat="1" ht="270" x14ac:dyDescent="0.25">
      <c r="A12" s="62" t="s">
        <v>238</v>
      </c>
      <c r="B12" s="52" t="s">
        <v>201</v>
      </c>
      <c r="C12" s="49" t="s">
        <v>44</v>
      </c>
      <c r="D12" s="50" t="s">
        <v>45</v>
      </c>
      <c r="E12" s="50" t="s">
        <v>46</v>
      </c>
      <c r="F12" s="50" t="s">
        <v>47</v>
      </c>
      <c r="G12" s="50" t="s">
        <v>48</v>
      </c>
      <c r="H12" s="50" t="s">
        <v>49</v>
      </c>
      <c r="I12" s="50" t="s">
        <v>50</v>
      </c>
      <c r="J12" s="48" t="s">
        <v>51</v>
      </c>
      <c r="K12" s="51" t="s">
        <v>60</v>
      </c>
      <c r="L12" s="51" t="s">
        <v>61</v>
      </c>
      <c r="M12" s="51" t="s">
        <v>62</v>
      </c>
      <c r="N12" s="63" t="s">
        <v>61</v>
      </c>
      <c r="O12" s="52" t="s">
        <v>63</v>
      </c>
      <c r="P12" s="53">
        <v>1</v>
      </c>
      <c r="Q12" s="53">
        <v>1</v>
      </c>
      <c r="R12" s="53">
        <v>1</v>
      </c>
      <c r="S12" s="53">
        <v>1</v>
      </c>
      <c r="T12" s="54">
        <f>AVERAGE(P12:S12)</f>
        <v>1</v>
      </c>
      <c r="U12" s="51" t="s">
        <v>202</v>
      </c>
      <c r="V12" s="64" t="s">
        <v>64</v>
      </c>
      <c r="W12" s="64" t="s">
        <v>59</v>
      </c>
      <c r="X12" s="55">
        <f>P12</f>
        <v>1</v>
      </c>
      <c r="Y12" s="56"/>
      <c r="Z12" s="57">
        <f t="shared" ref="Z12:Z17" si="3">IFERROR(IF(Y12/X12&gt;1,1,Y12/X12),0)</f>
        <v>0</v>
      </c>
      <c r="AA12" s="48"/>
      <c r="AB12" s="48"/>
      <c r="AC12" s="55">
        <f t="shared" si="0"/>
        <v>1</v>
      </c>
      <c r="AD12" s="56"/>
      <c r="AE12" s="57">
        <f t="shared" ref="AE12:AE17" si="4">IFERROR(IF(AD12/AC12&gt;1,1,AD12/AC12),0)</f>
        <v>0</v>
      </c>
      <c r="AF12" s="48"/>
      <c r="AG12" s="48"/>
      <c r="AH12" s="55">
        <f t="shared" si="1"/>
        <v>1</v>
      </c>
      <c r="AI12" s="56"/>
      <c r="AJ12" s="57">
        <f t="shared" ref="AJ12:AJ17" si="5">IFERROR(IF(AI12/AH12&gt;1,1,AI12/AH12),0)</f>
        <v>0</v>
      </c>
      <c r="AK12" s="48"/>
      <c r="AL12" s="48"/>
      <c r="AM12" s="55">
        <f t="shared" si="2"/>
        <v>1</v>
      </c>
      <c r="AN12" s="56"/>
      <c r="AO12" s="57">
        <f t="shared" ref="AO12:AO17" si="6">IFERROR(IF(AN12/AM12&gt;1,1,AN12/AM12),0)</f>
        <v>0</v>
      </c>
      <c r="AP12" s="48"/>
      <c r="AQ12" s="48"/>
      <c r="AR12" s="65">
        <f>T12</f>
        <v>1</v>
      </c>
      <c r="AS12" s="59"/>
      <c r="AT12" s="60">
        <f t="shared" ref="AT12:AT17" si="7">IFERROR(IF(AS12/AR12&gt;1,1,AS12/AR12),0)</f>
        <v>0</v>
      </c>
    </row>
    <row r="13" spans="1:46" s="61" customFormat="1" ht="165" x14ac:dyDescent="0.25">
      <c r="A13" s="62" t="s">
        <v>239</v>
      </c>
      <c r="B13" s="52" t="s">
        <v>65</v>
      </c>
      <c r="C13" s="49" t="s">
        <v>44</v>
      </c>
      <c r="D13" s="50" t="s">
        <v>45</v>
      </c>
      <c r="E13" s="50" t="s">
        <v>46</v>
      </c>
      <c r="F13" s="50" t="s">
        <v>47</v>
      </c>
      <c r="G13" s="50" t="s">
        <v>48</v>
      </c>
      <c r="H13" s="50" t="s">
        <v>49</v>
      </c>
      <c r="I13" s="50" t="s">
        <v>50</v>
      </c>
      <c r="J13" s="48" t="s">
        <v>51</v>
      </c>
      <c r="K13" s="51" t="s">
        <v>66</v>
      </c>
      <c r="L13" s="51" t="s">
        <v>67</v>
      </c>
      <c r="M13" s="51" t="s">
        <v>68</v>
      </c>
      <c r="N13" s="63" t="s">
        <v>198</v>
      </c>
      <c r="O13" s="52" t="s">
        <v>69</v>
      </c>
      <c r="P13" s="66">
        <v>0</v>
      </c>
      <c r="Q13" s="67">
        <v>0</v>
      </c>
      <c r="R13" s="67">
        <v>0</v>
      </c>
      <c r="S13" s="67">
        <v>1</v>
      </c>
      <c r="T13" s="54">
        <f>SUM(P13:S13)</f>
        <v>1</v>
      </c>
      <c r="U13" s="64" t="s">
        <v>70</v>
      </c>
      <c r="V13" s="64" t="s">
        <v>71</v>
      </c>
      <c r="W13" s="64" t="s">
        <v>59</v>
      </c>
      <c r="X13" s="55">
        <f t="shared" ref="X13:X17" si="8">P13</f>
        <v>0</v>
      </c>
      <c r="Y13" s="56"/>
      <c r="Z13" s="57">
        <f t="shared" si="3"/>
        <v>0</v>
      </c>
      <c r="AA13" s="48"/>
      <c r="AB13" s="48"/>
      <c r="AC13" s="55">
        <f t="shared" si="0"/>
        <v>0</v>
      </c>
      <c r="AD13" s="56"/>
      <c r="AE13" s="57">
        <f t="shared" si="4"/>
        <v>0</v>
      </c>
      <c r="AF13" s="48"/>
      <c r="AG13" s="48"/>
      <c r="AH13" s="55">
        <f t="shared" si="1"/>
        <v>0</v>
      </c>
      <c r="AI13" s="56"/>
      <c r="AJ13" s="57">
        <f t="shared" si="5"/>
        <v>0</v>
      </c>
      <c r="AK13" s="48"/>
      <c r="AL13" s="48"/>
      <c r="AM13" s="55">
        <f t="shared" si="2"/>
        <v>1</v>
      </c>
      <c r="AN13" s="56"/>
      <c r="AO13" s="57">
        <f t="shared" si="6"/>
        <v>0</v>
      </c>
      <c r="AP13" s="48"/>
      <c r="AQ13" s="48"/>
      <c r="AR13" s="65">
        <f t="shared" ref="AR13:AR17" si="9">T13</f>
        <v>1</v>
      </c>
      <c r="AS13" s="59"/>
      <c r="AT13" s="60">
        <f t="shared" si="7"/>
        <v>0</v>
      </c>
    </row>
    <row r="14" spans="1:46" s="61" customFormat="1" ht="90" x14ac:dyDescent="0.25">
      <c r="A14" s="62" t="s">
        <v>240</v>
      </c>
      <c r="B14" s="52" t="s">
        <v>72</v>
      </c>
      <c r="C14" s="49" t="s">
        <v>44</v>
      </c>
      <c r="D14" s="50" t="s">
        <v>45</v>
      </c>
      <c r="E14" s="50" t="s">
        <v>46</v>
      </c>
      <c r="F14" s="50" t="s">
        <v>47</v>
      </c>
      <c r="G14" s="50" t="s">
        <v>48</v>
      </c>
      <c r="H14" s="50" t="s">
        <v>49</v>
      </c>
      <c r="I14" s="50" t="s">
        <v>50</v>
      </c>
      <c r="J14" s="48" t="s">
        <v>51</v>
      </c>
      <c r="K14" s="51" t="s">
        <v>73</v>
      </c>
      <c r="L14" s="51" t="s">
        <v>67</v>
      </c>
      <c r="M14" s="51" t="s">
        <v>74</v>
      </c>
      <c r="N14" s="63" t="s">
        <v>199</v>
      </c>
      <c r="O14" s="52" t="s">
        <v>69</v>
      </c>
      <c r="P14" s="66">
        <v>1</v>
      </c>
      <c r="Q14" s="67">
        <v>1</v>
      </c>
      <c r="R14" s="67">
        <v>1</v>
      </c>
      <c r="S14" s="67">
        <v>1</v>
      </c>
      <c r="T14" s="55">
        <f>SUM(P14:S14)</f>
        <v>4</v>
      </c>
      <c r="U14" s="64" t="s">
        <v>75</v>
      </c>
      <c r="V14" s="64" t="s">
        <v>71</v>
      </c>
      <c r="W14" s="64" t="s">
        <v>59</v>
      </c>
      <c r="X14" s="55">
        <f t="shared" si="8"/>
        <v>1</v>
      </c>
      <c r="Y14" s="56"/>
      <c r="Z14" s="57">
        <f t="shared" si="3"/>
        <v>0</v>
      </c>
      <c r="AA14" s="48"/>
      <c r="AB14" s="48"/>
      <c r="AC14" s="55">
        <f t="shared" si="0"/>
        <v>1</v>
      </c>
      <c r="AD14" s="56"/>
      <c r="AE14" s="57">
        <f t="shared" si="4"/>
        <v>0</v>
      </c>
      <c r="AF14" s="48"/>
      <c r="AG14" s="48"/>
      <c r="AH14" s="55">
        <f t="shared" si="1"/>
        <v>1</v>
      </c>
      <c r="AI14" s="56"/>
      <c r="AJ14" s="57">
        <f t="shared" si="5"/>
        <v>0</v>
      </c>
      <c r="AK14" s="48"/>
      <c r="AL14" s="48"/>
      <c r="AM14" s="55">
        <f t="shared" si="2"/>
        <v>1</v>
      </c>
      <c r="AN14" s="56"/>
      <c r="AO14" s="57">
        <f t="shared" si="6"/>
        <v>0</v>
      </c>
      <c r="AP14" s="48"/>
      <c r="AQ14" s="48"/>
      <c r="AR14" s="65">
        <f t="shared" si="9"/>
        <v>4</v>
      </c>
      <c r="AS14" s="59"/>
      <c r="AT14" s="60">
        <f t="shared" si="7"/>
        <v>0</v>
      </c>
    </row>
    <row r="15" spans="1:46" s="61" customFormat="1" ht="123" customHeight="1" x14ac:dyDescent="0.25">
      <c r="A15" s="62" t="s">
        <v>241</v>
      </c>
      <c r="B15" s="52" t="s">
        <v>76</v>
      </c>
      <c r="C15" s="49" t="s">
        <v>44</v>
      </c>
      <c r="D15" s="50" t="s">
        <v>45</v>
      </c>
      <c r="E15" s="50" t="s">
        <v>46</v>
      </c>
      <c r="F15" s="50" t="s">
        <v>47</v>
      </c>
      <c r="G15" s="50" t="s">
        <v>48</v>
      </c>
      <c r="H15" s="50" t="s">
        <v>49</v>
      </c>
      <c r="I15" s="50" t="s">
        <v>50</v>
      </c>
      <c r="J15" s="48" t="s">
        <v>51</v>
      </c>
      <c r="K15" s="51" t="s">
        <v>77</v>
      </c>
      <c r="L15" s="51" t="s">
        <v>78</v>
      </c>
      <c r="M15" s="51" t="s">
        <v>203</v>
      </c>
      <c r="N15" s="63" t="s">
        <v>79</v>
      </c>
      <c r="O15" s="52" t="s">
        <v>63</v>
      </c>
      <c r="P15" s="53">
        <v>1</v>
      </c>
      <c r="Q15" s="53">
        <v>1</v>
      </c>
      <c r="R15" s="53">
        <v>1</v>
      </c>
      <c r="S15" s="53">
        <v>1</v>
      </c>
      <c r="T15" s="54">
        <f>AVERAGE(P15:S15)</f>
        <v>1</v>
      </c>
      <c r="U15" s="64" t="s">
        <v>80</v>
      </c>
      <c r="V15" s="64" t="s">
        <v>81</v>
      </c>
      <c r="W15" s="64" t="s">
        <v>59</v>
      </c>
      <c r="X15" s="54">
        <f t="shared" si="8"/>
        <v>1</v>
      </c>
      <c r="Y15" s="56"/>
      <c r="Z15" s="57">
        <f t="shared" si="3"/>
        <v>0</v>
      </c>
      <c r="AA15" s="48"/>
      <c r="AB15" s="48"/>
      <c r="AC15" s="54">
        <f t="shared" si="0"/>
        <v>1</v>
      </c>
      <c r="AD15" s="56"/>
      <c r="AE15" s="57">
        <f t="shared" si="4"/>
        <v>0</v>
      </c>
      <c r="AF15" s="48"/>
      <c r="AG15" s="48"/>
      <c r="AH15" s="54">
        <f t="shared" si="1"/>
        <v>1</v>
      </c>
      <c r="AI15" s="56"/>
      <c r="AJ15" s="57">
        <f t="shared" si="5"/>
        <v>0</v>
      </c>
      <c r="AK15" s="48"/>
      <c r="AL15" s="48"/>
      <c r="AM15" s="54">
        <f t="shared" si="2"/>
        <v>1</v>
      </c>
      <c r="AN15" s="56"/>
      <c r="AO15" s="57">
        <f t="shared" si="6"/>
        <v>0</v>
      </c>
      <c r="AP15" s="48"/>
      <c r="AQ15" s="48"/>
      <c r="AR15" s="58">
        <f t="shared" si="9"/>
        <v>1</v>
      </c>
      <c r="AS15" s="59"/>
      <c r="AT15" s="60">
        <f t="shared" si="7"/>
        <v>0</v>
      </c>
    </row>
    <row r="16" spans="1:46" s="61" customFormat="1" ht="105" x14ac:dyDescent="0.25">
      <c r="A16" s="47" t="s">
        <v>242</v>
      </c>
      <c r="B16" s="52" t="s">
        <v>82</v>
      </c>
      <c r="C16" s="49" t="s">
        <v>44</v>
      </c>
      <c r="D16" s="50" t="s">
        <v>45</v>
      </c>
      <c r="E16" s="50" t="s">
        <v>46</v>
      </c>
      <c r="F16" s="50" t="s">
        <v>47</v>
      </c>
      <c r="G16" s="50" t="s">
        <v>48</v>
      </c>
      <c r="H16" s="50" t="s">
        <v>49</v>
      </c>
      <c r="I16" s="50" t="s">
        <v>50</v>
      </c>
      <c r="J16" s="48" t="s">
        <v>51</v>
      </c>
      <c r="K16" s="51" t="s">
        <v>83</v>
      </c>
      <c r="L16" s="51" t="s">
        <v>78</v>
      </c>
      <c r="M16" s="51" t="s">
        <v>203</v>
      </c>
      <c r="N16" s="63" t="s">
        <v>84</v>
      </c>
      <c r="O16" s="52" t="s">
        <v>63</v>
      </c>
      <c r="P16" s="53">
        <v>1</v>
      </c>
      <c r="Q16" s="53">
        <v>1</v>
      </c>
      <c r="R16" s="53">
        <v>1</v>
      </c>
      <c r="S16" s="53">
        <v>1</v>
      </c>
      <c r="T16" s="54">
        <f>AVERAGE(P16:S16)</f>
        <v>1</v>
      </c>
      <c r="U16" s="64" t="s">
        <v>85</v>
      </c>
      <c r="V16" s="64" t="s">
        <v>81</v>
      </c>
      <c r="W16" s="64" t="s">
        <v>59</v>
      </c>
      <c r="X16" s="54">
        <f t="shared" si="8"/>
        <v>1</v>
      </c>
      <c r="Y16" s="56"/>
      <c r="Z16" s="57">
        <f t="shared" si="3"/>
        <v>0</v>
      </c>
      <c r="AA16" s="48"/>
      <c r="AB16" s="48"/>
      <c r="AC16" s="54">
        <f t="shared" si="0"/>
        <v>1</v>
      </c>
      <c r="AD16" s="56"/>
      <c r="AE16" s="57">
        <f t="shared" si="4"/>
        <v>0</v>
      </c>
      <c r="AF16" s="48"/>
      <c r="AG16" s="48"/>
      <c r="AH16" s="54">
        <f t="shared" si="1"/>
        <v>1</v>
      </c>
      <c r="AI16" s="56"/>
      <c r="AJ16" s="57">
        <f t="shared" si="5"/>
        <v>0</v>
      </c>
      <c r="AK16" s="48"/>
      <c r="AL16" s="48"/>
      <c r="AM16" s="54">
        <f t="shared" si="2"/>
        <v>1</v>
      </c>
      <c r="AN16" s="56"/>
      <c r="AO16" s="57">
        <f t="shared" si="6"/>
        <v>0</v>
      </c>
      <c r="AP16" s="48"/>
      <c r="AQ16" s="48"/>
      <c r="AR16" s="58">
        <f t="shared" si="9"/>
        <v>1</v>
      </c>
      <c r="AS16" s="59"/>
      <c r="AT16" s="60">
        <f t="shared" si="7"/>
        <v>0</v>
      </c>
    </row>
    <row r="17" spans="1:48" s="61" customFormat="1" ht="90" x14ac:dyDescent="0.25">
      <c r="A17" s="47" t="s">
        <v>243</v>
      </c>
      <c r="B17" s="52" t="s">
        <v>200</v>
      </c>
      <c r="C17" s="49" t="s">
        <v>44</v>
      </c>
      <c r="D17" s="50" t="s">
        <v>45</v>
      </c>
      <c r="E17" s="50" t="s">
        <v>46</v>
      </c>
      <c r="F17" s="50" t="s">
        <v>47</v>
      </c>
      <c r="G17" s="50" t="s">
        <v>48</v>
      </c>
      <c r="H17" s="50" t="s">
        <v>49</v>
      </c>
      <c r="I17" s="50" t="s">
        <v>50</v>
      </c>
      <c r="J17" s="48" t="s">
        <v>51</v>
      </c>
      <c r="K17" s="51" t="s">
        <v>86</v>
      </c>
      <c r="L17" s="51" t="s">
        <v>67</v>
      </c>
      <c r="M17" s="51" t="s">
        <v>87</v>
      </c>
      <c r="N17" s="63" t="s">
        <v>88</v>
      </c>
      <c r="O17" s="52" t="s">
        <v>69</v>
      </c>
      <c r="P17" s="66">
        <v>3</v>
      </c>
      <c r="Q17" s="67">
        <v>3</v>
      </c>
      <c r="R17" s="67">
        <v>3</v>
      </c>
      <c r="S17" s="67">
        <v>3</v>
      </c>
      <c r="T17" s="55">
        <f>SUM(P17:S17)</f>
        <v>12</v>
      </c>
      <c r="U17" s="64" t="s">
        <v>89</v>
      </c>
      <c r="V17" s="64" t="s">
        <v>90</v>
      </c>
      <c r="W17" s="64" t="s">
        <v>59</v>
      </c>
      <c r="X17" s="55">
        <f t="shared" si="8"/>
        <v>3</v>
      </c>
      <c r="Y17" s="56"/>
      <c r="Z17" s="57">
        <f t="shared" si="3"/>
        <v>0</v>
      </c>
      <c r="AA17" s="48"/>
      <c r="AB17" s="48"/>
      <c r="AC17" s="55">
        <f t="shared" si="0"/>
        <v>3</v>
      </c>
      <c r="AD17" s="56"/>
      <c r="AE17" s="57">
        <f t="shared" si="4"/>
        <v>0</v>
      </c>
      <c r="AF17" s="48"/>
      <c r="AG17" s="48"/>
      <c r="AH17" s="55">
        <f t="shared" si="1"/>
        <v>3</v>
      </c>
      <c r="AI17" s="56"/>
      <c r="AJ17" s="57">
        <f t="shared" si="5"/>
        <v>0</v>
      </c>
      <c r="AK17" s="48"/>
      <c r="AL17" s="48"/>
      <c r="AM17" s="55">
        <f t="shared" si="2"/>
        <v>3</v>
      </c>
      <c r="AN17" s="56"/>
      <c r="AO17" s="57">
        <f t="shared" si="6"/>
        <v>0</v>
      </c>
      <c r="AP17" s="48"/>
      <c r="AQ17" s="48"/>
      <c r="AR17" s="65">
        <f t="shared" si="9"/>
        <v>12</v>
      </c>
      <c r="AS17" s="59"/>
      <c r="AT17" s="60">
        <f t="shared" si="7"/>
        <v>0</v>
      </c>
    </row>
    <row r="18" spans="1:48" s="2" customFormat="1" ht="15.75" x14ac:dyDescent="0.25">
      <c r="A18" s="19"/>
      <c r="B18" s="17" t="s">
        <v>91</v>
      </c>
      <c r="C18" s="17"/>
      <c r="D18" s="19"/>
      <c r="E18" s="19"/>
      <c r="F18" s="19"/>
      <c r="G18" s="19"/>
      <c r="H18" s="19"/>
      <c r="I18" s="19"/>
      <c r="J18" s="19"/>
      <c r="K18" s="19"/>
      <c r="L18" s="19"/>
      <c r="M18" s="19"/>
      <c r="N18" s="19"/>
      <c r="O18" s="19"/>
      <c r="P18" s="38"/>
      <c r="Q18" s="38"/>
      <c r="R18" s="38"/>
      <c r="S18" s="38"/>
      <c r="T18" s="38"/>
      <c r="U18" s="19"/>
      <c r="V18" s="19"/>
      <c r="W18" s="19"/>
      <c r="X18" s="38"/>
      <c r="Y18" s="34"/>
      <c r="Z18" s="41">
        <f>AVERAGE(Z11,Z12,Z14,Z15,Z16,Z17,)*80%</f>
        <v>0</v>
      </c>
      <c r="AA18" s="18"/>
      <c r="AB18" s="18"/>
      <c r="AC18" s="38"/>
      <c r="AD18" s="34"/>
      <c r="AE18" s="41">
        <f>AVERAGE(AE11,AE12,AE14,AE15,AE16,AE17,)*80%</f>
        <v>0</v>
      </c>
      <c r="AF18" s="18"/>
      <c r="AG18" s="18"/>
      <c r="AH18" s="38"/>
      <c r="AI18" s="34"/>
      <c r="AJ18" s="41">
        <f>AVERAGE(AJ11,AJ12,AJ14,AJ15,AJ16,AJ17,)*80%</f>
        <v>0</v>
      </c>
      <c r="AK18" s="18"/>
      <c r="AL18" s="18"/>
      <c r="AM18" s="38"/>
      <c r="AN18" s="34"/>
      <c r="AO18" s="41">
        <f>AVERAGE(AO11,AO12,AO13,AO14,AO15,AO16,AO17,)*80%</f>
        <v>0</v>
      </c>
      <c r="AP18" s="19"/>
      <c r="AQ18" s="19"/>
      <c r="AR18" s="38"/>
      <c r="AS18" s="34"/>
      <c r="AT18" s="41">
        <f>AVERAGE(AT11,AT12,AT13,AT14,AT15,AT16,AT17,)*80%</f>
        <v>0</v>
      </c>
    </row>
    <row r="19" spans="1:48" s="4" customFormat="1" ht="90" x14ac:dyDescent="0.25">
      <c r="A19" s="102" t="s">
        <v>208</v>
      </c>
      <c r="B19" s="103" t="s">
        <v>209</v>
      </c>
      <c r="C19" s="104" t="s">
        <v>44</v>
      </c>
      <c r="D19" s="105" t="s">
        <v>134</v>
      </c>
      <c r="E19" s="104" t="s">
        <v>176</v>
      </c>
      <c r="F19" s="104" t="s">
        <v>167</v>
      </c>
      <c r="G19" s="104" t="s">
        <v>48</v>
      </c>
      <c r="H19" s="104" t="s">
        <v>115</v>
      </c>
      <c r="I19" s="104" t="s">
        <v>122</v>
      </c>
      <c r="J19" s="104" t="s">
        <v>51</v>
      </c>
      <c r="K19" s="104" t="s">
        <v>210</v>
      </c>
      <c r="L19" s="104" t="s">
        <v>211</v>
      </c>
      <c r="M19" s="106">
        <v>0</v>
      </c>
      <c r="N19" s="104" t="s">
        <v>212</v>
      </c>
      <c r="O19" s="107" t="s">
        <v>69</v>
      </c>
      <c r="P19" s="108">
        <v>0.25</v>
      </c>
      <c r="Q19" s="108">
        <v>0.25</v>
      </c>
      <c r="R19" s="108">
        <v>0.25</v>
      </c>
      <c r="S19" s="108">
        <v>0.25</v>
      </c>
      <c r="T19" s="108">
        <f>SUM(P19:S19)</f>
        <v>1</v>
      </c>
      <c r="U19" s="104" t="s">
        <v>213</v>
      </c>
      <c r="V19" s="104" t="s">
        <v>214</v>
      </c>
      <c r="W19" s="104" t="s">
        <v>215</v>
      </c>
      <c r="X19" s="108">
        <f>P19</f>
        <v>0.25</v>
      </c>
      <c r="Y19" s="35"/>
      <c r="Z19" s="42">
        <f>IFERROR(IF(Y19/X19&gt;1,1,Y19/X19),0)</f>
        <v>0</v>
      </c>
      <c r="AA19" s="32"/>
      <c r="AB19" s="32"/>
      <c r="AC19" s="108">
        <f>Q19</f>
        <v>0.25</v>
      </c>
      <c r="AD19" s="35"/>
      <c r="AE19" s="42">
        <f>IFERROR(IF(AD19/AC19&gt;1,1,AD19/AC19),0)</f>
        <v>0</v>
      </c>
      <c r="AF19" s="32"/>
      <c r="AG19" s="32"/>
      <c r="AH19" s="108">
        <f>R19</f>
        <v>0.25</v>
      </c>
      <c r="AI19" s="35"/>
      <c r="AJ19" s="42">
        <f>IFERROR(IF(AI19/AH19&gt;1,1,AI19/AH19),0)</f>
        <v>0</v>
      </c>
      <c r="AK19" s="32"/>
      <c r="AL19" s="32"/>
      <c r="AM19" s="108">
        <f>S19</f>
        <v>0.25</v>
      </c>
      <c r="AN19" s="35"/>
      <c r="AO19" s="42">
        <f>IFERROR(IF(AN19/AM19&gt;1,1,AN19/AM19),0)</f>
        <v>0</v>
      </c>
      <c r="AP19" s="32"/>
      <c r="AQ19" s="32"/>
      <c r="AR19" s="109">
        <f>T19</f>
        <v>1</v>
      </c>
      <c r="AS19" s="109"/>
      <c r="AT19" s="46">
        <f>IFERROR(IF(AS19/AR19&gt;1,1,AS19/AR19),0)</f>
        <v>0</v>
      </c>
    </row>
    <row r="20" spans="1:48" s="4" customFormat="1" ht="195" x14ac:dyDescent="0.25">
      <c r="A20" s="102" t="s">
        <v>216</v>
      </c>
      <c r="B20" s="104" t="s">
        <v>217</v>
      </c>
      <c r="C20" s="104" t="s">
        <v>44</v>
      </c>
      <c r="D20" s="105" t="s">
        <v>134</v>
      </c>
      <c r="E20" s="104" t="s">
        <v>176</v>
      </c>
      <c r="F20" s="104" t="s">
        <v>167</v>
      </c>
      <c r="G20" s="104" t="s">
        <v>48</v>
      </c>
      <c r="H20" s="104" t="s">
        <v>130</v>
      </c>
      <c r="I20" s="104" t="s">
        <v>145</v>
      </c>
      <c r="J20" s="104" t="s">
        <v>51</v>
      </c>
      <c r="K20" s="104" t="s">
        <v>218</v>
      </c>
      <c r="L20" s="104" t="s">
        <v>219</v>
      </c>
      <c r="M20" s="106">
        <v>0</v>
      </c>
      <c r="N20" s="104" t="s">
        <v>220</v>
      </c>
      <c r="O20" s="103" t="s">
        <v>69</v>
      </c>
      <c r="P20" s="110">
        <v>0</v>
      </c>
      <c r="Q20" s="110">
        <v>0</v>
      </c>
      <c r="R20" s="110">
        <v>1</v>
      </c>
      <c r="S20" s="110">
        <v>0</v>
      </c>
      <c r="T20" s="111">
        <f>SUM(P20:S20)</f>
        <v>1</v>
      </c>
      <c r="U20" s="104" t="s">
        <v>221</v>
      </c>
      <c r="V20" s="104" t="s">
        <v>222</v>
      </c>
      <c r="W20" s="104" t="s">
        <v>223</v>
      </c>
      <c r="X20" s="112">
        <f t="shared" ref="X20:X22" si="10">P20</f>
        <v>0</v>
      </c>
      <c r="Y20" s="35"/>
      <c r="Z20" s="42">
        <f>IFERROR(IF(Y20/X20&gt;1,1,Y20/X20),0)</f>
        <v>0</v>
      </c>
      <c r="AA20" s="32"/>
      <c r="AB20" s="32"/>
      <c r="AC20" s="112">
        <f t="shared" ref="AC20:AC22" si="11">Q20</f>
        <v>0</v>
      </c>
      <c r="AD20" s="35"/>
      <c r="AE20" s="42">
        <f>IFERROR(IF(AD20/AC20&gt;1,1,AD20/AC20),0)</f>
        <v>0</v>
      </c>
      <c r="AF20" s="32"/>
      <c r="AG20" s="32"/>
      <c r="AH20" s="112">
        <f>R20</f>
        <v>1</v>
      </c>
      <c r="AI20" s="35"/>
      <c r="AJ20" s="42">
        <f>IFERROR(IF(AI20/AH20&gt;1,1,AI20/AH20),0)</f>
        <v>0</v>
      </c>
      <c r="AK20" s="32"/>
      <c r="AL20" s="32"/>
      <c r="AM20" s="112">
        <f t="shared" ref="AM20:AM22" si="12">S20</f>
        <v>0</v>
      </c>
      <c r="AN20" s="35"/>
      <c r="AO20" s="42">
        <f>IFERROR(IF(AN20/AM20&gt;1,1,AN20/AM20),0)</f>
        <v>0</v>
      </c>
      <c r="AP20" s="32"/>
      <c r="AQ20" s="32"/>
      <c r="AR20" s="113">
        <f t="shared" ref="AR20:AR22" si="13">T20</f>
        <v>1</v>
      </c>
      <c r="AS20" s="45"/>
      <c r="AT20" s="46">
        <f>IFERROR(IF(AS20/AR20&gt;1,1,AS20/AR20),0)</f>
        <v>0</v>
      </c>
    </row>
    <row r="21" spans="1:48" s="4" customFormat="1" ht="120" x14ac:dyDescent="0.25">
      <c r="A21" s="102" t="s">
        <v>224</v>
      </c>
      <c r="B21" s="104" t="s">
        <v>225</v>
      </c>
      <c r="C21" s="104" t="s">
        <v>44</v>
      </c>
      <c r="D21" s="105" t="s">
        <v>45</v>
      </c>
      <c r="E21" s="104" t="s">
        <v>46</v>
      </c>
      <c r="F21" s="104" t="s">
        <v>47</v>
      </c>
      <c r="G21" s="104" t="s">
        <v>48</v>
      </c>
      <c r="H21" s="104" t="s">
        <v>49</v>
      </c>
      <c r="I21" s="104" t="s">
        <v>50</v>
      </c>
      <c r="J21" s="104" t="s">
        <v>51</v>
      </c>
      <c r="K21" s="104" t="s">
        <v>226</v>
      </c>
      <c r="L21" s="104" t="s">
        <v>78</v>
      </c>
      <c r="M21" s="114" t="s">
        <v>227</v>
      </c>
      <c r="N21" s="104" t="s">
        <v>228</v>
      </c>
      <c r="O21" s="103" t="s">
        <v>69</v>
      </c>
      <c r="P21" s="115">
        <v>1</v>
      </c>
      <c r="Q21" s="115">
        <v>0</v>
      </c>
      <c r="R21" s="115">
        <v>0</v>
      </c>
      <c r="S21" s="115">
        <v>0</v>
      </c>
      <c r="T21" s="115">
        <f>SUM(P21:S21)</f>
        <v>1</v>
      </c>
      <c r="U21" s="104" t="s">
        <v>229</v>
      </c>
      <c r="V21" s="104" t="s">
        <v>230</v>
      </c>
      <c r="W21" s="104" t="s">
        <v>231</v>
      </c>
      <c r="X21" s="116">
        <f t="shared" si="10"/>
        <v>1</v>
      </c>
      <c r="Y21" s="35"/>
      <c r="Z21" s="42">
        <f>IFERROR(IF(Y21/X21&gt;1,1,Y21/X21),0)</f>
        <v>0</v>
      </c>
      <c r="AA21" s="32"/>
      <c r="AB21" s="32"/>
      <c r="AC21" s="116">
        <f t="shared" si="11"/>
        <v>0</v>
      </c>
      <c r="AD21" s="35"/>
      <c r="AE21" s="42">
        <f>IFERROR(IF(AD21/AC21&gt;1,1,AD21/AC21),0)</f>
        <v>0</v>
      </c>
      <c r="AF21" s="32"/>
      <c r="AG21" s="32"/>
      <c r="AH21" s="116">
        <f>R21</f>
        <v>0</v>
      </c>
      <c r="AI21" s="35"/>
      <c r="AJ21" s="42">
        <f>IFERROR(IF(AI21/AH21&gt;1,1,AI21/AH21),0)</f>
        <v>0</v>
      </c>
      <c r="AK21" s="32"/>
      <c r="AL21" s="32"/>
      <c r="AM21" s="116">
        <f t="shared" si="12"/>
        <v>0</v>
      </c>
      <c r="AN21" s="35"/>
      <c r="AO21" s="42">
        <f>IFERROR(IF(AN21/AM21&gt;1,1,AN21/AM21),0)</f>
        <v>0</v>
      </c>
      <c r="AP21" s="32"/>
      <c r="AQ21" s="32"/>
      <c r="AR21" s="117">
        <f t="shared" si="13"/>
        <v>1</v>
      </c>
      <c r="AS21" s="45"/>
      <c r="AT21" s="46">
        <f>IFERROR(IF(AS21/AR21&gt;1,1,AS21/AR21),0)</f>
        <v>0</v>
      </c>
    </row>
    <row r="22" spans="1:48" s="4" customFormat="1" ht="120" x14ac:dyDescent="0.25">
      <c r="A22" s="102" t="s">
        <v>232</v>
      </c>
      <c r="B22" s="105" t="s">
        <v>233</v>
      </c>
      <c r="C22" s="104" t="s">
        <v>44</v>
      </c>
      <c r="D22" s="105" t="s">
        <v>45</v>
      </c>
      <c r="E22" s="104" t="s">
        <v>46</v>
      </c>
      <c r="F22" s="104" t="s">
        <v>47</v>
      </c>
      <c r="G22" s="104" t="s">
        <v>48</v>
      </c>
      <c r="H22" s="104" t="s">
        <v>49</v>
      </c>
      <c r="I22" s="104" t="s">
        <v>50</v>
      </c>
      <c r="J22" s="104" t="s">
        <v>117</v>
      </c>
      <c r="K22" s="105" t="s">
        <v>234</v>
      </c>
      <c r="L22" s="105" t="s">
        <v>78</v>
      </c>
      <c r="M22" s="114" t="s">
        <v>235</v>
      </c>
      <c r="N22" s="105" t="s">
        <v>236</v>
      </c>
      <c r="O22" s="103" t="s">
        <v>63</v>
      </c>
      <c r="P22" s="115">
        <v>1</v>
      </c>
      <c r="Q22" s="115">
        <v>1</v>
      </c>
      <c r="R22" s="115">
        <v>1</v>
      </c>
      <c r="S22" s="115">
        <v>1</v>
      </c>
      <c r="T22" s="115">
        <f>AVERAGE(P22:S22)</f>
        <v>1</v>
      </c>
      <c r="U22" s="104" t="s">
        <v>229</v>
      </c>
      <c r="V22" s="104" t="s">
        <v>230</v>
      </c>
      <c r="W22" s="104" t="s">
        <v>231</v>
      </c>
      <c r="X22" s="116">
        <f t="shared" si="10"/>
        <v>1</v>
      </c>
      <c r="Y22" s="35"/>
      <c r="Z22" s="42">
        <f>IFERROR(IF(Y22/X22&gt;1,1,Y22/X22),0)</f>
        <v>0</v>
      </c>
      <c r="AA22" s="32"/>
      <c r="AB22" s="32"/>
      <c r="AC22" s="116">
        <f t="shared" si="11"/>
        <v>1</v>
      </c>
      <c r="AD22" s="35"/>
      <c r="AE22" s="42">
        <f>IFERROR(IF(AD22/AC22&gt;1,1,AD22/AC22),0)</f>
        <v>0</v>
      </c>
      <c r="AF22" s="32"/>
      <c r="AG22" s="32"/>
      <c r="AH22" s="116">
        <f t="shared" ref="AH22" si="14">R20</f>
        <v>1</v>
      </c>
      <c r="AI22" s="35"/>
      <c r="AJ22" s="42">
        <f>IFERROR(IF(AI22/AH22&gt;1,1,AI22/AH22),0)</f>
        <v>0</v>
      </c>
      <c r="AK22" s="32"/>
      <c r="AL22" s="32"/>
      <c r="AM22" s="116">
        <f t="shared" si="12"/>
        <v>1</v>
      </c>
      <c r="AN22" s="35"/>
      <c r="AO22" s="42">
        <f>IFERROR(IF(AN22/AM22&gt;1,1,AN22/AM22),0)</f>
        <v>0</v>
      </c>
      <c r="AP22" s="32"/>
      <c r="AQ22" s="32"/>
      <c r="AR22" s="117">
        <f t="shared" si="13"/>
        <v>1</v>
      </c>
      <c r="AS22" s="45"/>
      <c r="AT22" s="46">
        <f>IFERROR(IF(AS22/AR22&gt;1,1,AS22/AR22),0)</f>
        <v>0</v>
      </c>
    </row>
    <row r="23" spans="1:48" s="4" customFormat="1" ht="15.75" x14ac:dyDescent="0.25">
      <c r="A23" s="33"/>
      <c r="B23" s="33" t="s">
        <v>92</v>
      </c>
      <c r="C23" s="33"/>
      <c r="D23" s="33"/>
      <c r="E23" s="33"/>
      <c r="F23" s="33"/>
      <c r="G23" s="33"/>
      <c r="H23" s="33"/>
      <c r="I23" s="33"/>
      <c r="J23" s="33"/>
      <c r="K23" s="33"/>
      <c r="L23" s="33"/>
      <c r="M23" s="33"/>
      <c r="N23" s="33"/>
      <c r="O23" s="33"/>
      <c r="P23" s="39"/>
      <c r="Q23" s="39"/>
      <c r="R23" s="39"/>
      <c r="S23" s="39"/>
      <c r="T23" s="39"/>
      <c r="U23" s="33"/>
      <c r="V23" s="33"/>
      <c r="W23" s="33"/>
      <c r="X23" s="39"/>
      <c r="Y23" s="36"/>
      <c r="Z23" s="43">
        <f>AVERAGE(Z19,Z21,Z22)*20%</f>
        <v>0</v>
      </c>
      <c r="AA23" s="33"/>
      <c r="AB23" s="33"/>
      <c r="AC23" s="39"/>
      <c r="AD23" s="36"/>
      <c r="AE23" s="43">
        <f>AVERAGE(AE19,AE22)*20%</f>
        <v>0</v>
      </c>
      <c r="AF23" s="33"/>
      <c r="AG23" s="33"/>
      <c r="AH23" s="39"/>
      <c r="AI23" s="36"/>
      <c r="AJ23" s="43">
        <f>AVERAGE(AJ19,AJ20,AJ22)*20%</f>
        <v>0</v>
      </c>
      <c r="AK23" s="33"/>
      <c r="AL23" s="33"/>
      <c r="AM23" s="39"/>
      <c r="AN23" s="36"/>
      <c r="AO23" s="43">
        <f>AVERAGE(AO19,AO22)*20%</f>
        <v>0</v>
      </c>
      <c r="AP23" s="33"/>
      <c r="AQ23" s="33"/>
      <c r="AR23" s="39"/>
      <c r="AS23" s="36"/>
      <c r="AT23" s="43">
        <f>AVERAGE(AT19:AT22)*20%</f>
        <v>0</v>
      </c>
    </row>
    <row r="24" spans="1:48" s="2" customFormat="1" ht="18.75" x14ac:dyDescent="0.3">
      <c r="A24" s="20"/>
      <c r="B24" s="20" t="s">
        <v>93</v>
      </c>
      <c r="C24" s="20"/>
      <c r="D24" s="20"/>
      <c r="E24" s="20"/>
      <c r="F24" s="20"/>
      <c r="G24" s="20"/>
      <c r="H24" s="20"/>
      <c r="I24" s="20"/>
      <c r="J24" s="20"/>
      <c r="K24" s="20"/>
      <c r="L24" s="20"/>
      <c r="M24" s="20"/>
      <c r="N24" s="20"/>
      <c r="O24" s="20"/>
      <c r="P24" s="40"/>
      <c r="Q24" s="40"/>
      <c r="R24" s="40"/>
      <c r="S24" s="40"/>
      <c r="T24" s="40"/>
      <c r="U24" s="20"/>
      <c r="V24" s="20"/>
      <c r="W24" s="20"/>
      <c r="X24" s="40"/>
      <c r="Y24" s="37"/>
      <c r="Z24" s="44">
        <f>Z18+Z23</f>
        <v>0</v>
      </c>
      <c r="AA24" s="20"/>
      <c r="AB24" s="20"/>
      <c r="AC24" s="40"/>
      <c r="AD24" s="37"/>
      <c r="AE24" s="44">
        <f>AE18+AE23</f>
        <v>0</v>
      </c>
      <c r="AF24" s="20"/>
      <c r="AG24" s="20"/>
      <c r="AH24" s="40"/>
      <c r="AI24" s="37"/>
      <c r="AJ24" s="44">
        <f>AJ18+AJ23</f>
        <v>0</v>
      </c>
      <c r="AK24" s="20"/>
      <c r="AL24" s="20"/>
      <c r="AM24" s="40"/>
      <c r="AN24" s="37"/>
      <c r="AO24" s="44">
        <f>AO18+AO23</f>
        <v>0</v>
      </c>
      <c r="AP24" s="20"/>
      <c r="AQ24" s="20"/>
      <c r="AR24" s="40"/>
      <c r="AS24" s="37"/>
      <c r="AT24" s="44">
        <f>AT18+AT23</f>
        <v>0</v>
      </c>
      <c r="AU24" s="4"/>
      <c r="AV24" s="4"/>
    </row>
    <row r="25" spans="1:48" s="3" customFormat="1" ht="18.75"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sheetData>
  <sheetProtection formatCells="0" formatRows="0" insertRows="0" insertHyperlinks="0" deleteRows="0" sort="0" autoFilter="0" pivotTables="0"/>
  <mergeCells count="21">
    <mergeCell ref="J9:N9"/>
    <mergeCell ref="A1:H1"/>
    <mergeCell ref="A3:B7"/>
    <mergeCell ref="C3:D7"/>
    <mergeCell ref="F3:I3"/>
    <mergeCell ref="H4:I4"/>
    <mergeCell ref="H5:I5"/>
    <mergeCell ref="H6:I6"/>
    <mergeCell ref="H7:I7"/>
    <mergeCell ref="A9:B9"/>
    <mergeCell ref="C9:E9"/>
    <mergeCell ref="F9:F10"/>
    <mergeCell ref="G9:G10"/>
    <mergeCell ref="H9:I9"/>
    <mergeCell ref="AR9:AT9"/>
    <mergeCell ref="O9:T9"/>
    <mergeCell ref="U9:W9"/>
    <mergeCell ref="X9:AB9"/>
    <mergeCell ref="AC9:AG9"/>
    <mergeCell ref="AH9:AL9"/>
    <mergeCell ref="AM9:AQ9"/>
  </mergeCells>
  <phoneticPr fontId="12" type="noConversion"/>
  <dataValidations count="2">
    <dataValidation allowBlank="1" showInputMessage="1" showErrorMessage="1" error="Escriba un texto " promptTitle="Cualquier contenido" sqref="L8 F4:F7" xr:uid="{4DFD1A8C-3F18-45E7-AE02-648924AA3DF8}"/>
    <dataValidation type="decimal" allowBlank="1" showInputMessage="1" showErrorMessage="1" sqref="X11:Z24 AE11:AE24 AJ11:AJ24 AO11:AO24 AT11:AT24" xr:uid="{0E144B91-281F-41F3-8878-5DF1C7ECE70C}">
      <formula1>0</formula1>
      <formula2>1000000</formula2>
    </dataValidation>
  </dataValidations>
  <pageMargins left="0.7" right="0.7" top="0.75" bottom="0.75" header="0.3" footer="0.3"/>
  <pageSetup paperSize="9" orientation="portrait"/>
  <ignoredErrors>
    <ignoredError sqref="Z18 AE18 AJ18 AO18 AT18" formula="1"/>
  </ignoredErrors>
  <drawing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FB85312D-E855-4E7D-AE59-C85DEC8E9FB3}">
          <x14:formula1>
            <xm:f>Listas!$B$2:$B$5</xm:f>
          </x14:formula1>
          <xm:sqref>C11:C17</xm:sqref>
        </x14:dataValidation>
        <x14:dataValidation type="list" allowBlank="1" showInputMessage="1" showErrorMessage="1" xr:uid="{4D0052AF-4214-4551-B280-81E58D5236EF}">
          <x14:formula1>
            <xm:f>Listas!$D$2:$D$21</xm:f>
          </x14:formula1>
          <xm:sqref>E11:E17</xm:sqref>
        </x14:dataValidation>
        <x14:dataValidation type="list" allowBlank="1" showInputMessage="1" showErrorMessage="1" xr:uid="{A4E600AE-93EE-4408-9D4F-FFE0D48CF6C0}">
          <x14:formula1>
            <xm:f>Listas!$C$2:$C$10</xm:f>
          </x14:formula1>
          <xm:sqref>D11:D17</xm:sqref>
        </x14:dataValidation>
        <x14:dataValidation type="list" allowBlank="1" showInputMessage="1" showErrorMessage="1" xr:uid="{8144E1C3-313B-4BFA-9EEE-A6410285EB59}">
          <x14:formula1>
            <xm:f>Listas!$H$2:$H$21</xm:f>
          </x14:formula1>
          <xm:sqref>I11:I17</xm:sqref>
        </x14:dataValidation>
        <x14:dataValidation type="list" allowBlank="1" showInputMessage="1" showErrorMessage="1" xr:uid="{CFF7FF2E-CD78-4D80-9F45-6F84353F9D09}">
          <x14:formula1>
            <xm:f>Listas!$G$2:$G$9</xm:f>
          </x14:formula1>
          <xm:sqref>H11:H17</xm:sqref>
        </x14:dataValidation>
        <x14:dataValidation type="list" allowBlank="1" showInputMessage="1" showErrorMessage="1" xr:uid="{9BA9CA19-5AD0-4E94-8B1E-92B2B86079AF}">
          <x14:formula1>
            <xm:f>Listas!$J$2:$J$5</xm:f>
          </x14:formula1>
          <xm:sqref>O11:O17</xm:sqref>
        </x14:dataValidation>
        <x14:dataValidation type="list" allowBlank="1" showInputMessage="1" showErrorMessage="1" xr:uid="{19DB1982-28BC-4F7E-AEB7-641A6F44ED1D}">
          <x14:formula1>
            <xm:f>Listas!$I$2:$I$4</xm:f>
          </x14:formula1>
          <xm:sqref>J11:J17</xm:sqref>
        </x14:dataValidation>
        <x14:dataValidation type="list" allowBlank="1" showInputMessage="1" showErrorMessage="1" xr:uid="{03F9B55D-B696-4FCC-B908-F589D2D870DF}">
          <x14:formula1>
            <xm:f>Listas!$F$2:$F$10</xm:f>
          </x14:formula1>
          <xm:sqref>G11:G17</xm:sqref>
        </x14:dataValidation>
        <x14:dataValidation type="list" allowBlank="1" showInputMessage="1" showErrorMessage="1" xr:uid="{E1EDEC38-0673-4790-970F-0D60D7BC49DD}">
          <x14:formula1>
            <xm:f>Listas!$E$2:$E$13</xm:f>
          </x14:formula1>
          <xm:sqref>F11:F17</xm:sqref>
        </x14:dataValidation>
        <x14:dataValidation type="list" allowBlank="1" showInputMessage="1" showErrorMessage="1" error="Escriba un texto " promptTitle="Cualquier contenido" xr:uid="{49351FC6-5C85-4022-93A0-B0EC8731AA17}">
          <x14:formula1>
            <xm:f>Listas!#REF!</xm:f>
          </x14:formula1>
          <xm:sqref>L58:L1048576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1" customFormat="1" x14ac:dyDescent="0.25">
      <c r="A1" s="31" t="s">
        <v>94</v>
      </c>
      <c r="B1" s="31" t="s">
        <v>20</v>
      </c>
      <c r="C1" s="31" t="s">
        <v>95</v>
      </c>
      <c r="D1" s="31" t="s">
        <v>96</v>
      </c>
      <c r="E1" s="31" t="s">
        <v>97</v>
      </c>
      <c r="F1" s="31" t="s">
        <v>98</v>
      </c>
      <c r="G1" s="31" t="s">
        <v>99</v>
      </c>
      <c r="H1" s="31" t="s">
        <v>100</v>
      </c>
      <c r="I1" s="31" t="s">
        <v>25</v>
      </c>
      <c r="J1" s="31" t="s">
        <v>30</v>
      </c>
    </row>
    <row r="2" spans="1:10" x14ac:dyDescent="0.25">
      <c r="A2" t="s">
        <v>101</v>
      </c>
      <c r="B2" t="s">
        <v>102</v>
      </c>
      <c r="C2" s="14" t="s">
        <v>103</v>
      </c>
      <c r="D2" t="s">
        <v>104</v>
      </c>
      <c r="E2" t="s">
        <v>105</v>
      </c>
      <c r="F2" t="s">
        <v>106</v>
      </c>
      <c r="G2" t="s">
        <v>107</v>
      </c>
      <c r="H2" s="9" t="s">
        <v>108</v>
      </c>
      <c r="I2" t="s">
        <v>51</v>
      </c>
      <c r="J2" t="s">
        <v>69</v>
      </c>
    </row>
    <row r="3" spans="1:10" x14ac:dyDescent="0.25">
      <c r="A3" t="s">
        <v>109</v>
      </c>
      <c r="B3" t="s">
        <v>110</v>
      </c>
      <c r="C3" s="14" t="s">
        <v>111</v>
      </c>
      <c r="D3" t="s">
        <v>112</v>
      </c>
      <c r="E3" t="s">
        <v>113</v>
      </c>
      <c r="F3" t="s">
        <v>114</v>
      </c>
      <c r="G3" t="s">
        <v>115</v>
      </c>
      <c r="H3" s="9" t="s">
        <v>116</v>
      </c>
      <c r="I3" t="s">
        <v>117</v>
      </c>
      <c r="J3" t="s">
        <v>63</v>
      </c>
    </row>
    <row r="4" spans="1:10" x14ac:dyDescent="0.25">
      <c r="A4" t="s">
        <v>118</v>
      </c>
      <c r="B4" t="s">
        <v>44</v>
      </c>
      <c r="C4" s="14" t="s">
        <v>119</v>
      </c>
      <c r="D4" t="s">
        <v>120</v>
      </c>
      <c r="E4" t="s">
        <v>121</v>
      </c>
      <c r="F4" t="s">
        <v>48</v>
      </c>
      <c r="G4" t="s">
        <v>49</v>
      </c>
      <c r="H4" s="9" t="s">
        <v>122</v>
      </c>
      <c r="I4" t="s">
        <v>123</v>
      </c>
      <c r="J4" t="s">
        <v>56</v>
      </c>
    </row>
    <row r="5" spans="1:10" x14ac:dyDescent="0.25">
      <c r="A5" t="s">
        <v>124</v>
      </c>
      <c r="B5" t="s">
        <v>125</v>
      </c>
      <c r="C5" s="14" t="s">
        <v>126</v>
      </c>
      <c r="D5" t="s">
        <v>127</v>
      </c>
      <c r="E5" t="s">
        <v>128</v>
      </c>
      <c r="F5" t="s">
        <v>129</v>
      </c>
      <c r="G5" t="s">
        <v>130</v>
      </c>
      <c r="H5" s="9" t="s">
        <v>131</v>
      </c>
      <c r="J5" t="s">
        <v>132</v>
      </c>
    </row>
    <row r="6" spans="1:10" x14ac:dyDescent="0.25">
      <c r="A6" t="s">
        <v>133</v>
      </c>
      <c r="C6" s="14" t="s">
        <v>134</v>
      </c>
      <c r="D6" t="s">
        <v>135</v>
      </c>
      <c r="E6" t="s">
        <v>136</v>
      </c>
      <c r="F6" t="s">
        <v>137</v>
      </c>
      <c r="G6" t="s">
        <v>138</v>
      </c>
      <c r="H6" s="9" t="s">
        <v>139</v>
      </c>
    </row>
    <row r="7" spans="1:10" x14ac:dyDescent="0.25">
      <c r="A7" t="s">
        <v>140</v>
      </c>
      <c r="C7" s="14" t="s">
        <v>45</v>
      </c>
      <c r="D7" t="s">
        <v>141</v>
      </c>
      <c r="E7" t="s">
        <v>142</v>
      </c>
      <c r="F7" t="s">
        <v>143</v>
      </c>
      <c r="G7" t="s">
        <v>144</v>
      </c>
      <c r="H7" s="9" t="s">
        <v>145</v>
      </c>
    </row>
    <row r="8" spans="1:10" x14ac:dyDescent="0.25">
      <c r="A8" t="s">
        <v>146</v>
      </c>
      <c r="C8" s="14" t="s">
        <v>147</v>
      </c>
      <c r="D8" t="s">
        <v>148</v>
      </c>
      <c r="E8" t="s">
        <v>149</v>
      </c>
      <c r="F8" t="s">
        <v>150</v>
      </c>
      <c r="G8" t="s">
        <v>151</v>
      </c>
      <c r="H8" s="9" t="s">
        <v>50</v>
      </c>
    </row>
    <row r="9" spans="1:10" x14ac:dyDescent="0.25">
      <c r="A9" t="s">
        <v>152</v>
      </c>
      <c r="C9" s="14" t="s">
        <v>126</v>
      </c>
      <c r="D9" t="s">
        <v>153</v>
      </c>
      <c r="E9" t="s">
        <v>154</v>
      </c>
      <c r="F9" t="s">
        <v>155</v>
      </c>
      <c r="G9" s="9" t="s">
        <v>125</v>
      </c>
      <c r="H9" s="9" t="s">
        <v>156</v>
      </c>
    </row>
    <row r="10" spans="1:10" x14ac:dyDescent="0.25">
      <c r="A10" t="s">
        <v>157</v>
      </c>
      <c r="C10" s="14" t="s">
        <v>125</v>
      </c>
      <c r="D10" t="s">
        <v>158</v>
      </c>
      <c r="E10" t="s">
        <v>47</v>
      </c>
      <c r="F10" t="s">
        <v>159</v>
      </c>
      <c r="H10" s="9" t="s">
        <v>160</v>
      </c>
    </row>
    <row r="11" spans="1:10" x14ac:dyDescent="0.25">
      <c r="A11" t="s">
        <v>161</v>
      </c>
      <c r="C11" s="14"/>
      <c r="D11" t="s">
        <v>162</v>
      </c>
      <c r="E11" t="s">
        <v>163</v>
      </c>
      <c r="H11" s="9" t="s">
        <v>164</v>
      </c>
    </row>
    <row r="12" spans="1:10" x14ac:dyDescent="0.25">
      <c r="A12" t="s">
        <v>165</v>
      </c>
      <c r="C12" s="14"/>
      <c r="D12" t="s">
        <v>166</v>
      </c>
      <c r="E12" t="s">
        <v>167</v>
      </c>
      <c r="H12" s="9" t="s">
        <v>168</v>
      </c>
    </row>
    <row r="13" spans="1:10" x14ac:dyDescent="0.25">
      <c r="A13" t="s">
        <v>169</v>
      </c>
      <c r="D13" t="s">
        <v>170</v>
      </c>
      <c r="E13" t="s">
        <v>171</v>
      </c>
      <c r="H13" s="9" t="s">
        <v>172</v>
      </c>
    </row>
    <row r="14" spans="1:10" x14ac:dyDescent="0.25">
      <c r="A14" t="s">
        <v>173</v>
      </c>
      <c r="D14" t="s">
        <v>46</v>
      </c>
      <c r="H14" s="9" t="s">
        <v>174</v>
      </c>
      <c r="I14" s="9"/>
    </row>
    <row r="15" spans="1:10" x14ac:dyDescent="0.25">
      <c r="A15" t="s">
        <v>175</v>
      </c>
      <c r="D15" t="s">
        <v>176</v>
      </c>
      <c r="H15" s="9" t="s">
        <v>177</v>
      </c>
      <c r="I15" s="9"/>
    </row>
    <row r="16" spans="1:10" x14ac:dyDescent="0.25">
      <c r="A16" t="s">
        <v>178</v>
      </c>
      <c r="D16" t="s">
        <v>179</v>
      </c>
      <c r="H16" s="9" t="s">
        <v>180</v>
      </c>
      <c r="I16" s="9"/>
    </row>
    <row r="17" spans="1:9" x14ac:dyDescent="0.25">
      <c r="A17" t="s">
        <v>181</v>
      </c>
      <c r="D17" t="s">
        <v>182</v>
      </c>
      <c r="H17" s="9" t="s">
        <v>183</v>
      </c>
      <c r="I17" s="9"/>
    </row>
    <row r="18" spans="1:9" x14ac:dyDescent="0.25">
      <c r="A18" t="s">
        <v>184</v>
      </c>
      <c r="D18" t="s">
        <v>185</v>
      </c>
      <c r="H18" s="9" t="s">
        <v>186</v>
      </c>
      <c r="I18" s="9"/>
    </row>
    <row r="19" spans="1:9" x14ac:dyDescent="0.25">
      <c r="A19" t="s">
        <v>187</v>
      </c>
      <c r="D19" t="s">
        <v>188</v>
      </c>
      <c r="H19" s="9" t="s">
        <v>189</v>
      </c>
      <c r="I19" s="9"/>
    </row>
    <row r="20" spans="1:9" x14ac:dyDescent="0.25">
      <c r="A20" t="s">
        <v>190</v>
      </c>
      <c r="D20" t="s">
        <v>191</v>
      </c>
      <c r="H20" s="9" t="s">
        <v>192</v>
      </c>
      <c r="I20" s="9"/>
    </row>
    <row r="21" spans="1:9" x14ac:dyDescent="0.25">
      <c r="A21" t="s">
        <v>193</v>
      </c>
      <c r="D21" t="s">
        <v>125</v>
      </c>
      <c r="H21" s="9" t="s">
        <v>125</v>
      </c>
      <c r="I21" s="9"/>
    </row>
    <row r="22" spans="1:9" x14ac:dyDescent="0.25">
      <c r="A22" t="s">
        <v>194</v>
      </c>
    </row>
    <row r="23" spans="1:9" x14ac:dyDescent="0.25">
      <c r="A23" t="s">
        <v>195</v>
      </c>
    </row>
    <row r="24" spans="1:9" x14ac:dyDescent="0.25">
      <c r="A24" t="s">
        <v>196</v>
      </c>
    </row>
    <row r="25" spans="1:9" x14ac:dyDescent="0.25">
      <c r="A25" t="s">
        <v>197</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0D556BA8-F6EB-40E3-B230-5542C1A404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 (2)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2025-11-24T16:57:22Z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