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C:\Users\diego.buelvas\Downloads\"/>
    </mc:Choice>
  </mc:AlternateContent>
  <xr:revisionPtr revIDLastSave="0" documentId="13_ncr:1_{E98C38F6-1E6F-40F9-9238-220EE7331B92}" xr6:coauthVersionLast="47" xr6:coauthVersionMax="47" xr10:uidLastSave="{00000000-0000-0000-0000-000000000000}"/>
  <bookViews>
    <workbookView xWindow="-120" yWindow="-120" windowWidth="29040" windowHeight="15720" xr2:uid="{00000000-000D-0000-FFFF-FFFF00000000}"/>
  </bookViews>
  <sheets>
    <sheet name="Hoja1" sheetId="1" r:id="rId1"/>
    <sheet name="Listas" sheetId="2" state="hidden" r:id="rId2"/>
  </sheets>
  <definedNames>
    <definedName name="_xlnm._FilterDatabase" localSheetId="0" hidden="1">Hoja1!$G$11:$G$15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T16" i="1" l="1"/>
  <c r="AO16" i="1"/>
  <c r="AJ16" i="1"/>
  <c r="AJ15" i="1"/>
  <c r="AE16" i="1"/>
  <c r="Z16" i="1"/>
  <c r="AT12" i="1"/>
  <c r="AT13" i="1"/>
  <c r="AT14" i="1"/>
  <c r="AT15" i="1"/>
  <c r="AT11" i="1"/>
  <c r="AO12" i="1"/>
  <c r="AO13" i="1"/>
  <c r="AO14" i="1"/>
  <c r="AO15" i="1"/>
  <c r="AO11" i="1"/>
  <c r="AJ12" i="1"/>
  <c r="AJ13" i="1"/>
  <c r="AJ14" i="1"/>
  <c r="AJ11" i="1"/>
  <c r="AE12" i="1"/>
  <c r="AE13" i="1"/>
  <c r="AE14" i="1"/>
  <c r="AE15" i="1"/>
  <c r="AE11" i="1"/>
  <c r="Z12" i="1"/>
  <c r="Z13" i="1"/>
  <c r="Z14" i="1"/>
  <c r="Z15" i="1"/>
  <c r="Z11" i="1"/>
  <c r="AR12" i="1"/>
  <c r="AR13" i="1"/>
  <c r="AR14" i="1"/>
  <c r="AR15" i="1"/>
  <c r="AR11" i="1"/>
  <c r="AM12" i="1"/>
  <c r="AM13" i="1"/>
  <c r="AM14" i="1"/>
  <c r="AM15" i="1"/>
  <c r="AM11" i="1"/>
  <c r="AH12" i="1"/>
  <c r="AH13" i="1"/>
  <c r="AH14" i="1"/>
  <c r="AH15" i="1"/>
  <c r="AH11" i="1"/>
  <c r="AC12" i="1"/>
  <c r="AC13" i="1"/>
  <c r="AC14" i="1"/>
  <c r="AC15" i="1"/>
  <c r="AC11" i="1"/>
  <c r="X12" i="1"/>
  <c r="X13" i="1"/>
  <c r="X14" i="1"/>
  <c r="X15" i="1"/>
  <c r="X11" i="1"/>
  <c r="T14" i="1"/>
  <c r="T15" i="1"/>
  <c r="T13" i="1"/>
  <c r="T12" i="1"/>
  <c r="T11" i="1"/>
  <c r="AM20" i="1"/>
  <c r="AO20" i="1" s="1"/>
  <c r="AH20" i="1"/>
  <c r="AJ20" i="1" s="1"/>
  <c r="AC20" i="1"/>
  <c r="AE20" i="1" s="1"/>
  <c r="X20" i="1"/>
  <c r="Z20" i="1" s="1"/>
  <c r="T20" i="1"/>
  <c r="AR20" i="1" s="1"/>
  <c r="AT20" i="1" s="1"/>
  <c r="AM19" i="1"/>
  <c r="AO19" i="1" s="1"/>
  <c r="AH19" i="1"/>
  <c r="AJ19" i="1" s="1"/>
  <c r="AC19" i="1"/>
  <c r="AE19" i="1" s="1"/>
  <c r="X19" i="1"/>
  <c r="Z19" i="1" s="1"/>
  <c r="T19" i="1"/>
  <c r="AR19" i="1" s="1"/>
  <c r="AT19" i="1" s="1"/>
  <c r="AM18" i="1"/>
  <c r="AO18" i="1" s="1"/>
  <c r="AH18" i="1"/>
  <c r="AJ18" i="1" s="1"/>
  <c r="AC18" i="1"/>
  <c r="AE18" i="1" s="1"/>
  <c r="X18" i="1"/>
  <c r="Z18" i="1" s="1"/>
  <c r="T18" i="1"/>
  <c r="AR18" i="1" s="1"/>
  <c r="AT18" i="1" s="1"/>
  <c r="AM17" i="1"/>
  <c r="AO17" i="1" s="1"/>
  <c r="AO21" i="1" s="1"/>
  <c r="AH17" i="1"/>
  <c r="AJ17" i="1" s="1"/>
  <c r="AC17" i="1"/>
  <c r="AE17" i="1" s="1"/>
  <c r="AE21" i="1" s="1"/>
  <c r="X17" i="1"/>
  <c r="Z17" i="1" s="1"/>
  <c r="T17" i="1"/>
  <c r="AR17" i="1" s="1"/>
  <c r="AT17" i="1" s="1"/>
  <c r="AO22" i="1" l="1"/>
  <c r="AE22" i="1"/>
  <c r="AJ21" i="1"/>
  <c r="AJ22" i="1" s="1"/>
  <c r="AT21" i="1"/>
  <c r="AT22" i="1" s="1"/>
  <c r="Z21" i="1"/>
  <c r="Z2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10" authorId="0" shapeId="0" xr:uid="{00000000-0006-0000-0100-00000A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L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N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<sst xmlns="http://schemas.openxmlformats.org/spreadsheetml/2006/main" count="352" uniqueCount="233">
  <si>
    <t>DEPENDENCIAS ASOCIADAS</t>
  </si>
  <si>
    <t>CONTROL DE CAMBIOS</t>
  </si>
  <si>
    <t>VERSIÓN</t>
  </si>
  <si>
    <t>FECHA</t>
  </si>
  <si>
    <t>DESCRIPCIÓN</t>
  </si>
  <si>
    <t>META</t>
  </si>
  <si>
    <t>PLANEACIÓN DEL DESARROLLO</t>
  </si>
  <si>
    <t>PROYECTO DE INVERSIÓN</t>
  </si>
  <si>
    <t>MODELO INTEGRADO DE PLANEACIÓN Y GESTIÓN</t>
  </si>
  <si>
    <t>INDICADOR</t>
  </si>
  <si>
    <t>PROGRAMACIÓN</t>
  </si>
  <si>
    <t>RESULTADO</t>
  </si>
  <si>
    <t>I TRIMESTRE</t>
  </si>
  <si>
    <t>II TRIMESTRE</t>
  </si>
  <si>
    <t>III TRIMESTRE</t>
  </si>
  <si>
    <t>IV TRIMESTRE</t>
  </si>
  <si>
    <t>ACUMULADO VIGENCIA</t>
  </si>
  <si>
    <t>No. META</t>
  </si>
  <si>
    <t>NOMBRE META</t>
  </si>
  <si>
    <t>OBJETIVO PDD</t>
  </si>
  <si>
    <t>PROGRAMA PDD</t>
  </si>
  <si>
    <t>META PDD</t>
  </si>
  <si>
    <t>DIMENSIÓN</t>
  </si>
  <si>
    <t>POLÍTICA</t>
  </si>
  <si>
    <t>TIPO INDICADOR</t>
  </si>
  <si>
    <t>NOMBRE INDICADOR</t>
  </si>
  <si>
    <t>UNIDAD DE MEDIDA</t>
  </si>
  <si>
    <t>LÍNEA BASE</t>
  </si>
  <si>
    <t>FÓRMULA INDICADOR</t>
  </si>
  <si>
    <t>TIPO PROGRAMACIÓN</t>
  </si>
  <si>
    <t>I TRI</t>
  </si>
  <si>
    <t>II TRI</t>
  </si>
  <si>
    <t>III TRI</t>
  </si>
  <si>
    <t>IV TRI</t>
  </si>
  <si>
    <t>TOTAL VIGENCIA</t>
  </si>
  <si>
    <t>ENTREGABLE</t>
  </si>
  <si>
    <t>FUENTE DE INFORMACIÓN</t>
  </si>
  <si>
    <t>RESPONSABLE</t>
  </si>
  <si>
    <t>PROGRAMADO</t>
  </si>
  <si>
    <t>EJECUTADO</t>
  </si>
  <si>
    <t>ANÁLISIS</t>
  </si>
  <si>
    <t xml:space="preserve">EVIDENCIA </t>
  </si>
  <si>
    <t>Subtotal Metas Técnicas (80%)</t>
  </si>
  <si>
    <t>Subtotal Metas Transversales (20%)</t>
  </si>
  <si>
    <t>TOTAL PLAN DE GESTIÓN (100%)</t>
  </si>
  <si>
    <t>DEPENDENCIAS</t>
  </si>
  <si>
    <t>PROGRAMAS PDD</t>
  </si>
  <si>
    <t>METAS PDD</t>
  </si>
  <si>
    <t>PROYECTOS DE INVERSIÓN</t>
  </si>
  <si>
    <t>OBJETIVO ESTRATÉGICO</t>
  </si>
  <si>
    <t>DIMENSIONES MIPG</t>
  </si>
  <si>
    <t>POLÍTICAS MIPG</t>
  </si>
  <si>
    <t>Despacho SDG</t>
  </si>
  <si>
    <t>Bogotá avanza en su seguridad</t>
  </si>
  <si>
    <t>1.01. Diálogo social y cultura ciudadana para la convivencia pacífica y la recuperación de la confianza  </t>
  </si>
  <si>
    <t>Proferir 1.608.200 fallos de fondo en primera instancia de los expedientes de policía por comportamientos contrarios a la convivencia en el marco del Código Nacional de Seguridad y Convivencia Ciudadana  </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</si>
  <si>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</si>
  <si>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</si>
  <si>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Talento Humano</t>
  </si>
  <si>
    <t>Política 1. Gestión Estratégica del Talento Humano</t>
  </si>
  <si>
    <t>Eficacia</t>
  </si>
  <si>
    <t>Suma</t>
  </si>
  <si>
    <t>OAP - Oficina Asesora de Planeación</t>
  </si>
  <si>
    <t>Bogotá confía en su bienestar</t>
  </si>
  <si>
    <t>2.13. Bogotá, un territorio de paz y reconciliación en donde todos puedan volver a empezar  </t>
  </si>
  <si>
    <t>Fortalecer un (1) programa de atención integral en el marco del diálogo social y la convivencia, articulando acciones con las organizaciones de DDHH para la atención de situaciones de convivencia y conflictividad social en Bogotá.  </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</si>
  <si>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</si>
  <si>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</si>
  <si>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Direccionamiento Estratégico y Planeación</t>
  </si>
  <si>
    <t>Política 2. Integridad</t>
  </si>
  <si>
    <t>Eficiencia</t>
  </si>
  <si>
    <t>Constante</t>
  </si>
  <si>
    <t>OAC - Oficina Asesora de Comunicaciones</t>
  </si>
  <si>
    <t>Bogotá confía en su gobierno</t>
  </si>
  <si>
    <t>2.12. Bogotá cuida a su gente  </t>
  </si>
  <si>
    <t>Fortalecer un (1) programa junto con sus estrategias para el fomento de la cultura ciudadana la convivencia y la prevención de las violencias asociadas al fútbol  </t>
  </si>
  <si>
    <t>7988 - Fortalecimiento de la capacidad institucional y de los actores sociales para la garantía, promoción y protección de los derechos humanos y de libertad religiosa y de conciencia en Bogotá D.C.</t>
  </si>
  <si>
    <t>PEI - Propiciar la revolución del servicio con criterios de calidad, calidez, eficacia, oportunidad, sostenibilidad y transformación digital.</t>
  </si>
  <si>
    <t>Gestión con Valores para Resultados</t>
  </si>
  <si>
    <t>Política 3. Planeación institucional</t>
  </si>
  <si>
    <t>Efectividad</t>
  </si>
  <si>
    <t>Creciente</t>
  </si>
  <si>
    <t>OCI - Oficina de Control Interno</t>
  </si>
  <si>
    <t>No Aplica</t>
  </si>
  <si>
    <t>5.39. Camino hacia una democracia deliberativa con un gobierno cercano a la gente y con participación ciudadana  </t>
  </si>
  <si>
    <t>Atender el 100% de las personas que ingresan a las rutas de prevención de vulneraciones de los derechos humanos de mujeres, personas de los sectores sociales LGBTI, víctimas de trata de personas, víctimas de abuso de autoridad, defensores y defensoras de derechos humanos, población en proceso de reintegración o reincorporación y a la atención de derechos fundamentales de religión culto y conciencia; atendiendo las recomendaciones de las alertas tempranas.  </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</si>
  <si>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</si>
  <si>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</si>
  <si>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Evaluación de Resultados</t>
  </si>
  <si>
    <t>Política 4. Gestión Presupuestal y Eficiencia del Gasto Público</t>
  </si>
  <si>
    <t>Decreciente</t>
  </si>
  <si>
    <t>OCDI - Oficina de Control Disciplinario Interno</t>
  </si>
  <si>
    <t>5.33. Fortalecimiento institucional para un gobierno confiable  </t>
  </si>
  <si>
    <t>Adoptar en las 20 localidades el Sistema Distrital de Derechos Humanos en el marco de las acciones de la política pública Integral de Derechos Humanos, de la política sobre la Lucha contra la Trata de Personas, y la política pública para la Población Migrante Internacional.  </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</si>
  <si>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</si>
  <si>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</si>
  <si>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Información y Comunicación</t>
  </si>
  <si>
    <t>Política 5. Compras y Contratación Pública</t>
  </si>
  <si>
    <t>DRP - Dirección de Relaciones Políticas</t>
  </si>
  <si>
    <t>5.32. Gobierno abierto, íntegro, transparente y corresponsable  </t>
  </si>
  <si>
    <t>Formar 16.000 personas en el programa de educación en derechos humanos para la paz, reconciliación y promoción integral de derechos humanos, a través del conocimiento de las artes y los saberes populares, impulsando estrategias de profesionalización de lideres sociales  </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</si>
  <si>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</si>
  <si>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</si>
  <si>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Gestión del Conocimiento y la Innovación</t>
  </si>
  <si>
    <t>Política 6. Fortalecimiento organizacional y simplificación de procesos</t>
  </si>
  <si>
    <t>DJ - Dirección Jurídica</t>
  </si>
  <si>
    <t>5.36. Innovación Pública para la generación de confianza ciudadana  </t>
  </si>
  <si>
    <t>Ejecutar 14 iniciativas que garanticen el ejercicio de las libertades fundamentales de religión culto y conciencia en el marco de la política pública existente  </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</si>
  <si>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</si>
  <si>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</si>
  <si>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Control Interno</t>
  </si>
  <si>
    <t>Política 7. Servicio al Ciudadano</t>
  </si>
  <si>
    <t>DGAEP - Dirección para la Gestión Administrativa Especial de Policía</t>
  </si>
  <si>
    <t>Desarrollar una (1) estrategia para promover la implementación del enfoque diferencial étnico y el desarrollo de procesos de gestión de conocimiento sobre los grupos étnicos en la ciudad, como medidas para combatir el racismo y la discriminación, con un enfoque de mujer, género, familia y generaciones  </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</si>
  <si>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</si>
  <si>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</si>
  <si>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Política 8. Simplificación, Racionalización y Estandarización de trámites</t>
  </si>
  <si>
    <t>SGL - Subsecretaría de Gestión Local</t>
  </si>
  <si>
    <t>Prestar 40.000 atenciones con enfoque diferencial, de mujer, género, familia y generaciones a las personas que soliciten los servicios brindados en los espacios de atención apropiación cultural y reconocimiento de procesos organizativos de los grupos étnicos en Bogotá.  </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</si>
  <si>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</si>
  <si>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</si>
  <si>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9. Participación Ciudadana en la Gestión Pública</t>
  </si>
  <si>
    <t>DGDL - Dirección para la Gestión del Desarrollo Local</t>
  </si>
  <si>
    <t>Implementar el 100% de los productos a cargo del Secretaría Distrital de Gobierno consignados en los planes de acción de las Políticas Públicas para los pueblos y comunidades Indígenas, así como su capítulo Muisca, para el pueblo Rrom o Gitano, comunidades Negras, Afrocolombianos, y su capítulo Palenquero y para la comunidad raizal para el periodo 2024-2028.  </t>
  </si>
  <si>
    <t>8048 - Fortalecimiento Tecnológico para una Administración Más Eficiente en la Secretaría Distrital de Gobierno Bogotá D.C.</t>
  </si>
  <si>
    <t>Política 10. Gobierno Digital</t>
  </si>
  <si>
    <t>DGP - Dirección para la Gestión Policiva</t>
  </si>
  <si>
    <t>Constituir cuatro (4) módulos de atención relacionamiento y política con sentido entre la administración distrital las corporaciones de elección popular y la ciudadanía que responda de manera estratégica oportuna efectiva y resolutiva las solicitudes cotidianas normativas y logísticas para la ciudad con un enfoque de interseccionalidad.  </t>
  </si>
  <si>
    <t>8179 - Fortalecimiento de la gestión administrativa y operativa de la Secretaria Distrital de Gobierno Bogotá D.C.</t>
  </si>
  <si>
    <t>Política 11. Transparencia, acceso a la información pública y lucha contra la corrupción</t>
  </si>
  <si>
    <t>SGGD - Subsecretaría de Gobernabilidad y Garantía de Derechos</t>
  </si>
  <si>
    <t>Constituir (3) componentes de fortalecimiento institucional para las Alcaldías Locales y su gestión del desarrollo local desde un enfoque de interseccionalidad  </t>
  </si>
  <si>
    <t>Funcionamiento</t>
  </si>
  <si>
    <t>Política 12. Seguridad Digital</t>
  </si>
  <si>
    <t>DDH - Dirección de Derechos Humanos</t>
  </si>
  <si>
    <t>Ejecutar 12 acciones que garanticen atención a la ciudadanía transparencia anticorrupción y acceso a la información en el marco de las políticas públicas existentes.  </t>
  </si>
  <si>
    <t>Política 13. Defensa Jurídica</t>
  </si>
  <si>
    <t>SARLC - Subdirección de Asuntos de Libertad Religiosa y de Conciencia</t>
  </si>
  <si>
    <t>Implementar 1 estrategia para fortalecimiento de la gestión institucional y operativa  </t>
  </si>
  <si>
    <t>Política 14. Mejora normativa</t>
  </si>
  <si>
    <t>DAE - Dirección de Asuntos Étnicos</t>
  </si>
  <si>
    <t>Fortalecer un (1) laboratorio de innovación pública que promueva el gobierno abierto y la participación ciudadana desde un enfoque de interseccionalidad.  </t>
  </si>
  <si>
    <t>Política 15. Seguimiento y evaluación de la gestión institucional</t>
  </si>
  <si>
    <t>SAIR - Subdirección de Asuntos Indígenas y Rrom</t>
  </si>
  <si>
    <t>Fortalecer un (1) Observatorio de Conflictividad Social y Gobernabilidad con enfoque de derechos humanos género y diferencial.  </t>
  </si>
  <si>
    <t>Política 16. Gestión Documental</t>
  </si>
  <si>
    <t>SANARP - Subdirección de Asuntos para Comunidades Negras, Afrocolombianas, Raizales y Palenqueras</t>
  </si>
  <si>
    <t>Beneficiar 37 proyectos del sector interreligioso con impacto y retribución social en el marco de la construcción de paz, tejido social, aporte social y/o entornos inspiradores en Bogotá  </t>
  </si>
  <si>
    <t>Política 17. Gestión de la Información Estadística</t>
  </si>
  <si>
    <t>DCDS - Dirección de Convivencia y Diálogo Social</t>
  </si>
  <si>
    <t>Implementar una (1) estrategia de participación ciudadana en las 20 localidades con enfoque de género, poblacional y diferencial en el marco de presupuestos participativos Gobierno Abierto de Bogotá.  </t>
  </si>
  <si>
    <t>Política 18. Gestión del Conocimiento y la Innovación</t>
  </si>
  <si>
    <t>SGI - Subdirección de Gestión Institucional</t>
  </si>
  <si>
    <t>Implementar un (1) plan de fortalecimiento a Consejos y Plataformas de Juventud  </t>
  </si>
  <si>
    <t>Política 19. Control Interno</t>
  </si>
  <si>
    <t>DGTH - Dirección de Gestión del Talento Humano</t>
  </si>
  <si>
    <t>DA - Dirección Administrativa</t>
  </si>
  <si>
    <t>DF - Dirección Financiera</t>
  </si>
  <si>
    <t>DTI - Dirección de Tecnologías e Información</t>
  </si>
  <si>
    <t>DC - Dirección de Contratación</t>
  </si>
  <si>
    <t>Realizar el 100% de las actividades para la coordinación logística, conforme al calendario remitido por la autoridad electoral en los procesos típicos y atípicos que se convoquen en el Distrito Capital.</t>
  </si>
  <si>
    <t xml:space="preserve">Tramitar el 100% de las delegaciones a las sesiones  que soliciten la Juntas  Administradoras Locales, en las que sea convocada la Secretaría Distrital de Gobierno. </t>
  </si>
  <si>
    <t>Porcentaje de trámites realizados en las Corporaciones de Elección Popular</t>
  </si>
  <si>
    <t xml:space="preserve">Porcentaje de Trámites con las Corporaciones de Elección Popular realizados </t>
  </si>
  <si>
    <t>100%
Fuente: Plan de Gestión vigencia 2025</t>
  </si>
  <si>
    <t>Reporte de seguimiento a las proposiciones, solicitudes de información de los asuntos normativos, legislativos y de control político remitidos por las Corporaciones de Elección Popular del orden nacional y distrital.</t>
  </si>
  <si>
    <t>Asuntos Normativos: Base de datos del Sistema de Información HESMAP   de los trámites realizados a los proyectos de Acuerdo.
Congreso: Base de datos del Sistema de Información HESMAP   de los trámites realizados a los proyectos de ley. 
Control Político: Base de datos del Sistema de Información HESMAP  de los trámites y respuestas a las proposiciones enviadas por el Concejo de Bogotá, D.C.                       
Derechos de petición: Base de datos del Sistema de información HESMAP de las repuesta a las solicitudes presentadas por el Concejo de Bogota y entes de control.</t>
  </si>
  <si>
    <t>Calendario Electoral 2025</t>
  </si>
  <si>
    <t>Porcentaje de delegaciones tramitadas</t>
  </si>
  <si>
    <t xml:space="preserve">Porcentaje de delegaciones tramitadas donde sea convocado el Secretario de Gobierno. </t>
  </si>
  <si>
    <t>Sesiones JAL donde convoca al Secretario de Gobierno 2025</t>
  </si>
  <si>
    <t>Reporte de las delegaciones tramitadas para las sesiones JAL donde fue convocado el Secretario de Gobierno</t>
  </si>
  <si>
    <t>Delegaciones</t>
  </si>
  <si>
    <t>Hacer el seguimiento del 100% de las sesiones ordinarias y extraordinarias del Concejo de Bogotá, registrando la información correspondiente a intervenciones de actores políticos, entes distritales y otros.</t>
  </si>
  <si>
    <t>Número de documentos de investigación elaborados</t>
  </si>
  <si>
    <t>Porcentaje de sesiones a las que se les hace seguimiento</t>
  </si>
  <si>
    <t>Documentos de investigación  sobre las relaciones de la Secretaría Distrital de Gobierno con los actores estratégicos que intervienen en los asuntos políticos del Distrito, en el marco de las líneas de investigación establecidas.</t>
  </si>
  <si>
    <t>Documentos de seguimiento de las sesiones del Concejo de Bogotá.</t>
  </si>
  <si>
    <t xml:space="preserve">Investigaciones </t>
  </si>
  <si>
    <t xml:space="preserve">Base de datos del Sistema de Informción HESMAP </t>
  </si>
  <si>
    <r>
      <t>Tramitar el 100% de los asuntos normativos, legislativos y de control político que realicen las Corporaciones de Elección Popular del orden nacional, distri</t>
    </r>
    <r>
      <rPr>
        <sz val="11"/>
        <rFont val="Calibri Light"/>
        <family val="2"/>
        <scheme val="major"/>
      </rPr>
      <t>tal y local.</t>
    </r>
  </si>
  <si>
    <t>Elaborar 2 tableros que sinteticen el desarrollo de las relaciones políticas entre los actores estratégicos y el Distrito a partir de la información consolidada en la Herramienta Estratégica de Seguimiento y Monitoreo de Actores Políticos (HESMAP).</t>
  </si>
  <si>
    <t>Documentos de investigación 2025</t>
  </si>
  <si>
    <t>Información HESMPA 2025</t>
  </si>
  <si>
    <r>
      <rPr>
        <b/>
        <sz val="14"/>
        <rFont val="Calibri Light"/>
        <family val="2"/>
        <scheme val="major"/>
      </rPr>
      <t>FORMULACIÓN Y SEGUIMIENTO DE LOS PLANES DE GESTIÓN DE LOS PROCESOS DE NIVEL CENTRAL</t>
    </r>
    <r>
      <rPr>
        <b/>
        <sz val="11"/>
        <color theme="1"/>
        <rFont val="Calibri Light"/>
        <family val="2"/>
        <scheme val="major"/>
      </rPr>
      <t xml:space="preserve">
PROCESO DE RELACIONES ESTRATÉGICAS
VIGENCIA 2026</t>
    </r>
  </si>
  <si>
    <t xml:space="preserve">Porcentaje de actividades logisticas del  calendario electoral 2025  </t>
  </si>
  <si>
    <t xml:space="preserve">Procentaje de actividades logísticas realizadas para el  Calendario Electoral </t>
  </si>
  <si>
    <t>Reporte de las actividades  logísticas realizadas para el Calendario Electoral 2026</t>
  </si>
  <si>
    <t xml:space="preserve">Informes, actas de reunión, fotografias , documentos </t>
  </si>
  <si>
    <t>MTS1</t>
  </si>
  <si>
    <t>Obtener un (1) sello "Gobierno Sostenible"  por el cumplimiento de los criterios establecidos por la Oficina Asesora de Planeación en el marco del Sistema de Gestión Ambiental y Energético</t>
  </si>
  <si>
    <t>Sello "Gobierno Sostenible"</t>
  </si>
  <si>
    <t>Sello</t>
  </si>
  <si>
    <t>No. de criterios cumplidos / No. cumplidos establecidos</t>
  </si>
  <si>
    <t xml:space="preserve">Un sello </t>
  </si>
  <si>
    <t xml:space="preserve">Herramienta caificación criterios </t>
  </si>
  <si>
    <t>Reporte: OAP - Oficina Asesora de Planeación (Gestión Ambiental)
Ejecución: Procesos de Gestión de Nivel Central</t>
  </si>
  <si>
    <t>MTS2</t>
  </si>
  <si>
    <t xml:space="preserve">Realizar una (1) jornada de revisión de de actualización documental de los procesos para la siguiente vigencia. </t>
  </si>
  <si>
    <t xml:space="preserve">Jornadas realizadas de revisión de de actualización documental de todos los procesos  para la siguiente vigencia. </t>
  </si>
  <si>
    <t>Jornadas</t>
  </si>
  <si>
    <t xml:space="preserve">Número de jornadas realizadas de revisión de actualización documental de  los  procesos para la siguiente vigencia / Número de jornadas programadas de revisión de actualización documental de  los  procesos para la siguiente vigencia. </t>
  </si>
  <si>
    <t>Evidencia de reunión</t>
  </si>
  <si>
    <t>Reporte de realización de la  jornada revisión de actualización documental de los procesos para la siguiente vigencia por parte de la OAP.</t>
  </si>
  <si>
    <t>Reporte: OAP - Oficina Asesora de Planeación (Procesos de Gestión)
Ejecución: Procesos de Gestión de Nivel Central</t>
  </si>
  <si>
    <t>MTS3</t>
  </si>
  <si>
    <t>Dar respuesta al 100% de los requerimientos ciudadanos asignados a los procesos de nivel central con corte a 31 de diciembre de 2025 tipificadas como Derechos de Petición registradas en el aplicativo Bogotá Te Escucha y gestor documental ORFEO</t>
  </si>
  <si>
    <t>Porcentaje de requerimientos ciudadanos con respuesta definitiva</t>
  </si>
  <si>
    <t>Porcentaje</t>
  </si>
  <si>
    <t>Peticiones pendientes por gestionar al 31 de diciembre de  2025</t>
  </si>
  <si>
    <t>No. de respuestas efectuadas / No. requerimientos instaurados antes del 31 de diciembre 2025 pendientes por gestionar</t>
  </si>
  <si>
    <t>Reporte de peticiones ciudadanas gestionadas (con respuesta definitiva o traslado por competencia)</t>
  </si>
  <si>
    <t xml:space="preserve">Reporte Sistema Distrital de Gestión de Peticiones Ciudadanas - Bogotá te  Escucha </t>
  </si>
  <si>
    <t>Reporte: SGI-SAC Subsecretaría de Gestión Institucional (Servicio de Atención a la Ciudadanía)
Ejecución: Procesos de Gestión de Nivel Central</t>
  </si>
  <si>
    <t>MTS4</t>
  </si>
  <si>
    <t>Gestionar oportunamente el 100% de los requerimientos  que se tipifiquen como derecho de petición ciudadano en los aplicativos Bogotá Te Escucha y  ORFEO, que  sean asignados a los procesos del Nivel Central durante la vigencia 2026.</t>
  </si>
  <si>
    <t>Porcentaje de requerimientos ciudadanos  gestionados dentro del término de ley.</t>
  </si>
  <si>
    <t>100% en 2026</t>
  </si>
  <si>
    <t>No. de peticiones gestionadas en los términos de ley / No. Requerimientos recibidos en la vigencia 2026 que deben tener respuesta</t>
  </si>
  <si>
    <t>MT1</t>
  </si>
  <si>
    <t>MT2</t>
  </si>
  <si>
    <t>MT3</t>
  </si>
  <si>
    <t>MT4</t>
  </si>
  <si>
    <t>MT5</t>
  </si>
  <si>
    <t>OBJETIVOS ESTRATÉGICOS</t>
  </si>
  <si>
    <t>Publicación del plan de gestión aprobado. Caso HOLA: XXXXXX</t>
  </si>
  <si>
    <r>
      <rPr>
        <b/>
        <sz val="11"/>
        <color theme="1"/>
        <rFont val="Calibri Light"/>
        <family val="2"/>
        <scheme val="major"/>
      </rPr>
      <t xml:space="preserve">Código: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08
</t>
    </r>
    <r>
      <rPr>
        <b/>
        <sz val="11"/>
        <color theme="1"/>
        <rFont val="Calibri Light"/>
        <family val="2"/>
        <scheme val="major"/>
      </rPr>
      <t xml:space="preserve">Vigencia: </t>
    </r>
    <r>
      <rPr>
        <sz val="11"/>
        <color theme="1"/>
        <rFont val="Calibri Light"/>
        <family val="2"/>
        <scheme val="major"/>
      </rPr>
      <t xml:space="preserve">XX de enero de 2026
</t>
    </r>
    <r>
      <rPr>
        <b/>
        <sz val="11"/>
        <color theme="1"/>
        <rFont val="Calibri Light"/>
        <family val="2"/>
        <scheme val="major"/>
      </rPr>
      <t xml:space="preserve">Caso HOLA: </t>
    </r>
    <r>
      <rPr>
        <sz val="11"/>
        <color theme="1"/>
        <rFont val="Calibri Light"/>
        <family val="2"/>
        <scheme val="major"/>
      </rPr>
      <t>XXXXXX</t>
    </r>
  </si>
  <si>
    <t>Trámites realizados con las Corporaciones de Elección Popular/Trámites programados con las Corporaciones de Elección Popular</t>
  </si>
  <si>
    <t>Actividades programadas/Actividades realizadas</t>
  </si>
  <si>
    <t>Sesiones JAL que convocan al Secretario de Gobierno/Delegaciones tramitadas</t>
  </si>
  <si>
    <t>Documentos de investigación proyectados a elaborar/documentos de investigación elaborados</t>
  </si>
  <si>
    <t>Número de sesiones del Concejo a las que se les hace seguimiento /Número de sesiones realizadas por el Concejo de Bogotá</t>
  </si>
  <si>
    <t>DIRECCIÓN DE RELACIONES POLÍTICAS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</si>
</sst>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7"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sz val="11"/>
      <color rgb="FF002060"/>
      <name val="Calibri Light"/>
      <family val="2"/>
      <scheme val="major"/>
    </font>
    <font>
      <b/>
      <sz val="11"/>
      <color rgb="FF002060"/>
      <name val="Calibri Light"/>
      <family val="2"/>
      <scheme val="major"/>
    </font>
    <font>
      <b/>
      <sz val="12"/>
      <color rgb="FF002060"/>
      <name val="Calibri Light"/>
      <family val="2"/>
      <scheme val="major"/>
    </font>
    <font>
      <sz val="11"/>
      <name val="Calibri Light"/>
      <family val="2"/>
      <scheme val="major"/>
    </font>
    <font>
      <sz val="11"/>
      <name val="Calibri Light"/>
      <family val="2"/>
    </font>
    <font>
      <sz val="11"/>
      <color theme="4" tint="-0.249977111117893"/>
      <name val="Calibri Light"/>
      <family val="2"/>
      <scheme val="major"/>
    </font>
    <font>
      <b/>
      <sz val="11"/>
      <color theme="4" tint="-0.249977111117893"/>
      <name val="Calibri Light"/>
      <family val="2"/>
      <scheme val="major"/>
    </font>
    <font>
      <i/>
      <sz val="11"/>
      <color theme="4" tint="-0.249977111117893"/>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FF0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9" fontId="3" fillId="0" borderId="0" applyFont="0" applyFill="0" applyBorder="0" applyAlignment="0" applyProtection="0"/>
  </cellStyleXfs>
  <cellXfs count="128">
    <xf numFmtId="0" fontId="0" fillId="0" borderId="0" xfId="0"/>
    <xf numFmtId="0" fontId="1" fillId="0" borderId="0" xfId="0" applyFont="1" applyAlignment="1">
      <alignment wrapText="1"/>
    </xf>
    <xf numFmtId="0" fontId="4" fillId="0" borderId="0" xfId="0" applyFont="1" applyAlignment="1">
      <alignment wrapText="1"/>
    </xf>
    <xf numFmtId="0" fontId="6"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11" fillId="0" borderId="0" xfId="0" applyFont="1" applyAlignment="1">
      <alignment wrapText="1"/>
    </xf>
    <xf numFmtId="0" fontId="1" fillId="4" borderId="1" xfId="0" applyFont="1" applyFill="1" applyBorder="1" applyAlignment="1">
      <alignment horizontal="justify" vertical="center" wrapText="1"/>
    </xf>
    <xf numFmtId="0" fontId="1" fillId="0" borderId="7" xfId="0" applyFont="1" applyBorder="1" applyAlignment="1">
      <alignment vertical="center" wrapText="1"/>
    </xf>
    <xf numFmtId="0" fontId="1" fillId="0" borderId="0" xfId="0" applyFont="1" applyAlignment="1">
      <alignment horizontal="center" vertical="center" wrapText="1"/>
    </xf>
    <xf numFmtId="0" fontId="13" fillId="0" borderId="1" xfId="0" applyFont="1" applyBorder="1" applyAlignment="1">
      <alignment horizontal="justify" vertical="center" wrapText="1"/>
    </xf>
    <xf numFmtId="0" fontId="1" fillId="0" borderId="1" xfId="0" applyFont="1" applyBorder="1" applyAlignment="1">
      <alignment wrapText="1"/>
    </xf>
    <xf numFmtId="0" fontId="1" fillId="4" borderId="1" xfId="0" applyFont="1" applyFill="1" applyBorder="1" applyAlignment="1">
      <alignment horizontal="left" vertical="center" wrapText="1"/>
    </xf>
    <xf numFmtId="0" fontId="2" fillId="4" borderId="0" xfId="0" applyFont="1" applyFill="1" applyAlignment="1">
      <alignment horizontal="center"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11" fillId="0" borderId="0" xfId="0" applyFont="1"/>
    <xf numFmtId="0" fontId="2" fillId="8" borderId="1"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5" fillId="8" borderId="1" xfId="0" applyFont="1" applyFill="1" applyBorder="1"/>
    <xf numFmtId="9" fontId="5" fillId="8" borderId="1" xfId="1" applyFont="1" applyFill="1" applyBorder="1" applyAlignment="1">
      <alignment wrapText="1"/>
    </xf>
    <xf numFmtId="0" fontId="5" fillId="8" borderId="1" xfId="0" applyFont="1" applyFill="1" applyBorder="1" applyAlignment="1">
      <alignment wrapText="1"/>
    </xf>
    <xf numFmtId="0" fontId="7" fillId="9" borderId="1" xfId="0" applyFont="1" applyFill="1" applyBorder="1" applyAlignment="1">
      <alignment wrapText="1"/>
    </xf>
    <xf numFmtId="0" fontId="15" fillId="6"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7"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6" fillId="0" borderId="0" xfId="0" applyFont="1" applyAlignment="1">
      <alignment wrapText="1"/>
    </xf>
    <xf numFmtId="0" fontId="18" fillId="10" borderId="1" xfId="0" applyFont="1" applyFill="1" applyBorder="1" applyAlignment="1">
      <alignment horizontal="center" vertical="center" wrapText="1"/>
    </xf>
    <xf numFmtId="0" fontId="15" fillId="11" borderId="1" xfId="0" applyFont="1" applyFill="1" applyBorder="1" applyAlignment="1">
      <alignment horizontal="center" vertical="center" wrapText="1"/>
    </xf>
    <xf numFmtId="0" fontId="15" fillId="12" borderId="1" xfId="0" applyFont="1" applyFill="1" applyBorder="1" applyAlignment="1">
      <alignment horizontal="center" vertical="center" wrapText="1"/>
    </xf>
    <xf numFmtId="0" fontId="15" fillId="13" borderId="1" xfId="0" applyFont="1" applyFill="1" applyBorder="1" applyAlignment="1">
      <alignment horizontal="center" vertical="center" wrapText="1"/>
    </xf>
    <xf numFmtId="0" fontId="15" fillId="8" borderId="1" xfId="0" applyFont="1" applyFill="1" applyBorder="1" applyAlignment="1">
      <alignment horizontal="center" vertical="center" wrapText="1"/>
    </xf>
    <xf numFmtId="0" fontId="14" fillId="0" borderId="0" xfId="0" applyFont="1" applyAlignment="1">
      <alignment horizontal="center"/>
    </xf>
    <xf numFmtId="0" fontId="19" fillId="0" borderId="1" xfId="0" applyFont="1" applyBorder="1" applyAlignment="1">
      <alignment horizontal="justify" vertical="center" wrapText="1"/>
    </xf>
    <xf numFmtId="0" fontId="13" fillId="5" borderId="1" xfId="0" applyFont="1" applyFill="1" applyBorder="1" applyAlignment="1">
      <alignment horizontal="center" vertical="center" wrapText="1"/>
    </xf>
    <xf numFmtId="0" fontId="21" fillId="8" borderId="1" xfId="0" applyFont="1" applyFill="1" applyBorder="1" applyAlignment="1">
      <alignment wrapText="1"/>
    </xf>
    <xf numFmtId="10" fontId="1" fillId="0" borderId="1" xfId="1" applyNumberFormat="1" applyFont="1" applyBorder="1" applyAlignment="1">
      <alignment horizontal="right" vertical="center" wrapText="1"/>
    </xf>
    <xf numFmtId="1" fontId="19" fillId="0" borderId="1" xfId="0" applyNumberFormat="1" applyFont="1" applyBorder="1" applyAlignment="1">
      <alignment horizontal="right" vertical="center" wrapText="1"/>
    </xf>
    <xf numFmtId="164" fontId="5" fillId="8" borderId="1" xfId="1" applyNumberFormat="1" applyFont="1" applyFill="1" applyBorder="1" applyAlignment="1">
      <alignment horizontal="right" wrapText="1"/>
    </xf>
    <xf numFmtId="164" fontId="19" fillId="0" borderId="1" xfId="0" applyNumberFormat="1" applyFont="1" applyBorder="1" applyAlignment="1">
      <alignment horizontal="right" vertical="center" wrapText="1"/>
    </xf>
    <xf numFmtId="164" fontId="21" fillId="8" borderId="1" xfId="0" applyNumberFormat="1" applyFont="1" applyFill="1" applyBorder="1" applyAlignment="1">
      <alignment horizontal="right" wrapText="1"/>
    </xf>
    <xf numFmtId="164" fontId="7"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5" fillId="8" borderId="1" xfId="1" applyNumberFormat="1" applyFont="1" applyFill="1" applyBorder="1" applyAlignment="1">
      <alignment horizontal="right" wrapText="1"/>
    </xf>
    <xf numFmtId="1" fontId="21" fillId="8" borderId="1" xfId="0" applyNumberFormat="1" applyFont="1" applyFill="1" applyBorder="1" applyAlignment="1">
      <alignment horizontal="right" wrapText="1"/>
    </xf>
    <xf numFmtId="1" fontId="7"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64" fontId="1" fillId="0" borderId="1" xfId="0" applyNumberFormat="1" applyFont="1" applyBorder="1" applyAlignment="1">
      <alignment horizontal="right" wrapText="1"/>
    </xf>
    <xf numFmtId="10" fontId="5" fillId="8" borderId="1" xfId="1" applyNumberFormat="1" applyFont="1" applyFill="1" applyBorder="1" applyAlignment="1">
      <alignment horizontal="right" wrapText="1"/>
    </xf>
    <xf numFmtId="10" fontId="19" fillId="0" borderId="1" xfId="1" applyNumberFormat="1" applyFont="1" applyBorder="1" applyAlignment="1">
      <alignment horizontal="right" vertical="center" wrapText="1"/>
    </xf>
    <xf numFmtId="10" fontId="21" fillId="8" borderId="1" xfId="1" applyNumberFormat="1" applyFont="1" applyFill="1" applyBorder="1" applyAlignment="1">
      <alignment horizontal="right" wrapText="1"/>
    </xf>
    <xf numFmtId="10" fontId="7"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164" fontId="2" fillId="0" borderId="1" xfId="0" applyNumberFormat="1" applyFont="1" applyBorder="1" applyAlignment="1">
      <alignment horizontal="right" wrapText="1"/>
    </xf>
    <xf numFmtId="1" fontId="20" fillId="0" borderId="1" xfId="0" applyNumberFormat="1" applyFont="1" applyBorder="1" applyAlignment="1">
      <alignment horizontal="right" vertical="center" wrapText="1"/>
    </xf>
    <xf numFmtId="164" fontId="20" fillId="0" borderId="1" xfId="0" applyNumberFormat="1" applyFont="1" applyBorder="1" applyAlignment="1">
      <alignment horizontal="right" vertical="center" wrapText="1"/>
    </xf>
    <xf numFmtId="10" fontId="20" fillId="0" borderId="1" xfId="1" applyNumberFormat="1" applyFont="1" applyBorder="1" applyAlignment="1">
      <alignment horizontal="right" vertical="center" wrapText="1"/>
    </xf>
    <xf numFmtId="0" fontId="1" fillId="0" borderId="7" xfId="0" applyFont="1" applyBorder="1" applyAlignment="1">
      <alignment horizontal="justify" vertical="center" wrapText="1"/>
    </xf>
    <xf numFmtId="0" fontId="13" fillId="0" borderId="7" xfId="0" applyFont="1" applyBorder="1" applyAlignment="1">
      <alignment horizontal="justify" vertical="center" wrapText="1"/>
    </xf>
    <xf numFmtId="10" fontId="1" fillId="0" borderId="1" xfId="0" applyNumberFormat="1" applyFont="1" applyBorder="1" applyAlignment="1">
      <alignment horizontal="center" vertical="center" wrapText="1"/>
    </xf>
    <xf numFmtId="0" fontId="22" fillId="0" borderId="1" xfId="0" applyFont="1" applyBorder="1" applyAlignment="1">
      <alignment horizontal="justify" vertical="center" wrapText="1"/>
    </xf>
    <xf numFmtId="0" fontId="1" fillId="0" borderId="1" xfId="0" applyFont="1" applyBorder="1" applyAlignment="1">
      <alignment horizontal="left" vertical="center" wrapText="1"/>
    </xf>
    <xf numFmtId="0" fontId="23" fillId="5" borderId="1" xfId="0" applyFont="1" applyFill="1" applyBorder="1" applyAlignment="1">
      <alignment horizontal="justify" vertical="center" wrapText="1"/>
    </xf>
    <xf numFmtId="9" fontId="1" fillId="0" borderId="1" xfId="0" applyNumberFormat="1" applyFont="1" applyBorder="1" applyAlignment="1">
      <alignment horizontal="justify" vertical="center" wrapText="1"/>
    </xf>
    <xf numFmtId="0" fontId="23" fillId="0" borderId="7" xfId="0" applyFont="1" applyBorder="1" applyAlignment="1">
      <alignment horizontal="justify" vertical="center" wrapText="1"/>
    </xf>
    <xf numFmtId="0" fontId="13" fillId="0" borderId="1" xfId="0" applyFont="1" applyBorder="1" applyAlignment="1">
      <alignment horizontal="left" vertical="center" wrapText="1"/>
    </xf>
    <xf numFmtId="0" fontId="2" fillId="4" borderId="2"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7" fillId="10" borderId="2"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4" borderId="2" xfId="0" applyFont="1" applyFill="1" applyBorder="1" applyAlignment="1">
      <alignment horizontal="left" vertical="center" wrapText="1"/>
    </xf>
    <xf numFmtId="0" fontId="1" fillId="4" borderId="3" xfId="0" applyFont="1" applyFill="1" applyBorder="1" applyAlignment="1">
      <alignment horizontal="left"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8" borderId="4"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4" borderId="1" xfId="0" applyFont="1" applyFill="1" applyBorder="1" applyAlignment="1">
      <alignment horizontal="justify" vertical="center" wrapText="1"/>
    </xf>
    <xf numFmtId="0" fontId="24" fillId="0" borderId="1" xfId="0" applyFont="1" applyBorder="1" applyAlignment="1">
      <alignment horizontal="justify" vertical="center" wrapText="1"/>
    </xf>
    <xf numFmtId="0" fontId="24" fillId="0" borderId="1" xfId="0" applyFont="1" applyBorder="1" applyAlignment="1">
      <alignment horizontal="left" vertical="center" wrapText="1"/>
    </xf>
    <xf numFmtId="9" fontId="24" fillId="0" borderId="1" xfId="0" applyNumberFormat="1" applyFont="1" applyBorder="1" applyAlignment="1">
      <alignment horizontal="right" vertical="center" wrapText="1"/>
    </xf>
    <xf numFmtId="0" fontId="24" fillId="4" borderId="1" xfId="0" applyFont="1" applyFill="1" applyBorder="1" applyAlignment="1" applyProtection="1">
      <alignment horizontal="justify" vertical="center" wrapText="1"/>
      <protection locked="0"/>
    </xf>
    <xf numFmtId="2" fontId="24" fillId="0" borderId="1" xfId="0" applyNumberFormat="1" applyFont="1" applyBorder="1" applyAlignment="1">
      <alignment horizontal="right" vertical="center" wrapText="1"/>
    </xf>
    <xf numFmtId="2" fontId="25" fillId="0" borderId="1" xfId="0" applyNumberFormat="1" applyFont="1" applyBorder="1" applyAlignment="1">
      <alignment horizontal="right" vertical="center" wrapText="1"/>
    </xf>
    <xf numFmtId="1" fontId="24" fillId="0" borderId="1" xfId="1" applyNumberFormat="1" applyFont="1" applyBorder="1" applyAlignment="1">
      <alignment horizontal="right" vertical="center" wrapText="1"/>
    </xf>
    <xf numFmtId="1" fontId="24" fillId="0" borderId="1" xfId="0" applyNumberFormat="1" applyFont="1" applyBorder="1" applyAlignment="1">
      <alignment horizontal="right" vertical="center" wrapText="1"/>
    </xf>
    <xf numFmtId="0" fontId="26" fillId="0" borderId="1" xfId="0" applyFont="1" applyBorder="1" applyAlignment="1">
      <alignment horizontal="right" vertical="center" wrapText="1"/>
    </xf>
    <xf numFmtId="9" fontId="24" fillId="0" borderId="1" xfId="1" applyFont="1" applyBorder="1" applyAlignment="1">
      <alignment horizontal="right" vertical="center" wrapText="1"/>
    </xf>
    <xf numFmtId="9" fontId="19" fillId="0" borderId="1" xfId="1" applyFont="1" applyBorder="1" applyAlignment="1">
      <alignment horizontal="right" vertical="center" wrapText="1"/>
    </xf>
    <xf numFmtId="9" fontId="20" fillId="0" borderId="1" xfId="1" applyFont="1" applyBorder="1" applyAlignment="1">
      <alignment horizontal="right" vertical="center" wrapText="1"/>
    </xf>
    <xf numFmtId="9" fontId="1" fillId="0" borderId="1" xfId="0" applyNumberFormat="1" applyFont="1" applyBorder="1" applyAlignment="1">
      <alignment horizontal="right" vertical="center" wrapText="1"/>
    </xf>
    <xf numFmtId="9" fontId="1" fillId="0" borderId="1" xfId="1" applyFont="1" applyBorder="1" applyAlignment="1">
      <alignment horizontal="right" vertical="center" wrapText="1"/>
    </xf>
    <xf numFmtId="1" fontId="1" fillId="0" borderId="1" xfId="0" applyNumberFormat="1" applyFont="1" applyBorder="1" applyAlignment="1">
      <alignment horizontal="right" vertical="center" wrapText="1"/>
    </xf>
    <xf numFmtId="9" fontId="2" fillId="0" borderId="1" xfId="1" applyFont="1" applyBorder="1" applyAlignment="1">
      <alignment horizontal="right" vertical="center" wrapText="1"/>
    </xf>
    <xf numFmtId="0" fontId="22" fillId="14" borderId="1" xfId="0" applyFont="1" applyFill="1" applyBorder="1" applyAlignment="1">
      <alignment vertical="center" wrapText="1"/>
    </xf>
  </cellXfs>
  <cellStyles count="2">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V25"/>
  <sheetViews>
    <sheetView tabSelected="1" zoomScaleNormal="100" workbookViewId="0">
      <pane xSplit="2" ySplit="1" topLeftCell="C2" activePane="bottomRight" state="frozen"/>
      <selection pane="topRight" activeCell="C1" sqref="C1"/>
      <selection pane="bottomLeft" activeCell="A2" sqref="A2"/>
      <selection pane="bottomRight" activeCell="C8" sqref="C8"/>
    </sheetView>
  </sheetViews>
  <sheetFormatPr baseColWidth="10" defaultColWidth="10.85546875" defaultRowHeight="15" x14ac:dyDescent="0.25"/>
  <cols>
    <col min="1" max="1" width="7" style="1" customWidth="1"/>
    <col min="2" max="2" width="42.85546875" style="1" customWidth="1"/>
    <col min="3" max="3" width="28.5703125" style="1" customWidth="1"/>
    <col min="4" max="5" width="42.85546875" style="1" customWidth="1"/>
    <col min="6" max="6" width="42.7109375" style="1" customWidth="1"/>
    <col min="7" max="7" width="42.85546875" style="1" customWidth="1"/>
    <col min="8" max="8" width="28.5703125" style="1" customWidth="1"/>
    <col min="9" max="9" width="42.85546875" style="1" customWidth="1"/>
    <col min="10" max="15" width="21.42578125" style="1" customWidth="1"/>
    <col min="16" max="19" width="10" style="1" customWidth="1"/>
    <col min="20" max="20" width="14.28515625" style="1" customWidth="1"/>
    <col min="21" max="23" width="21.42578125" style="1" customWidth="1"/>
    <col min="24" max="26" width="14.28515625" style="1" customWidth="1"/>
    <col min="27" max="27" width="42.85546875" style="1" customWidth="1"/>
    <col min="28" max="28" width="28.5703125" style="1" customWidth="1"/>
    <col min="29" max="31" width="14.28515625" style="1" customWidth="1"/>
    <col min="32" max="32" width="42.85546875" style="1" customWidth="1"/>
    <col min="33" max="33" width="28.5703125" style="1" customWidth="1"/>
    <col min="34" max="36" width="14.28515625" style="1" customWidth="1"/>
    <col min="37" max="37" width="42.85546875" style="1" customWidth="1"/>
    <col min="38" max="38" width="28.5703125" style="1" customWidth="1"/>
    <col min="39" max="41" width="14.28515625" style="1" customWidth="1"/>
    <col min="42" max="42" width="42.85546875" style="1" customWidth="1"/>
    <col min="43" max="43" width="28.5703125" style="1" customWidth="1"/>
    <col min="44" max="46" width="14.28515625" style="1" customWidth="1"/>
    <col min="47" max="48" width="16.5703125" style="1" customWidth="1"/>
    <col min="49" max="49" width="39.42578125" style="1" customWidth="1"/>
    <col min="50" max="16384" width="10.85546875" style="1"/>
  </cols>
  <sheetData>
    <row r="1" spans="1:46" s="8" customFormat="1" ht="61.5" customHeight="1" x14ac:dyDescent="0.25">
      <c r="A1" s="75" t="s">
        <v>184</v>
      </c>
      <c r="B1" s="76"/>
      <c r="C1" s="76"/>
      <c r="D1" s="76"/>
      <c r="E1" s="76"/>
      <c r="F1" s="76"/>
      <c r="G1" s="76"/>
      <c r="H1" s="77"/>
      <c r="I1" s="18" t="s">
        <v>226</v>
      </c>
    </row>
    <row r="2" spans="1:46" s="10" customFormat="1" x14ac:dyDescent="0.25">
      <c r="A2" s="20"/>
      <c r="B2" s="21"/>
      <c r="C2" s="21"/>
      <c r="D2" s="21"/>
      <c r="E2" s="19"/>
      <c r="F2" s="19"/>
      <c r="G2" s="19"/>
      <c r="H2" s="19"/>
      <c r="I2" s="19"/>
      <c r="J2" s="19"/>
      <c r="K2" s="19"/>
      <c r="L2" s="19"/>
      <c r="M2" s="19"/>
      <c r="N2" s="19"/>
      <c r="O2" s="19"/>
      <c r="P2" s="19"/>
      <c r="Q2" s="9"/>
      <c r="R2" s="9"/>
      <c r="S2" s="9"/>
      <c r="T2" s="9"/>
    </row>
    <row r="3" spans="1:46" s="8" customFormat="1" ht="15" customHeight="1" x14ac:dyDescent="0.25">
      <c r="A3" s="78" t="s">
        <v>0</v>
      </c>
      <c r="B3" s="78"/>
      <c r="C3" s="107" t="s">
        <v>232</v>
      </c>
      <c r="D3" s="107"/>
      <c r="F3" s="98" t="s">
        <v>1</v>
      </c>
      <c r="G3" s="108"/>
      <c r="H3" s="108"/>
      <c r="I3" s="99"/>
    </row>
    <row r="4" spans="1:46" s="8" customFormat="1" ht="15" customHeight="1" x14ac:dyDescent="0.25">
      <c r="A4" s="78"/>
      <c r="B4" s="78"/>
      <c r="C4" s="107"/>
      <c r="D4" s="107"/>
      <c r="F4" s="23" t="s">
        <v>2</v>
      </c>
      <c r="G4" s="24" t="s">
        <v>3</v>
      </c>
      <c r="H4" s="98" t="s">
        <v>4</v>
      </c>
      <c r="I4" s="99"/>
    </row>
    <row r="5" spans="1:46" s="8" customFormat="1" ht="15" customHeight="1" x14ac:dyDescent="0.25">
      <c r="A5" s="78"/>
      <c r="B5" s="78"/>
      <c r="C5" s="107"/>
      <c r="D5" s="107"/>
      <c r="F5" s="11">
        <v>1</v>
      </c>
      <c r="G5" s="11"/>
      <c r="H5" s="96" t="s">
        <v>225</v>
      </c>
      <c r="I5" s="97"/>
    </row>
    <row r="6" spans="1:46" s="8" customFormat="1" x14ac:dyDescent="0.25">
      <c r="A6" s="78"/>
      <c r="B6" s="78"/>
      <c r="C6" s="107"/>
      <c r="D6" s="107"/>
      <c r="F6" s="11"/>
      <c r="G6" s="11"/>
      <c r="H6" s="96"/>
      <c r="I6" s="97"/>
    </row>
    <row r="7" spans="1:46" s="8" customFormat="1" x14ac:dyDescent="0.25">
      <c r="A7" s="78"/>
      <c r="B7" s="78"/>
      <c r="C7" s="107"/>
      <c r="D7" s="107"/>
      <c r="F7" s="11"/>
      <c r="G7" s="11"/>
      <c r="H7" s="96"/>
      <c r="I7" s="97"/>
    </row>
    <row r="8" spans="1:46" s="8" customFormat="1" x14ac:dyDescent="0.25"/>
    <row r="9" spans="1:46" ht="37.5" customHeight="1" x14ac:dyDescent="0.25">
      <c r="A9" s="98" t="s">
        <v>5</v>
      </c>
      <c r="B9" s="99"/>
      <c r="C9" s="78" t="s">
        <v>6</v>
      </c>
      <c r="D9" s="78"/>
      <c r="E9" s="78"/>
      <c r="F9" s="105" t="s">
        <v>7</v>
      </c>
      <c r="G9" s="105" t="s">
        <v>224</v>
      </c>
      <c r="H9" s="98" t="s">
        <v>8</v>
      </c>
      <c r="I9" s="99"/>
      <c r="J9" s="100" t="s">
        <v>9</v>
      </c>
      <c r="K9" s="101"/>
      <c r="L9" s="101"/>
      <c r="M9" s="101"/>
      <c r="N9" s="101"/>
      <c r="O9" s="102" t="s">
        <v>10</v>
      </c>
      <c r="P9" s="103"/>
      <c r="Q9" s="103"/>
      <c r="R9" s="103"/>
      <c r="S9" s="103"/>
      <c r="T9" s="104"/>
      <c r="U9" s="93" t="s">
        <v>11</v>
      </c>
      <c r="V9" s="94"/>
      <c r="W9" s="95"/>
      <c r="X9" s="90" t="s">
        <v>12</v>
      </c>
      <c r="Y9" s="91"/>
      <c r="Z9" s="91"/>
      <c r="AA9" s="91"/>
      <c r="AB9" s="92"/>
      <c r="AC9" s="87" t="s">
        <v>13</v>
      </c>
      <c r="AD9" s="88"/>
      <c r="AE9" s="88"/>
      <c r="AF9" s="88"/>
      <c r="AG9" s="89"/>
      <c r="AH9" s="84" t="s">
        <v>14</v>
      </c>
      <c r="AI9" s="85"/>
      <c r="AJ9" s="85"/>
      <c r="AK9" s="85"/>
      <c r="AL9" s="86"/>
      <c r="AM9" s="81" t="s">
        <v>15</v>
      </c>
      <c r="AN9" s="82"/>
      <c r="AO9" s="82"/>
      <c r="AP9" s="82"/>
      <c r="AQ9" s="83"/>
      <c r="AR9" s="79" t="s">
        <v>16</v>
      </c>
      <c r="AS9" s="80"/>
      <c r="AT9" s="80"/>
    </row>
    <row r="10" spans="1:46" s="33" customFormat="1" ht="25.5" x14ac:dyDescent="0.2">
      <c r="A10" s="38" t="s">
        <v>17</v>
      </c>
      <c r="B10" s="38" t="s">
        <v>18</v>
      </c>
      <c r="C10" s="38" t="s">
        <v>19</v>
      </c>
      <c r="D10" s="38" t="s">
        <v>20</v>
      </c>
      <c r="E10" s="38" t="s">
        <v>21</v>
      </c>
      <c r="F10" s="106"/>
      <c r="G10" s="106"/>
      <c r="H10" s="38" t="s">
        <v>22</v>
      </c>
      <c r="I10" s="38" t="s">
        <v>23</v>
      </c>
      <c r="J10" s="29" t="s">
        <v>24</v>
      </c>
      <c r="K10" s="29" t="s">
        <v>25</v>
      </c>
      <c r="L10" s="29" t="s">
        <v>26</v>
      </c>
      <c r="M10" s="29" t="s">
        <v>27</v>
      </c>
      <c r="N10" s="29" t="s">
        <v>28</v>
      </c>
      <c r="O10" s="30" t="s">
        <v>29</v>
      </c>
      <c r="P10" s="30" t="s">
        <v>30</v>
      </c>
      <c r="Q10" s="30" t="s">
        <v>31</v>
      </c>
      <c r="R10" s="30" t="s">
        <v>32</v>
      </c>
      <c r="S10" s="30" t="s">
        <v>33</v>
      </c>
      <c r="T10" s="30" t="s">
        <v>34</v>
      </c>
      <c r="U10" s="32" t="s">
        <v>35</v>
      </c>
      <c r="V10" s="32" t="s">
        <v>36</v>
      </c>
      <c r="W10" s="32" t="s">
        <v>37</v>
      </c>
      <c r="X10" s="37" t="s">
        <v>38</v>
      </c>
      <c r="Y10" s="37" t="s">
        <v>39</v>
      </c>
      <c r="Z10" s="37" t="s">
        <v>11</v>
      </c>
      <c r="AA10" s="37" t="s">
        <v>40</v>
      </c>
      <c r="AB10" s="37" t="s">
        <v>41</v>
      </c>
      <c r="AC10" s="31" t="s">
        <v>38</v>
      </c>
      <c r="AD10" s="31" t="s">
        <v>39</v>
      </c>
      <c r="AE10" s="31" t="s">
        <v>11</v>
      </c>
      <c r="AF10" s="31" t="s">
        <v>40</v>
      </c>
      <c r="AG10" s="31" t="s">
        <v>41</v>
      </c>
      <c r="AH10" s="36" t="s">
        <v>38</v>
      </c>
      <c r="AI10" s="36" t="s">
        <v>39</v>
      </c>
      <c r="AJ10" s="36" t="s">
        <v>11</v>
      </c>
      <c r="AK10" s="36" t="s">
        <v>40</v>
      </c>
      <c r="AL10" s="36" t="s">
        <v>41</v>
      </c>
      <c r="AM10" s="35" t="s">
        <v>38</v>
      </c>
      <c r="AN10" s="35" t="s">
        <v>39</v>
      </c>
      <c r="AO10" s="35" t="s">
        <v>11</v>
      </c>
      <c r="AP10" s="35" t="s">
        <v>40</v>
      </c>
      <c r="AQ10" s="35" t="s">
        <v>41</v>
      </c>
      <c r="AR10" s="34" t="s">
        <v>38</v>
      </c>
      <c r="AS10" s="34" t="s">
        <v>39</v>
      </c>
      <c r="AT10" s="34" t="s">
        <v>11</v>
      </c>
    </row>
    <row r="11" spans="1:46" s="7" customFormat="1" ht="201.75" customHeight="1" x14ac:dyDescent="0.25">
      <c r="A11" s="6" t="s">
        <v>219</v>
      </c>
      <c r="B11" s="4" t="s">
        <v>180</v>
      </c>
      <c r="C11" s="66" t="s">
        <v>73</v>
      </c>
      <c r="D11" s="14" t="s">
        <v>99</v>
      </c>
      <c r="E11" s="14" t="s">
        <v>127</v>
      </c>
      <c r="F11" s="14" t="s">
        <v>114</v>
      </c>
      <c r="G11" s="14" t="s">
        <v>95</v>
      </c>
      <c r="H11" s="14" t="s">
        <v>96</v>
      </c>
      <c r="I11" s="14" t="s">
        <v>129</v>
      </c>
      <c r="J11" s="16" t="s">
        <v>60</v>
      </c>
      <c r="K11" s="4" t="s">
        <v>162</v>
      </c>
      <c r="L11" s="4" t="s">
        <v>163</v>
      </c>
      <c r="M11" s="68" t="s">
        <v>164</v>
      </c>
      <c r="N11" s="69" t="s">
        <v>227</v>
      </c>
      <c r="O11" s="70" t="s">
        <v>71</v>
      </c>
      <c r="P11" s="123">
        <v>1</v>
      </c>
      <c r="Q11" s="123">
        <v>1</v>
      </c>
      <c r="R11" s="123">
        <v>1</v>
      </c>
      <c r="S11" s="123">
        <v>1</v>
      </c>
      <c r="T11" s="123">
        <f>AVERAGE(P11:S11)</f>
        <v>1</v>
      </c>
      <c r="U11" s="127" t="s">
        <v>165</v>
      </c>
      <c r="V11" s="5" t="s">
        <v>166</v>
      </c>
      <c r="W11" s="70" t="s">
        <v>98</v>
      </c>
      <c r="X11" s="124">
        <f>P11</f>
        <v>1</v>
      </c>
      <c r="Y11" s="53"/>
      <c r="Z11" s="43">
        <f>IFERROR(IF(Y11/X11&gt;1,1,Y11/X11),0)</f>
        <v>0</v>
      </c>
      <c r="AA11" s="4"/>
      <c r="AB11" s="4"/>
      <c r="AC11" s="124">
        <f>Q11</f>
        <v>1</v>
      </c>
      <c r="AD11" s="53"/>
      <c r="AE11" s="43">
        <f>IFERROR(IF(AD11/AC11&gt;1,1,AD11/AC11),0)</f>
        <v>0</v>
      </c>
      <c r="AF11" s="4"/>
      <c r="AG11" s="4"/>
      <c r="AH11" s="124">
        <f>R11</f>
        <v>1</v>
      </c>
      <c r="AI11" s="53"/>
      <c r="AJ11" s="43">
        <f>IFERROR(IF(AI11/AH11&gt;1,1,AI11/AH11),0)</f>
        <v>0</v>
      </c>
      <c r="AK11" s="4"/>
      <c r="AL11" s="4"/>
      <c r="AM11" s="124">
        <f>S11</f>
        <v>1</v>
      </c>
      <c r="AN11" s="53"/>
      <c r="AO11" s="43">
        <f>IFERROR(IF(AN11/AM11&gt;1,1,AN11/AM11),0)</f>
        <v>0</v>
      </c>
      <c r="AP11" s="4"/>
      <c r="AQ11" s="4"/>
      <c r="AR11" s="126">
        <f>T11</f>
        <v>1</v>
      </c>
      <c r="AS11" s="60"/>
      <c r="AT11" s="61">
        <f>IFERROR(IF(AS11/AR11&gt;1,1,AS11/AR11),0)</f>
        <v>0</v>
      </c>
    </row>
    <row r="12" spans="1:46" s="7" customFormat="1" ht="120" x14ac:dyDescent="0.25">
      <c r="A12" s="41" t="s">
        <v>220</v>
      </c>
      <c r="B12" s="73" t="s">
        <v>160</v>
      </c>
      <c r="C12" s="67" t="s">
        <v>73</v>
      </c>
      <c r="D12" s="14" t="s">
        <v>99</v>
      </c>
      <c r="E12" s="14" t="s">
        <v>127</v>
      </c>
      <c r="F12" s="14" t="s">
        <v>114</v>
      </c>
      <c r="G12" s="14" t="s">
        <v>109</v>
      </c>
      <c r="H12" s="14" t="s">
        <v>96</v>
      </c>
      <c r="I12" s="14" t="s">
        <v>129</v>
      </c>
      <c r="J12" s="16" t="s">
        <v>60</v>
      </c>
      <c r="K12" s="4" t="s">
        <v>185</v>
      </c>
      <c r="L12" s="4" t="s">
        <v>186</v>
      </c>
      <c r="M12" s="4" t="s">
        <v>167</v>
      </c>
      <c r="N12" s="71" t="s">
        <v>228</v>
      </c>
      <c r="O12" s="70" t="s">
        <v>71</v>
      </c>
      <c r="P12" s="123">
        <v>1</v>
      </c>
      <c r="Q12" s="123">
        <v>1</v>
      </c>
      <c r="R12" s="123">
        <v>1</v>
      </c>
      <c r="S12" s="123">
        <v>1</v>
      </c>
      <c r="T12" s="123">
        <f>AVERAGE(P12:S12)</f>
        <v>1</v>
      </c>
      <c r="U12" s="4" t="s">
        <v>187</v>
      </c>
      <c r="V12" s="5" t="s">
        <v>188</v>
      </c>
      <c r="W12" s="4" t="s">
        <v>98</v>
      </c>
      <c r="X12" s="124">
        <f t="shared" ref="X12:X15" si="0">P12</f>
        <v>1</v>
      </c>
      <c r="Y12" s="53"/>
      <c r="Z12" s="43">
        <f t="shared" ref="Z12:Z15" si="1">IFERROR(IF(Y12/X12&gt;1,1,Y12/X12),0)</f>
        <v>0</v>
      </c>
      <c r="AA12" s="4"/>
      <c r="AB12" s="4"/>
      <c r="AC12" s="124">
        <f t="shared" ref="AC12:AC15" si="2">Q12</f>
        <v>1</v>
      </c>
      <c r="AD12" s="53"/>
      <c r="AE12" s="43">
        <f t="shared" ref="AE12:AE15" si="3">IFERROR(IF(AD12/AC12&gt;1,1,AD12/AC12),0)</f>
        <v>0</v>
      </c>
      <c r="AF12" s="4"/>
      <c r="AG12" s="4"/>
      <c r="AH12" s="124">
        <f t="shared" ref="AH12:AH15" si="4">R12</f>
        <v>1</v>
      </c>
      <c r="AI12" s="53"/>
      <c r="AJ12" s="43">
        <f t="shared" ref="AJ12:AJ15" si="5">IFERROR(IF(AI12/AH12&gt;1,1,AI12/AH12),0)</f>
        <v>0</v>
      </c>
      <c r="AK12" s="4"/>
      <c r="AL12" s="4"/>
      <c r="AM12" s="124">
        <f t="shared" ref="AM12:AM15" si="6">S12</f>
        <v>1</v>
      </c>
      <c r="AN12" s="53"/>
      <c r="AO12" s="43">
        <f t="shared" ref="AO12:AO15" si="7">IFERROR(IF(AN12/AM12&gt;1,1,AN12/AM12),0)</f>
        <v>0</v>
      </c>
      <c r="AP12" s="4"/>
      <c r="AQ12" s="4"/>
      <c r="AR12" s="126">
        <f t="shared" ref="AR12:AR15" si="8">T12</f>
        <v>1</v>
      </c>
      <c r="AS12" s="60"/>
      <c r="AT12" s="61">
        <f t="shared" ref="AT12:AT15" si="9">IFERROR(IF(AS12/AR12&gt;1,1,AS12/AR12),0)</f>
        <v>0</v>
      </c>
    </row>
    <row r="13" spans="1:46" s="7" customFormat="1" ht="120" x14ac:dyDescent="0.25">
      <c r="A13" s="41" t="s">
        <v>221</v>
      </c>
      <c r="B13" s="73" t="s">
        <v>161</v>
      </c>
      <c r="C13" s="67" t="s">
        <v>73</v>
      </c>
      <c r="D13" s="14" t="s">
        <v>99</v>
      </c>
      <c r="E13" s="14" t="s">
        <v>127</v>
      </c>
      <c r="F13" s="14" t="s">
        <v>114</v>
      </c>
      <c r="G13" s="14" t="s">
        <v>109</v>
      </c>
      <c r="H13" s="14" t="s">
        <v>96</v>
      </c>
      <c r="I13" s="14" t="s">
        <v>129</v>
      </c>
      <c r="J13" s="16" t="s">
        <v>60</v>
      </c>
      <c r="K13" s="4" t="s">
        <v>168</v>
      </c>
      <c r="L13" s="4" t="s">
        <v>169</v>
      </c>
      <c r="M13" s="72" t="s">
        <v>170</v>
      </c>
      <c r="N13" s="4" t="s">
        <v>229</v>
      </c>
      <c r="O13" s="70" t="s">
        <v>71</v>
      </c>
      <c r="P13" s="123">
        <v>1</v>
      </c>
      <c r="Q13" s="123">
        <v>1</v>
      </c>
      <c r="R13" s="124">
        <v>1</v>
      </c>
      <c r="S13" s="124">
        <v>1</v>
      </c>
      <c r="T13" s="123">
        <f>AVERAGE(P13:S13)</f>
        <v>1</v>
      </c>
      <c r="U13" s="4" t="s">
        <v>171</v>
      </c>
      <c r="V13" s="5" t="s">
        <v>172</v>
      </c>
      <c r="W13" s="4" t="s">
        <v>98</v>
      </c>
      <c r="X13" s="124">
        <f t="shared" si="0"/>
        <v>1</v>
      </c>
      <c r="Y13" s="53"/>
      <c r="Z13" s="43">
        <f t="shared" si="1"/>
        <v>0</v>
      </c>
      <c r="AA13" s="4"/>
      <c r="AB13" s="4"/>
      <c r="AC13" s="124">
        <f t="shared" si="2"/>
        <v>1</v>
      </c>
      <c r="AD13" s="53"/>
      <c r="AE13" s="43">
        <f t="shared" si="3"/>
        <v>0</v>
      </c>
      <c r="AF13" s="4"/>
      <c r="AG13" s="4"/>
      <c r="AH13" s="124">
        <f t="shared" si="4"/>
        <v>1</v>
      </c>
      <c r="AI13" s="53"/>
      <c r="AJ13" s="43">
        <f t="shared" si="5"/>
        <v>0</v>
      </c>
      <c r="AK13" s="4"/>
      <c r="AL13" s="4"/>
      <c r="AM13" s="124">
        <f t="shared" si="6"/>
        <v>1</v>
      </c>
      <c r="AN13" s="53"/>
      <c r="AO13" s="43">
        <f t="shared" si="7"/>
        <v>0</v>
      </c>
      <c r="AP13" s="4"/>
      <c r="AQ13" s="4"/>
      <c r="AR13" s="126">
        <f t="shared" si="8"/>
        <v>1</v>
      </c>
      <c r="AS13" s="60"/>
      <c r="AT13" s="61">
        <f t="shared" si="9"/>
        <v>0</v>
      </c>
    </row>
    <row r="14" spans="1:46" s="7" customFormat="1" ht="180" x14ac:dyDescent="0.25">
      <c r="A14" s="6" t="s">
        <v>222</v>
      </c>
      <c r="B14" s="73" t="s">
        <v>181</v>
      </c>
      <c r="C14" s="67" t="s">
        <v>73</v>
      </c>
      <c r="D14" s="14" t="s">
        <v>99</v>
      </c>
      <c r="E14" s="14" t="s">
        <v>127</v>
      </c>
      <c r="F14" s="14" t="s">
        <v>114</v>
      </c>
      <c r="G14" s="14" t="s">
        <v>109</v>
      </c>
      <c r="H14" s="14" t="s">
        <v>96</v>
      </c>
      <c r="I14" s="14" t="s">
        <v>129</v>
      </c>
      <c r="J14" s="16" t="s">
        <v>60</v>
      </c>
      <c r="K14" s="4" t="s">
        <v>174</v>
      </c>
      <c r="L14" s="4" t="s">
        <v>174</v>
      </c>
      <c r="M14" s="72" t="s">
        <v>182</v>
      </c>
      <c r="N14" s="4" t="s">
        <v>230</v>
      </c>
      <c r="O14" s="74" t="s">
        <v>61</v>
      </c>
      <c r="P14" s="125">
        <v>0</v>
      </c>
      <c r="Q14" s="125">
        <v>1</v>
      </c>
      <c r="R14" s="49">
        <v>0</v>
      </c>
      <c r="S14" s="49">
        <v>2</v>
      </c>
      <c r="T14" s="125">
        <f>SUM(P14:S14)</f>
        <v>3</v>
      </c>
      <c r="U14" s="4" t="s">
        <v>176</v>
      </c>
      <c r="V14" s="5" t="s">
        <v>178</v>
      </c>
      <c r="W14" s="13" t="s">
        <v>98</v>
      </c>
      <c r="X14" s="49">
        <f t="shared" si="0"/>
        <v>0</v>
      </c>
      <c r="Y14" s="53"/>
      <c r="Z14" s="43">
        <f t="shared" si="1"/>
        <v>0</v>
      </c>
      <c r="AA14" s="4"/>
      <c r="AB14" s="4"/>
      <c r="AC14" s="49">
        <f t="shared" si="2"/>
        <v>1</v>
      </c>
      <c r="AD14" s="53"/>
      <c r="AE14" s="43">
        <f t="shared" si="3"/>
        <v>0</v>
      </c>
      <c r="AF14" s="4"/>
      <c r="AG14" s="4"/>
      <c r="AH14" s="49">
        <f t="shared" si="4"/>
        <v>0</v>
      </c>
      <c r="AI14" s="53"/>
      <c r="AJ14" s="43">
        <f t="shared" si="5"/>
        <v>0</v>
      </c>
      <c r="AK14" s="4"/>
      <c r="AL14" s="4"/>
      <c r="AM14" s="49">
        <f t="shared" si="6"/>
        <v>2</v>
      </c>
      <c r="AN14" s="53"/>
      <c r="AO14" s="43">
        <f t="shared" si="7"/>
        <v>0</v>
      </c>
      <c r="AP14" s="4"/>
      <c r="AQ14" s="4"/>
      <c r="AR14" s="59">
        <f t="shared" si="8"/>
        <v>3</v>
      </c>
      <c r="AS14" s="60"/>
      <c r="AT14" s="61">
        <f t="shared" si="9"/>
        <v>0</v>
      </c>
    </row>
    <row r="15" spans="1:46" ht="120" x14ac:dyDescent="0.25">
      <c r="A15" s="15" t="s">
        <v>223</v>
      </c>
      <c r="B15" s="73" t="s">
        <v>173</v>
      </c>
      <c r="C15" s="67" t="s">
        <v>73</v>
      </c>
      <c r="D15" s="14" t="s">
        <v>99</v>
      </c>
      <c r="E15" s="14" t="s">
        <v>127</v>
      </c>
      <c r="F15" s="14" t="s">
        <v>114</v>
      </c>
      <c r="G15" s="14" t="s">
        <v>109</v>
      </c>
      <c r="H15" s="14" t="s">
        <v>96</v>
      </c>
      <c r="I15" s="14" t="s">
        <v>129</v>
      </c>
      <c r="J15" s="16" t="s">
        <v>60</v>
      </c>
      <c r="K15" s="4" t="s">
        <v>175</v>
      </c>
      <c r="L15" s="4" t="s">
        <v>175</v>
      </c>
      <c r="M15" s="4" t="s">
        <v>183</v>
      </c>
      <c r="N15" s="4" t="s">
        <v>231</v>
      </c>
      <c r="O15" s="74" t="s">
        <v>71</v>
      </c>
      <c r="P15" s="123">
        <v>1</v>
      </c>
      <c r="Q15" s="123">
        <v>1</v>
      </c>
      <c r="R15" s="123">
        <v>1</v>
      </c>
      <c r="S15" s="123">
        <v>1</v>
      </c>
      <c r="T15" s="123">
        <f>AVERAGE(P15:S15)</f>
        <v>1</v>
      </c>
      <c r="U15" s="4" t="s">
        <v>177</v>
      </c>
      <c r="V15" s="11" t="s">
        <v>179</v>
      </c>
      <c r="W15" s="13" t="s">
        <v>98</v>
      </c>
      <c r="X15" s="124">
        <f t="shared" si="0"/>
        <v>1</v>
      </c>
      <c r="Y15" s="54"/>
      <c r="Z15" s="43">
        <f t="shared" si="1"/>
        <v>0</v>
      </c>
      <c r="AA15" s="17"/>
      <c r="AB15" s="17"/>
      <c r="AC15" s="124">
        <f t="shared" si="2"/>
        <v>1</v>
      </c>
      <c r="AD15" s="54"/>
      <c r="AE15" s="43">
        <f t="shared" si="3"/>
        <v>0</v>
      </c>
      <c r="AF15" s="17"/>
      <c r="AG15" s="17"/>
      <c r="AH15" s="124">
        <f t="shared" si="4"/>
        <v>1</v>
      </c>
      <c r="AI15" s="54"/>
      <c r="AJ15" s="43">
        <f t="shared" si="5"/>
        <v>0</v>
      </c>
      <c r="AK15" s="17"/>
      <c r="AL15" s="17"/>
      <c r="AM15" s="124">
        <f t="shared" si="6"/>
        <v>1</v>
      </c>
      <c r="AN15" s="54"/>
      <c r="AO15" s="43">
        <f t="shared" si="7"/>
        <v>0</v>
      </c>
      <c r="AP15" s="17"/>
      <c r="AQ15" s="17"/>
      <c r="AR15" s="126">
        <f t="shared" si="8"/>
        <v>1</v>
      </c>
      <c r="AS15" s="62"/>
      <c r="AT15" s="61">
        <f t="shared" si="9"/>
        <v>0</v>
      </c>
    </row>
    <row r="16" spans="1:46" s="2" customFormat="1" ht="15.75" x14ac:dyDescent="0.25">
      <c r="A16" s="27"/>
      <c r="B16" s="25" t="s">
        <v>42</v>
      </c>
      <c r="C16" s="25"/>
      <c r="D16" s="27"/>
      <c r="E16" s="27"/>
      <c r="F16" s="27"/>
      <c r="G16" s="27"/>
      <c r="H16" s="27"/>
      <c r="I16" s="27"/>
      <c r="J16" s="27"/>
      <c r="K16" s="27"/>
      <c r="L16" s="27"/>
      <c r="M16" s="27"/>
      <c r="N16" s="27"/>
      <c r="O16" s="27"/>
      <c r="P16" s="50"/>
      <c r="Q16" s="50"/>
      <c r="R16" s="50"/>
      <c r="S16" s="50"/>
      <c r="T16" s="50"/>
      <c r="U16" s="27"/>
      <c r="V16" s="27"/>
      <c r="W16" s="27"/>
      <c r="X16" s="50"/>
      <c r="Y16" s="45"/>
      <c r="Z16" s="55">
        <f>AVERAGE(Z11,Z12,Z13,Z15)*80%</f>
        <v>0</v>
      </c>
      <c r="AA16" s="26"/>
      <c r="AB16" s="26"/>
      <c r="AC16" s="50"/>
      <c r="AD16" s="45"/>
      <c r="AE16" s="55">
        <f>AVERAGE(AE11,AE12,AE13,AE14,AE15)*80%</f>
        <v>0</v>
      </c>
      <c r="AF16" s="26"/>
      <c r="AG16" s="26"/>
      <c r="AH16" s="50"/>
      <c r="AI16" s="45"/>
      <c r="AJ16" s="55">
        <f>AVERAGE(AJ11,AJ12,AJ13,AJ15)*80%</f>
        <v>0</v>
      </c>
      <c r="AK16" s="26"/>
      <c r="AL16" s="26"/>
      <c r="AM16" s="50"/>
      <c r="AN16" s="45"/>
      <c r="AO16" s="55">
        <f>AVERAGE(AO11,AO12,AO13,AO14,AO15)*80%</f>
        <v>0</v>
      </c>
      <c r="AP16" s="27"/>
      <c r="AQ16" s="27"/>
      <c r="AR16" s="50"/>
      <c r="AS16" s="45"/>
      <c r="AT16" s="55">
        <f>AVERAGE(AT11,AT12,AT13,AT14,AT15)*80%</f>
        <v>0</v>
      </c>
    </row>
    <row r="17" spans="1:48" s="7" customFormat="1" ht="90" x14ac:dyDescent="0.25">
      <c r="A17" s="109" t="s">
        <v>189</v>
      </c>
      <c r="B17" s="110" t="s">
        <v>190</v>
      </c>
      <c r="C17" s="111" t="s">
        <v>73</v>
      </c>
      <c r="D17" s="112" t="s">
        <v>92</v>
      </c>
      <c r="E17" s="111" t="s">
        <v>138</v>
      </c>
      <c r="F17" s="111" t="s">
        <v>128</v>
      </c>
      <c r="G17" s="111" t="s">
        <v>77</v>
      </c>
      <c r="H17" s="111" t="s">
        <v>68</v>
      </c>
      <c r="I17" s="111" t="s">
        <v>79</v>
      </c>
      <c r="J17" s="111" t="s">
        <v>60</v>
      </c>
      <c r="K17" s="111" t="s">
        <v>191</v>
      </c>
      <c r="L17" s="111" t="s">
        <v>192</v>
      </c>
      <c r="M17" s="113">
        <v>0</v>
      </c>
      <c r="N17" s="111" t="s">
        <v>193</v>
      </c>
      <c r="O17" s="114" t="s">
        <v>61</v>
      </c>
      <c r="P17" s="115">
        <v>0.25</v>
      </c>
      <c r="Q17" s="115">
        <v>0.25</v>
      </c>
      <c r="R17" s="115">
        <v>0.25</v>
      </c>
      <c r="S17" s="115">
        <v>0.25</v>
      </c>
      <c r="T17" s="115">
        <f>SUM(P17:S17)</f>
        <v>1</v>
      </c>
      <c r="U17" s="111" t="s">
        <v>194</v>
      </c>
      <c r="V17" s="111" t="s">
        <v>195</v>
      </c>
      <c r="W17" s="111" t="s">
        <v>196</v>
      </c>
      <c r="X17" s="115">
        <f>P17</f>
        <v>0.25</v>
      </c>
      <c r="Y17" s="46"/>
      <c r="Z17" s="56">
        <f>IFERROR(IF(Y17/X17&gt;1,1,Y17/X17),0)</f>
        <v>0</v>
      </c>
      <c r="AA17" s="40"/>
      <c r="AB17" s="40"/>
      <c r="AC17" s="115">
        <f>Q17</f>
        <v>0.25</v>
      </c>
      <c r="AD17" s="46"/>
      <c r="AE17" s="56">
        <f>IFERROR(IF(AD17/AC17&gt;1,1,AD17/AC17),0)</f>
        <v>0</v>
      </c>
      <c r="AF17" s="40"/>
      <c r="AG17" s="40"/>
      <c r="AH17" s="115">
        <f>R17</f>
        <v>0.25</v>
      </c>
      <c r="AI17" s="46"/>
      <c r="AJ17" s="56">
        <f>IFERROR(IF(AI17/AH17&gt;1,1,AI17/AH17),0)</f>
        <v>0</v>
      </c>
      <c r="AK17" s="40"/>
      <c r="AL17" s="40"/>
      <c r="AM17" s="115">
        <f>S17</f>
        <v>0.25</v>
      </c>
      <c r="AN17" s="46"/>
      <c r="AO17" s="56">
        <f>IFERROR(IF(AN17/AM17&gt;1,1,AN17/AM17),0)</f>
        <v>0</v>
      </c>
      <c r="AP17" s="40"/>
      <c r="AQ17" s="40"/>
      <c r="AR17" s="116">
        <f>T17</f>
        <v>1</v>
      </c>
      <c r="AS17" s="116"/>
      <c r="AT17" s="65">
        <f>IFERROR(IF(AS17/AR17&gt;1,1,AS17/AR17),0)</f>
        <v>0</v>
      </c>
    </row>
    <row r="18" spans="1:48" s="7" customFormat="1" ht="195" x14ac:dyDescent="0.25">
      <c r="A18" s="109" t="s">
        <v>197</v>
      </c>
      <c r="B18" s="111" t="s">
        <v>198</v>
      </c>
      <c r="C18" s="111" t="s">
        <v>73</v>
      </c>
      <c r="D18" s="112" t="s">
        <v>92</v>
      </c>
      <c r="E18" s="111" t="s">
        <v>138</v>
      </c>
      <c r="F18" s="111" t="s">
        <v>128</v>
      </c>
      <c r="G18" s="111" t="s">
        <v>77</v>
      </c>
      <c r="H18" s="111" t="s">
        <v>88</v>
      </c>
      <c r="I18" s="111" t="s">
        <v>104</v>
      </c>
      <c r="J18" s="111" t="s">
        <v>60</v>
      </c>
      <c r="K18" s="111" t="s">
        <v>199</v>
      </c>
      <c r="L18" s="111" t="s">
        <v>200</v>
      </c>
      <c r="M18" s="113">
        <v>0</v>
      </c>
      <c r="N18" s="111" t="s">
        <v>201</v>
      </c>
      <c r="O18" s="110" t="s">
        <v>61</v>
      </c>
      <c r="P18" s="117">
        <v>0</v>
      </c>
      <c r="Q18" s="117">
        <v>0</v>
      </c>
      <c r="R18" s="117">
        <v>1</v>
      </c>
      <c r="S18" s="117">
        <v>0</v>
      </c>
      <c r="T18" s="118">
        <f>SUM(P18:S18)</f>
        <v>1</v>
      </c>
      <c r="U18" s="111" t="s">
        <v>202</v>
      </c>
      <c r="V18" s="111" t="s">
        <v>203</v>
      </c>
      <c r="W18" s="111" t="s">
        <v>204</v>
      </c>
      <c r="X18" s="44">
        <f t="shared" ref="X18:X20" si="10">P18</f>
        <v>0</v>
      </c>
      <c r="Y18" s="46"/>
      <c r="Z18" s="56">
        <f>IFERROR(IF(Y18/X18&gt;1,1,Y18/X18),0)</f>
        <v>0</v>
      </c>
      <c r="AA18" s="40"/>
      <c r="AB18" s="40"/>
      <c r="AC18" s="44">
        <f t="shared" ref="AC18:AC20" si="11">Q18</f>
        <v>0</v>
      </c>
      <c r="AD18" s="46"/>
      <c r="AE18" s="56">
        <f>IFERROR(IF(AD18/AC18&gt;1,1,AD18/AC18),0)</f>
        <v>0</v>
      </c>
      <c r="AF18" s="40"/>
      <c r="AG18" s="40"/>
      <c r="AH18" s="44">
        <f>R18</f>
        <v>1</v>
      </c>
      <c r="AI18" s="46"/>
      <c r="AJ18" s="56">
        <f>IFERROR(IF(AI18/AH18&gt;1,1,AI18/AH18),0)</f>
        <v>0</v>
      </c>
      <c r="AK18" s="40"/>
      <c r="AL18" s="40"/>
      <c r="AM18" s="44">
        <f t="shared" ref="AM18:AM20" si="12">S18</f>
        <v>0</v>
      </c>
      <c r="AN18" s="46"/>
      <c r="AO18" s="56">
        <f>IFERROR(IF(AN18/AM18&gt;1,1,AN18/AM18),0)</f>
        <v>0</v>
      </c>
      <c r="AP18" s="40"/>
      <c r="AQ18" s="40"/>
      <c r="AR18" s="63">
        <f t="shared" ref="AR18:AR20" si="13">T18</f>
        <v>1</v>
      </c>
      <c r="AS18" s="64"/>
      <c r="AT18" s="65">
        <f>IFERROR(IF(AS18/AR18&gt;1,1,AS18/AR18),0)</f>
        <v>0</v>
      </c>
    </row>
    <row r="19" spans="1:48" s="7" customFormat="1" ht="120" x14ac:dyDescent="0.25">
      <c r="A19" s="109" t="s">
        <v>205</v>
      </c>
      <c r="B19" s="111" t="s">
        <v>206</v>
      </c>
      <c r="C19" s="111" t="s">
        <v>73</v>
      </c>
      <c r="D19" s="112" t="s">
        <v>99</v>
      </c>
      <c r="E19" s="111" t="s">
        <v>135</v>
      </c>
      <c r="F19" s="111" t="s">
        <v>119</v>
      </c>
      <c r="G19" s="111" t="s">
        <v>77</v>
      </c>
      <c r="H19" s="111" t="s">
        <v>78</v>
      </c>
      <c r="I19" s="111" t="s">
        <v>111</v>
      </c>
      <c r="J19" s="111" t="s">
        <v>60</v>
      </c>
      <c r="K19" s="111" t="s">
        <v>207</v>
      </c>
      <c r="L19" s="111" t="s">
        <v>208</v>
      </c>
      <c r="M19" s="119" t="s">
        <v>209</v>
      </c>
      <c r="N19" s="111" t="s">
        <v>210</v>
      </c>
      <c r="O19" s="110" t="s">
        <v>61</v>
      </c>
      <c r="P19" s="120">
        <v>1</v>
      </c>
      <c r="Q19" s="120">
        <v>0</v>
      </c>
      <c r="R19" s="120">
        <v>0</v>
      </c>
      <c r="S19" s="120">
        <v>0</v>
      </c>
      <c r="T19" s="120">
        <f>SUM(P19:S19)</f>
        <v>1</v>
      </c>
      <c r="U19" s="111" t="s">
        <v>211</v>
      </c>
      <c r="V19" s="111" t="s">
        <v>212</v>
      </c>
      <c r="W19" s="111" t="s">
        <v>213</v>
      </c>
      <c r="X19" s="121">
        <f t="shared" si="10"/>
        <v>1</v>
      </c>
      <c r="Y19" s="46"/>
      <c r="Z19" s="56">
        <f>IFERROR(IF(Y19/X19&gt;1,1,Y19/X19),0)</f>
        <v>0</v>
      </c>
      <c r="AA19" s="40"/>
      <c r="AB19" s="40"/>
      <c r="AC19" s="121">
        <f t="shared" si="11"/>
        <v>0</v>
      </c>
      <c r="AD19" s="46"/>
      <c r="AE19" s="56">
        <f>IFERROR(IF(AD19/AC19&gt;1,1,AD19/AC19),0)</f>
        <v>0</v>
      </c>
      <c r="AF19" s="40"/>
      <c r="AG19" s="40"/>
      <c r="AH19" s="121">
        <f>R19</f>
        <v>0</v>
      </c>
      <c r="AI19" s="46"/>
      <c r="AJ19" s="56">
        <f>IFERROR(IF(AI19/AH19&gt;1,1,AI19/AH19),0)</f>
        <v>0</v>
      </c>
      <c r="AK19" s="40"/>
      <c r="AL19" s="40"/>
      <c r="AM19" s="121">
        <f t="shared" si="12"/>
        <v>0</v>
      </c>
      <c r="AN19" s="46"/>
      <c r="AO19" s="56">
        <f>IFERROR(IF(AN19/AM19&gt;1,1,AN19/AM19),0)</f>
        <v>0</v>
      </c>
      <c r="AP19" s="40"/>
      <c r="AQ19" s="40"/>
      <c r="AR19" s="122">
        <f t="shared" si="13"/>
        <v>1</v>
      </c>
      <c r="AS19" s="64"/>
      <c r="AT19" s="65">
        <f>IFERROR(IF(AS19/AR19&gt;1,1,AS19/AR19),0)</f>
        <v>0</v>
      </c>
    </row>
    <row r="20" spans="1:48" s="7" customFormat="1" ht="120" x14ac:dyDescent="0.25">
      <c r="A20" s="109" t="s">
        <v>214</v>
      </c>
      <c r="B20" s="112" t="s">
        <v>215</v>
      </c>
      <c r="C20" s="111" t="s">
        <v>73</v>
      </c>
      <c r="D20" s="112" t="s">
        <v>99</v>
      </c>
      <c r="E20" s="111" t="s">
        <v>135</v>
      </c>
      <c r="F20" s="111" t="s">
        <v>119</v>
      </c>
      <c r="G20" s="111" t="s">
        <v>77</v>
      </c>
      <c r="H20" s="111" t="s">
        <v>78</v>
      </c>
      <c r="I20" s="111" t="s">
        <v>111</v>
      </c>
      <c r="J20" s="111" t="s">
        <v>70</v>
      </c>
      <c r="K20" s="112" t="s">
        <v>216</v>
      </c>
      <c r="L20" s="112" t="s">
        <v>208</v>
      </c>
      <c r="M20" s="119" t="s">
        <v>217</v>
      </c>
      <c r="N20" s="112" t="s">
        <v>218</v>
      </c>
      <c r="O20" s="110" t="s">
        <v>71</v>
      </c>
      <c r="P20" s="120">
        <v>1</v>
      </c>
      <c r="Q20" s="120">
        <v>1</v>
      </c>
      <c r="R20" s="120">
        <v>1</v>
      </c>
      <c r="S20" s="120">
        <v>1</v>
      </c>
      <c r="T20" s="120">
        <f>AVERAGE(P20:S20)</f>
        <v>1</v>
      </c>
      <c r="U20" s="111" t="s">
        <v>211</v>
      </c>
      <c r="V20" s="111" t="s">
        <v>212</v>
      </c>
      <c r="W20" s="111" t="s">
        <v>213</v>
      </c>
      <c r="X20" s="121">
        <f t="shared" si="10"/>
        <v>1</v>
      </c>
      <c r="Y20" s="46"/>
      <c r="Z20" s="56">
        <f>IFERROR(IF(Y20/X20&gt;1,1,Y20/X20),0)</f>
        <v>0</v>
      </c>
      <c r="AA20" s="40"/>
      <c r="AB20" s="40"/>
      <c r="AC20" s="121">
        <f t="shared" si="11"/>
        <v>1</v>
      </c>
      <c r="AD20" s="46"/>
      <c r="AE20" s="56">
        <f>IFERROR(IF(AD20/AC20&gt;1,1,AD20/AC20),0)</f>
        <v>0</v>
      </c>
      <c r="AF20" s="40"/>
      <c r="AG20" s="40"/>
      <c r="AH20" s="121">
        <f t="shared" ref="AH20" si="14">R18</f>
        <v>1</v>
      </c>
      <c r="AI20" s="46"/>
      <c r="AJ20" s="56">
        <f>IFERROR(IF(AI20/AH20&gt;1,1,AI20/AH20),0)</f>
        <v>0</v>
      </c>
      <c r="AK20" s="40"/>
      <c r="AL20" s="40"/>
      <c r="AM20" s="121">
        <f t="shared" si="12"/>
        <v>1</v>
      </c>
      <c r="AN20" s="46"/>
      <c r="AO20" s="56">
        <f>IFERROR(IF(AN20/AM20&gt;1,1,AN20/AM20),0)</f>
        <v>0</v>
      </c>
      <c r="AP20" s="40"/>
      <c r="AQ20" s="40"/>
      <c r="AR20" s="122">
        <f t="shared" si="13"/>
        <v>1</v>
      </c>
      <c r="AS20" s="64"/>
      <c r="AT20" s="65">
        <f>IFERROR(IF(AS20/AR20&gt;1,1,AS20/AR20),0)</f>
        <v>0</v>
      </c>
    </row>
    <row r="21" spans="1:48" s="7" customFormat="1" ht="15.75" x14ac:dyDescent="0.25">
      <c r="A21" s="42"/>
      <c r="B21" s="42" t="s">
        <v>43</v>
      </c>
      <c r="C21" s="42"/>
      <c r="D21" s="42"/>
      <c r="E21" s="42"/>
      <c r="F21" s="42"/>
      <c r="G21" s="42"/>
      <c r="H21" s="42"/>
      <c r="I21" s="42"/>
      <c r="J21" s="42"/>
      <c r="K21" s="42"/>
      <c r="L21" s="42"/>
      <c r="M21" s="42"/>
      <c r="N21" s="42"/>
      <c r="O21" s="42"/>
      <c r="P21" s="51"/>
      <c r="Q21" s="51"/>
      <c r="R21" s="51"/>
      <c r="S21" s="51"/>
      <c r="T21" s="51"/>
      <c r="U21" s="42"/>
      <c r="V21" s="42"/>
      <c r="W21" s="42"/>
      <c r="X21" s="51"/>
      <c r="Y21" s="47"/>
      <c r="Z21" s="57">
        <f>AVERAGE(Z17,Z19,Z20)*20%</f>
        <v>0</v>
      </c>
      <c r="AA21" s="42"/>
      <c r="AB21" s="42"/>
      <c r="AC21" s="51"/>
      <c r="AD21" s="47"/>
      <c r="AE21" s="57">
        <f>AVERAGE(AE17,AE20)*20%</f>
        <v>0</v>
      </c>
      <c r="AF21" s="42"/>
      <c r="AG21" s="42"/>
      <c r="AH21" s="51"/>
      <c r="AI21" s="47"/>
      <c r="AJ21" s="57">
        <f>AVERAGE(AJ17,AJ18,AJ20)*20%</f>
        <v>0</v>
      </c>
      <c r="AK21" s="42"/>
      <c r="AL21" s="42"/>
      <c r="AM21" s="51"/>
      <c r="AN21" s="47"/>
      <c r="AO21" s="57">
        <f>AVERAGE(AO17,AO20)*20%</f>
        <v>0</v>
      </c>
      <c r="AP21" s="42"/>
      <c r="AQ21" s="42"/>
      <c r="AR21" s="51"/>
      <c r="AS21" s="47"/>
      <c r="AT21" s="57">
        <f>AVERAGE(AT17:AT20)*20%</f>
        <v>0</v>
      </c>
    </row>
    <row r="22" spans="1:48" s="7" customFormat="1" ht="18.75" x14ac:dyDescent="0.3">
      <c r="A22" s="28"/>
      <c r="B22" s="28" t="s">
        <v>44</v>
      </c>
      <c r="C22" s="28"/>
      <c r="D22" s="28"/>
      <c r="E22" s="28"/>
      <c r="F22" s="28"/>
      <c r="G22" s="28"/>
      <c r="H22" s="28"/>
      <c r="I22" s="28"/>
      <c r="J22" s="28"/>
      <c r="K22" s="28"/>
      <c r="L22" s="28"/>
      <c r="M22" s="28"/>
      <c r="N22" s="28"/>
      <c r="O22" s="28"/>
      <c r="P22" s="52"/>
      <c r="Q22" s="52"/>
      <c r="R22" s="52"/>
      <c r="S22" s="52"/>
      <c r="T22" s="52"/>
      <c r="U22" s="28"/>
      <c r="V22" s="28"/>
      <c r="W22" s="28"/>
      <c r="X22" s="52"/>
      <c r="Y22" s="48"/>
      <c r="Z22" s="58">
        <f>Z16+Z21</f>
        <v>0</v>
      </c>
      <c r="AA22" s="28"/>
      <c r="AB22" s="28"/>
      <c r="AC22" s="52"/>
      <c r="AD22" s="48"/>
      <c r="AE22" s="58">
        <f>AE16+AE21</f>
        <v>0</v>
      </c>
      <c r="AF22" s="28"/>
      <c r="AG22" s="28"/>
      <c r="AH22" s="52"/>
      <c r="AI22" s="48"/>
      <c r="AJ22" s="58">
        <f>AJ16+AJ21</f>
        <v>0</v>
      </c>
      <c r="AK22" s="28"/>
      <c r="AL22" s="28"/>
      <c r="AM22" s="52"/>
      <c r="AN22" s="48"/>
      <c r="AO22" s="58">
        <f>AO16+AO21</f>
        <v>0</v>
      </c>
      <c r="AP22" s="28"/>
      <c r="AQ22" s="28"/>
      <c r="AR22" s="52"/>
      <c r="AS22" s="48"/>
      <c r="AT22" s="58">
        <f>AT16+AT21</f>
        <v>0</v>
      </c>
    </row>
    <row r="23" spans="1:48" s="7" customFormat="1" x14ac:dyDescent="0.25">
      <c r="A23" s="1"/>
      <c r="B23" s="1"/>
      <c r="C23" s="1"/>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row>
    <row r="24" spans="1:48" s="2" customFormat="1" ht="15.75" x14ac:dyDescent="0.25">
      <c r="A24" s="1"/>
      <c r="B24" s="1"/>
      <c r="C24" s="1"/>
      <c r="D24" s="1"/>
      <c r="E24" s="1"/>
      <c r="F24" s="1"/>
      <c r="G24" s="1"/>
      <c r="H24" s="1"/>
      <c r="I24" s="1"/>
      <c r="J24" s="1"/>
      <c r="K24" s="1"/>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row>
    <row r="25" spans="1:48" s="3" customFormat="1" ht="18.75" x14ac:dyDescent="0.3">
      <c r="A25" s="1"/>
      <c r="B25" s="1"/>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row>
  </sheetData>
  <sheetProtection formatCells="0" formatRows="0" insertRows="0" insertHyperlinks="0" deleteRows="0" sort="0" autoFilter="0" pivotTables="0"/>
  <mergeCells count="21">
    <mergeCell ref="C9:E9"/>
    <mergeCell ref="C3:D7"/>
    <mergeCell ref="H4:I4"/>
    <mergeCell ref="F3:I3"/>
    <mergeCell ref="H5:I5"/>
    <mergeCell ref="A1:H1"/>
    <mergeCell ref="A3:B7"/>
    <mergeCell ref="AR9:AT9"/>
    <mergeCell ref="AM9:AQ9"/>
    <mergeCell ref="AH9:AL9"/>
    <mergeCell ref="AC9:AG9"/>
    <mergeCell ref="X9:AB9"/>
    <mergeCell ref="U9:W9"/>
    <mergeCell ref="H6:I6"/>
    <mergeCell ref="H7:I7"/>
    <mergeCell ref="A9:B9"/>
    <mergeCell ref="J9:N9"/>
    <mergeCell ref="O9:T9"/>
    <mergeCell ref="H9:I9"/>
    <mergeCell ref="F9:F10"/>
    <mergeCell ref="G9:G10"/>
  </mergeCells>
  <phoneticPr fontId="12" type="noConversion"/>
  <dataValidations count="2">
    <dataValidation allowBlank="1" showInputMessage="1" showErrorMessage="1" error="Escriba un texto " promptTitle="Cualquier contenido" sqref="L8 F4:F7" xr:uid="{00000000-0002-0000-0100-000000000000}"/>
    <dataValidation type="decimal" allowBlank="1" showInputMessage="1" showErrorMessage="1" sqref="X11:Z22 AE11:AE22 AJ11:AJ22 AO11:AO22 AT11:AT22" xr:uid="{2620A730-8CA7-472C-88BC-172E885C72B7}">
      <formula1>0</formula1>
      <formula2>1000000</formula2>
    </dataValidation>
  </dataValidations>
  <pageMargins left="0.7" right="0.7" top="0.75" bottom="0.75" header="0.3" footer="0.3"/>
  <pageSetup paperSize="9" orientation="portrait" r:id="rId1"/>
  <ignoredErrors>
    <ignoredError sqref="T14 Z16 AE16 AJ16 AO16 AT16" formula="1"/>
  </ignoredError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error="Escriba un texto " promptTitle="Cualquier contenido" xr:uid="{00000000-0002-0000-0100-000001000000}">
          <x14:formula1>
            <xm:f>Listas!#REF!</xm:f>
          </x14:formula1>
          <xm:sqref>L42:L1048576</xm:sqref>
        </x14:dataValidation>
        <x14:dataValidation type="list" allowBlank="1" showInputMessage="1" showErrorMessage="1" xr:uid="{644DEEAA-0D3C-4060-99CA-C576A2F91A4D}">
          <x14:formula1>
            <xm:f>Listas!$I$2:$I$4</xm:f>
          </x14:formula1>
          <xm:sqref>J14:J15</xm:sqref>
        </x14:dataValidation>
        <x14:dataValidation type="list" allowBlank="1" showInputMessage="1" showErrorMessage="1" xr:uid="{F27B990B-F8E1-43B0-B8F7-E94519E68711}">
          <x14:formula1>
            <xm:f>Listas!$J$2:$J$5</xm:f>
          </x14:formula1>
          <xm:sqref>O14:O15</xm:sqref>
        </x14:dataValidation>
        <x14:dataValidation type="list" allowBlank="1" showInputMessage="1" showErrorMessage="1" xr:uid="{80A19DC1-4D67-4B84-B2EE-734B5921D124}">
          <x14:formula1>
            <xm:f>Listas!$A$2:$A$25</xm:f>
          </x14:formula1>
          <xm:sqref>W14:W15</xm:sqref>
        </x14:dataValidation>
        <x14:dataValidation type="list" allowBlank="1" showInputMessage="1" showErrorMessage="1" xr:uid="{D42C5450-6ED3-4564-A887-50449244D0BF}">
          <x14:formula1>
            <xm:f>Listas!$E$2:$E$13</xm:f>
          </x14:formula1>
          <xm:sqref>F11:F15</xm:sqref>
        </x14:dataValidation>
        <x14:dataValidation type="list" allowBlank="1" showInputMessage="1" showErrorMessage="1" xr:uid="{368CAFF5-BE04-4FFF-B338-51D69BA23554}">
          <x14:formula1>
            <xm:f>Listas!$F$2:$F$10</xm:f>
          </x14:formula1>
          <xm:sqref>G11:G15</xm:sqref>
        </x14:dataValidation>
        <x14:dataValidation type="list" allowBlank="1" showInputMessage="1" showErrorMessage="1" xr:uid="{04D58E5A-C535-424D-AAB5-8991AB9C5DFB}">
          <x14:formula1>
            <xm:f>Listas!$G$2:$G$9</xm:f>
          </x14:formula1>
          <xm:sqref>H11:H15</xm:sqref>
        </x14:dataValidation>
        <x14:dataValidation type="list" allowBlank="1" showInputMessage="1" showErrorMessage="1" xr:uid="{F6AE8673-425F-47F4-8692-64AAB292128E}">
          <x14:formula1>
            <xm:f>Listas!$H$2:$H$21</xm:f>
          </x14:formula1>
          <xm:sqref>I11:I15</xm:sqref>
        </x14:dataValidation>
        <x14:dataValidation type="list" allowBlank="1" showInputMessage="1" showErrorMessage="1" xr:uid="{FAFEBD2F-5282-4B82-98B1-C87AACF170B0}">
          <x14:formula1>
            <xm:f>Listas!$C$2:$C$10</xm:f>
          </x14:formula1>
          <xm:sqref>D11:D15</xm:sqref>
        </x14:dataValidation>
        <x14:dataValidation type="list" allowBlank="1" showInputMessage="1" showErrorMessage="1" xr:uid="{520D2F01-9FDA-4008-9999-0E710FCEF4EB}">
          <x14:formula1>
            <xm:f>Listas!$D$2:$D$21</xm:f>
          </x14:formula1>
          <xm:sqref>E11:E15</xm:sqref>
        </x14:dataValidation>
        <x14:dataValidation type="list" allowBlank="1" showInputMessage="1" showErrorMessage="1" xr:uid="{085547D8-D571-4659-8620-E369E4253A0D}">
          <x14:formula1>
            <xm:f>Listas!$B$2:$B$5</xm:f>
          </x14:formula1>
          <xm:sqref>C11:C15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25"/>
  <sheetViews>
    <sheetView topLeftCell="D1" workbookViewId="0">
      <selection activeCell="D22" sqref="D22"/>
    </sheetView>
  </sheetViews>
  <sheetFormatPr baseColWidth="10" defaultColWidth="11.42578125" defaultRowHeight="15" x14ac:dyDescent="0.25"/>
  <cols>
    <col min="1" max="1" width="94.28515625" bestFit="1" customWidth="1"/>
    <col min="2" max="2" width="28.28515625" bestFit="1" customWidth="1"/>
    <col min="3" max="3" width="109.7109375" bestFit="1" customWidth="1"/>
    <col min="4" max="4" width="255.7109375" bestFit="1" customWidth="1"/>
    <col min="5" max="5" width="177.140625" bestFit="1" customWidth="1"/>
    <col min="6" max="6" width="255.7109375" bestFit="1" customWidth="1"/>
    <col min="7" max="7" width="39.140625" bestFit="1" customWidth="1"/>
    <col min="8" max="8" width="83.42578125" bestFit="1" customWidth="1"/>
    <col min="9" max="9" width="15.7109375" bestFit="1" customWidth="1"/>
    <col min="10" max="10" width="20.7109375" bestFit="1" customWidth="1"/>
    <col min="11" max="11" width="177.140625" bestFit="1" customWidth="1"/>
  </cols>
  <sheetData>
    <row r="1" spans="1:10" s="39" customFormat="1" x14ac:dyDescent="0.25">
      <c r="A1" s="39" t="s">
        <v>45</v>
      </c>
      <c r="B1" s="39" t="s">
        <v>19</v>
      </c>
      <c r="C1" s="39" t="s">
        <v>46</v>
      </c>
      <c r="D1" s="39" t="s">
        <v>47</v>
      </c>
      <c r="E1" s="39" t="s">
        <v>48</v>
      </c>
      <c r="F1" s="39" t="s">
        <v>49</v>
      </c>
      <c r="G1" s="39" t="s">
        <v>50</v>
      </c>
      <c r="H1" s="39" t="s">
        <v>51</v>
      </c>
      <c r="I1" s="39" t="s">
        <v>24</v>
      </c>
      <c r="J1" s="39" t="s">
        <v>29</v>
      </c>
    </row>
    <row r="2" spans="1:10" x14ac:dyDescent="0.25">
      <c r="A2" t="s">
        <v>52</v>
      </c>
      <c r="B2" t="s">
        <v>53</v>
      </c>
      <c r="C2" s="22" t="s">
        <v>54</v>
      </c>
      <c r="D2" t="s">
        <v>55</v>
      </c>
      <c r="E2" t="s">
        <v>56</v>
      </c>
      <c r="F2" t="s">
        <v>57</v>
      </c>
      <c r="G2" t="s">
        <v>58</v>
      </c>
      <c r="H2" s="12" t="s">
        <v>59</v>
      </c>
      <c r="I2" t="s">
        <v>60</v>
      </c>
      <c r="J2" t="s">
        <v>61</v>
      </c>
    </row>
    <row r="3" spans="1:10" x14ac:dyDescent="0.25">
      <c r="A3" t="s">
        <v>62</v>
      </c>
      <c r="B3" t="s">
        <v>63</v>
      </c>
      <c r="C3" s="22" t="s">
        <v>64</v>
      </c>
      <c r="D3" t="s">
        <v>65</v>
      </c>
      <c r="E3" t="s">
        <v>66</v>
      </c>
      <c r="F3" t="s">
        <v>67</v>
      </c>
      <c r="G3" t="s">
        <v>68</v>
      </c>
      <c r="H3" s="12" t="s">
        <v>69</v>
      </c>
      <c r="I3" t="s">
        <v>70</v>
      </c>
      <c r="J3" t="s">
        <v>71</v>
      </c>
    </row>
    <row r="4" spans="1:10" x14ac:dyDescent="0.25">
      <c r="A4" t="s">
        <v>72</v>
      </c>
      <c r="B4" t="s">
        <v>73</v>
      </c>
      <c r="C4" s="22" t="s">
        <v>74</v>
      </c>
      <c r="D4" t="s">
        <v>75</v>
      </c>
      <c r="E4" t="s">
        <v>76</v>
      </c>
      <c r="F4" t="s">
        <v>77</v>
      </c>
      <c r="G4" t="s">
        <v>78</v>
      </c>
      <c r="H4" s="12" t="s">
        <v>79</v>
      </c>
      <c r="I4" t="s">
        <v>80</v>
      </c>
      <c r="J4" t="s">
        <v>81</v>
      </c>
    </row>
    <row r="5" spans="1:10" x14ac:dyDescent="0.25">
      <c r="A5" t="s">
        <v>82</v>
      </c>
      <c r="B5" t="s">
        <v>83</v>
      </c>
      <c r="C5" s="22" t="s">
        <v>84</v>
      </c>
      <c r="D5" t="s">
        <v>85</v>
      </c>
      <c r="E5" t="s">
        <v>86</v>
      </c>
      <c r="F5" t="s">
        <v>87</v>
      </c>
      <c r="G5" t="s">
        <v>88</v>
      </c>
      <c r="H5" s="12" t="s">
        <v>89</v>
      </c>
      <c r="J5" t="s">
        <v>90</v>
      </c>
    </row>
    <row r="6" spans="1:10" x14ac:dyDescent="0.25">
      <c r="A6" t="s">
        <v>91</v>
      </c>
      <c r="C6" s="22" t="s">
        <v>92</v>
      </c>
      <c r="D6" t="s">
        <v>93</v>
      </c>
      <c r="E6" t="s">
        <v>94</v>
      </c>
      <c r="F6" t="s">
        <v>95</v>
      </c>
      <c r="G6" t="s">
        <v>96</v>
      </c>
      <c r="H6" s="12" t="s">
        <v>97</v>
      </c>
    </row>
    <row r="7" spans="1:10" x14ac:dyDescent="0.25">
      <c r="A7" t="s">
        <v>98</v>
      </c>
      <c r="C7" s="22" t="s">
        <v>99</v>
      </c>
      <c r="D7" t="s">
        <v>100</v>
      </c>
      <c r="E7" t="s">
        <v>101</v>
      </c>
      <c r="F7" t="s">
        <v>102</v>
      </c>
      <c r="G7" t="s">
        <v>103</v>
      </c>
      <c r="H7" s="12" t="s">
        <v>104</v>
      </c>
    </row>
    <row r="8" spans="1:10" x14ac:dyDescent="0.25">
      <c r="A8" t="s">
        <v>105</v>
      </c>
      <c r="C8" s="22" t="s">
        <v>106</v>
      </c>
      <c r="D8" t="s">
        <v>107</v>
      </c>
      <c r="E8" t="s">
        <v>108</v>
      </c>
      <c r="F8" t="s">
        <v>109</v>
      </c>
      <c r="G8" t="s">
        <v>110</v>
      </c>
      <c r="H8" s="12" t="s">
        <v>111</v>
      </c>
    </row>
    <row r="9" spans="1:10" x14ac:dyDescent="0.25">
      <c r="A9" t="s">
        <v>112</v>
      </c>
      <c r="C9" s="22" t="s">
        <v>84</v>
      </c>
      <c r="D9" t="s">
        <v>113</v>
      </c>
      <c r="E9" t="s">
        <v>114</v>
      </c>
      <c r="F9" t="s">
        <v>115</v>
      </c>
      <c r="G9" s="12" t="s">
        <v>83</v>
      </c>
      <c r="H9" s="12" t="s">
        <v>116</v>
      </c>
    </row>
    <row r="10" spans="1:10" x14ac:dyDescent="0.25">
      <c r="A10" t="s">
        <v>117</v>
      </c>
      <c r="C10" s="22" t="s">
        <v>83</v>
      </c>
      <c r="D10" t="s">
        <v>118</v>
      </c>
      <c r="E10" t="s">
        <v>119</v>
      </c>
      <c r="F10" t="s">
        <v>120</v>
      </c>
      <c r="H10" s="12" t="s">
        <v>121</v>
      </c>
    </row>
    <row r="11" spans="1:10" x14ac:dyDescent="0.25">
      <c r="A11" t="s">
        <v>122</v>
      </c>
      <c r="C11" s="22"/>
      <c r="D11" t="s">
        <v>123</v>
      </c>
      <c r="E11" t="s">
        <v>124</v>
      </c>
      <c r="H11" s="12" t="s">
        <v>125</v>
      </c>
    </row>
    <row r="12" spans="1:10" x14ac:dyDescent="0.25">
      <c r="A12" t="s">
        <v>126</v>
      </c>
      <c r="C12" s="22"/>
      <c r="D12" t="s">
        <v>127</v>
      </c>
      <c r="E12" t="s">
        <v>128</v>
      </c>
      <c r="H12" s="12" t="s">
        <v>129</v>
      </c>
    </row>
    <row r="13" spans="1:10" x14ac:dyDescent="0.25">
      <c r="A13" t="s">
        <v>130</v>
      </c>
      <c r="D13" t="s">
        <v>131</v>
      </c>
      <c r="E13" t="s">
        <v>132</v>
      </c>
      <c r="H13" s="12" t="s">
        <v>133</v>
      </c>
    </row>
    <row r="14" spans="1:10" x14ac:dyDescent="0.25">
      <c r="A14" t="s">
        <v>134</v>
      </c>
      <c r="D14" t="s">
        <v>135</v>
      </c>
      <c r="H14" s="12" t="s">
        <v>136</v>
      </c>
      <c r="I14" s="12"/>
    </row>
    <row r="15" spans="1:10" x14ac:dyDescent="0.25">
      <c r="A15" t="s">
        <v>137</v>
      </c>
      <c r="D15" t="s">
        <v>138</v>
      </c>
      <c r="H15" s="12" t="s">
        <v>139</v>
      </c>
      <c r="I15" s="12"/>
    </row>
    <row r="16" spans="1:10" x14ac:dyDescent="0.25">
      <c r="A16" t="s">
        <v>140</v>
      </c>
      <c r="D16" t="s">
        <v>141</v>
      </c>
      <c r="H16" s="12" t="s">
        <v>142</v>
      </c>
      <c r="I16" s="12"/>
    </row>
    <row r="17" spans="1:9" x14ac:dyDescent="0.25">
      <c r="A17" t="s">
        <v>143</v>
      </c>
      <c r="D17" t="s">
        <v>144</v>
      </c>
      <c r="H17" s="12" t="s">
        <v>145</v>
      </c>
      <c r="I17" s="12"/>
    </row>
    <row r="18" spans="1:9" x14ac:dyDescent="0.25">
      <c r="A18" t="s">
        <v>146</v>
      </c>
      <c r="D18" t="s">
        <v>147</v>
      </c>
      <c r="H18" s="12" t="s">
        <v>148</v>
      </c>
      <c r="I18" s="12"/>
    </row>
    <row r="19" spans="1:9" x14ac:dyDescent="0.25">
      <c r="A19" t="s">
        <v>149</v>
      </c>
      <c r="D19" t="s">
        <v>150</v>
      </c>
      <c r="H19" s="12" t="s">
        <v>151</v>
      </c>
      <c r="I19" s="12"/>
    </row>
    <row r="20" spans="1:9" x14ac:dyDescent="0.25">
      <c r="A20" t="s">
        <v>152</v>
      </c>
      <c r="D20" t="s">
        <v>153</v>
      </c>
      <c r="H20" s="12" t="s">
        <v>154</v>
      </c>
      <c r="I20" s="12"/>
    </row>
    <row r="21" spans="1:9" x14ac:dyDescent="0.25">
      <c r="A21" t="s">
        <v>155</v>
      </c>
      <c r="D21" t="s">
        <v>83</v>
      </c>
      <c r="H21" s="12" t="s">
        <v>83</v>
      </c>
      <c r="I21" s="12"/>
    </row>
    <row r="22" spans="1:9" x14ac:dyDescent="0.25">
      <c r="A22" t="s">
        <v>156</v>
      </c>
    </row>
    <row r="23" spans="1:9" x14ac:dyDescent="0.25">
      <c r="A23" t="s">
        <v>157</v>
      </c>
    </row>
    <row r="24" spans="1:9" x14ac:dyDescent="0.25">
      <c r="A24" t="s">
        <v>158</v>
      </c>
    </row>
    <row r="25" spans="1:9" x14ac:dyDescent="0.25">
      <c r="A25" t="s">
        <v>159</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e2c61d711546a8d177325e865e6eca1a">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f0f8f8eb9048146977135574a6b0b1e3"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customXml/itemProps3.xml><?xml version="1.0" encoding="utf-8"?>
<ds:datastoreItem xmlns:ds="http://schemas.openxmlformats.org/officeDocument/2006/customXml" ds:itemID="{E7D041D2-353B-44CF-8674-36FD9BB2364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2025-11-24T16:50:10Z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