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F227353A-F864-454A-A194-3A44CE8447E7}"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3" i="1" l="1"/>
  <c r="AO13" i="1"/>
  <c r="AJ13" i="1"/>
  <c r="AE13" i="1"/>
  <c r="Z13" i="1"/>
  <c r="AT12" i="1"/>
  <c r="AT11" i="1"/>
  <c r="AO12" i="1"/>
  <c r="AO11" i="1"/>
  <c r="AJ12" i="1"/>
  <c r="AJ11" i="1"/>
  <c r="AE12" i="1"/>
  <c r="AE11" i="1"/>
  <c r="AR12" i="1"/>
  <c r="AR11" i="1"/>
  <c r="AM12" i="1"/>
  <c r="AM11" i="1"/>
  <c r="AH12" i="1"/>
  <c r="AH11" i="1"/>
  <c r="AC12" i="1"/>
  <c r="AC11" i="1"/>
  <c r="Z12" i="1"/>
  <c r="X12" i="1"/>
  <c r="T12" i="1"/>
  <c r="T11" i="1"/>
  <c r="AR17" i="1"/>
  <c r="AT17" i="1" s="1"/>
  <c r="AM17" i="1"/>
  <c r="AO17" i="1" s="1"/>
  <c r="AH17" i="1"/>
  <c r="AJ17" i="1" s="1"/>
  <c r="AC17" i="1"/>
  <c r="AE17" i="1" s="1"/>
  <c r="X17" i="1"/>
  <c r="Z17" i="1" s="1"/>
  <c r="T17" i="1"/>
  <c r="AM16" i="1"/>
  <c r="AO16" i="1" s="1"/>
  <c r="AH16" i="1"/>
  <c r="AJ16" i="1" s="1"/>
  <c r="AC16" i="1"/>
  <c r="AE16" i="1" s="1"/>
  <c r="X16" i="1"/>
  <c r="Z16" i="1" s="1"/>
  <c r="T16" i="1"/>
  <c r="AR16" i="1" s="1"/>
  <c r="AT16" i="1" s="1"/>
  <c r="AM15" i="1"/>
  <c r="AO15" i="1" s="1"/>
  <c r="AH15" i="1"/>
  <c r="AJ15" i="1" s="1"/>
  <c r="AC15" i="1"/>
  <c r="AE15" i="1" s="1"/>
  <c r="X15" i="1"/>
  <c r="Z15" i="1" s="1"/>
  <c r="T15" i="1"/>
  <c r="AR15" i="1" s="1"/>
  <c r="AT15" i="1" s="1"/>
  <c r="AM14" i="1"/>
  <c r="AO14" i="1" s="1"/>
  <c r="AH14" i="1"/>
  <c r="AJ14" i="1" s="1"/>
  <c r="AC14" i="1"/>
  <c r="AE14" i="1" s="1"/>
  <c r="X14" i="1"/>
  <c r="Z14" i="1" s="1"/>
  <c r="T14" i="1"/>
  <c r="AR14" i="1" s="1"/>
  <c r="AT14" i="1" s="1"/>
  <c r="X11" i="1"/>
  <c r="Z11" i="1" s="1"/>
  <c r="AJ18" i="1" l="1"/>
  <c r="AJ19" i="1" s="1"/>
  <c r="AO18" i="1"/>
  <c r="AO19" i="1" s="1"/>
  <c r="AT18" i="1"/>
  <c r="AT19" i="1" s="1"/>
  <c r="Z18" i="1"/>
  <c r="Z19" i="1" s="1"/>
  <c r="AE18" i="1"/>
  <c r="AE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<sst xmlns="http://schemas.openxmlformats.org/spreadsheetml/2006/main" count="298" uniqueCount="211">
  <si>
    <r>
      <rPr>
        <b/>
        <sz val="14"/>
        <color rgb="FF000000"/>
        <rFont val="Calibri Light"/>
        <family val="2"/>
      </rPr>
      <t xml:space="preserve">FORMULACIÓN Y SEGUIMIENTO DE LOS PLANES DE GESTIÓN DE LOS PROCESOS DE NIVEL CENTRAL
</t>
    </r>
    <r>
      <rPr>
        <b/>
        <sz val="11"/>
        <color rgb="FF000000"/>
        <rFont val="Calibri Light"/>
        <family val="2"/>
      </rPr>
      <t>PROCESO DE PLANEACIÓN Y GESTIÓN SECTORIAL
VIGENCIA 2026</t>
    </r>
  </si>
  <si>
    <t>DEPENDENCIAS ASOCIADAS</t>
  </si>
  <si>
    <t>OFICINA ASESORA DE PLANEACIÓN</t>
  </si>
  <si>
    <t>CONTROL DE CAMBIOS</t>
  </si>
  <si>
    <t>VERSIÓN</t>
  </si>
  <si>
    <t>FECHA</t>
  </si>
  <si>
    <t>DESCRIPCIÓN</t>
  </si>
  <si>
    <t>META</t>
  </si>
  <si>
    <t>PLANEACIÓN DEL DESARROLLO</t>
  </si>
  <si>
    <t>PROYECTO DE INVERSIÓN</t>
  </si>
  <si>
    <t>PLANEACIÓN ESTRATÉGICA</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</si>
  <si>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</si>
  <si>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</si>
  <si>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</si>
  <si>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</si>
  <si>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</si>
  <si>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</si>
  <si>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</si>
  <si>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</si>
  <si>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</si>
  <si>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</si>
  <si>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</si>
  <si>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</si>
  <si>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</si>
  <si>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</si>
  <si>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</si>
  <si>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</si>
  <si>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</si>
  <si>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</si>
  <si>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</si>
  <si>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</si>
  <si>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</si>
  <si>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</si>
  <si>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</si>
  <si>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</si>
  <si>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</si>
  <si>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</si>
  <si>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</si>
  <si>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</si>
  <si>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</si>
  <si>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</si>
  <si>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</si>
  <si>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</si>
  <si>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</si>
  <si>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</si>
  <si>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</si>
  <si>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</si>
  <si>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</si>
  <si>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</si>
  <si>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</si>
  <si>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Direccionamiento Estratégico y Planeación</t>
  </si>
  <si>
    <t>Política 3. Planeación institucional</t>
  </si>
  <si>
    <t>Eficacia</t>
  </si>
  <si>
    <t>Reportes de seguimiento elaborados</t>
  </si>
  <si>
    <t>Reportes de seguimiento</t>
  </si>
  <si>
    <t>Cuatro (4)</t>
  </si>
  <si>
    <t>Reportes de Seguimiento elaborados / Reportes de seguimiento programados</t>
  </si>
  <si>
    <t>Suma</t>
  </si>
  <si>
    <t>Formato PLE-PGS-F001 Programación y Seguimiento del PES; Soporte de publicación.</t>
  </si>
  <si>
    <t>Seguimiento consolidado al Plan Estratégico Sectorial</t>
  </si>
  <si>
    <t>OAP - Oficina Asesora de Planeación</t>
  </si>
  <si>
    <t>5.32. Gobierno abierto, íntegro, transparente y corresponsable  </t>
  </si>
  <si>
    <t xml:space="preserve">PES - Producir información sobre participación incidente, políticas públicas y relaciones políticas, que fomente la transparencia, la democracia, la generación de una visión compartida de Ciudad y la toma de decisiones basada en evidencia. </t>
  </si>
  <si>
    <t>Política 11. Transparencia, acceso a la información pública y lucha contra la corrupción</t>
  </si>
  <si>
    <t>Efectividad</t>
  </si>
  <si>
    <t>Porcentaje de avance desarrollo de herramiento de visualización</t>
  </si>
  <si>
    <t>Porcentaje de avance</t>
  </si>
  <si>
    <t>cero (0)</t>
  </si>
  <si>
    <t>N° fases ejecutadas/ N° fases ejecutadas</t>
  </si>
  <si>
    <t>Creciente</t>
  </si>
  <si>
    <t>Herrmienta de visiualización estado de avance de políticas publicas en producción</t>
  </si>
  <si>
    <t>Sitio de publicación</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</si>
  <si>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</si>
  <si>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</si>
  <si>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</si>
  <si>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</si>
  <si>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</si>
  <si>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</si>
  <si>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</si>
  <si>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</si>
  <si>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</si>
  <si>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</si>
  <si>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</si>
  <si>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</si>
  <si>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</si>
  <si>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</si>
  <si>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</si>
  <si>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</si>
  <si>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</si>
  <si>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</si>
  <si>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</si>
  <si>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</si>
  <si>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</si>
  <si>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</si>
  <si>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</si>
  <si>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2. Integridad</t>
  </si>
  <si>
    <t>Eficiencia</t>
  </si>
  <si>
    <t>Constante</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</si>
  <si>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</si>
  <si>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</si>
  <si>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</si>
  <si>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</si>
  <si>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Gestión con Valores para Resultados</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</si>
  <si>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</si>
  <si>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</si>
  <si>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</si>
  <si>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</si>
  <si>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</si>
  <si>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</si>
  <si>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Evaluación de Resultados</t>
  </si>
  <si>
    <t>Política 4. Gestión Presupuestal y Eficiencia del Gasto Público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</si>
  <si>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</si>
  <si>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</si>
  <si>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</si>
  <si>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</si>
  <si>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</si>
  <si>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</si>
  <si>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</si>
  <si>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</si>
  <si>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</si>
  <si>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</si>
  <si>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</si>
  <si>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</si>
  <si>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Política 6. Fortalecimiento organizacional y simplificación de procesos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</si>
  <si>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</si>
  <si>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</si>
  <si>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</si>
  <si>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</si>
  <si>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Control Interno</t>
  </si>
  <si>
    <t>Política 7. Servicio al Ciudadano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</si>
  <si>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</si>
  <si>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</si>
  <si>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</si>
  <si>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</si>
  <si>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</si>
  <si>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</si>
  <si>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</si>
  <si>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</si>
  <si>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</si>
  <si>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</si>
  <si>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</si>
  <si>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</si>
  <si>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</si>
  <si>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</si>
  <si>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</si>
  <si>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</si>
  <si>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</si>
  <si>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</si>
  <si>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</si>
  <si>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12. Seguridad Digital</t>
  </si>
  <si>
    <t>DDH - Dirección de Derechos Humanos</t>
  </si>
  <si>
    <t>Ejecutar 12 acciones que garanticen atención a la ciudadanía transparencia anticorrupción y acceso a la información en el marco de las políticas públicas existentes.  </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</si>
  <si>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</si>
  <si>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</si>
  <si>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</si>
  <si>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</si>
  <si>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</si>
  <si>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</si>
  <si>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</si>
  <si>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</si>
  <si>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</si>
  <si>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</si>
  <si>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</si>
  <si>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</si>
  <si>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</si>
  <si>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</si>
  <si>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</si>
  <si>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</si>
  <si>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</si>
  <si>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</si>
  <si>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</si>
  <si>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</si>
  <si>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</si>
  <si>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</si>
  <si>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</si>
  <si>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MTS1</t>
  </si>
  <si>
    <t>Obtener un (1) sello "Gobierno Sostenible"  por el cumplimiento de los criterios establecidos por la Oficina Asesora de Planeación en el marco del Sistema de Gestión Ambiental y Energético</t>
  </si>
  <si>
    <t>Sello "Gobierno Sostenible"</t>
  </si>
  <si>
    <t>Sello</t>
  </si>
  <si>
    <t>No. de criterios cumplidos /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</si>
  <si>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</si>
  <si>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</si>
  <si>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</si>
  <si>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</si>
  <si>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</si>
  <si>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</si>
  <si>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</si>
  <si>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</si>
  <si>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</si>
  <si>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</si>
  <si>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</si>
  <si>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</si>
  <si>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</si>
  <si>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</si>
  <si>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</si>
  <si>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</si>
  <si>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</si>
  <si>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</si>
  <si>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</si>
  <si>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</si>
  <si>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</si>
  <si>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</si>
  <si>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</si>
  <si>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</si>
  <si>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</si>
  <si>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MT1</t>
  </si>
  <si>
    <t>MT2</t>
  </si>
  <si>
    <t>Realizar cuatro (4) reportes de seguimiento al Plan Estratégico Sectorial</t>
  </si>
  <si>
    <t>Publicación del plan de gestión aprobado. Caso HOLA: XXXXXX</t>
  </si>
  <si>
    <t>Diseñar y poner en producción el 100% de una herramienta de visualización del estado de avance de las políticas públicas propias y concertadas de la SDG</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</si>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</sst>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b/>
      <sz val="14"/>
      <color rgb="FF000000"/>
      <name val="Calibri Light"/>
      <family val="2"/>
    </font>
    <font>
      <b/>
      <sz val="11"/>
      <color rgb="FF000000"/>
      <name val="Calibri Light"/>
      <family val="2"/>
    </font>
    <font>
      <sz val="11"/>
      <color theme="4" tint="-0.249977111117893"/>
      <name val="Calibri Light"/>
      <family val="2"/>
      <scheme val="major"/>
    </font>
    <font>
      <b/>
      <sz val="11"/>
      <color theme="4" tint="-0.249977111117893"/>
      <name val="Calibri Light"/>
      <family val="2"/>
      <scheme val="major"/>
    </font>
    <font>
      <i/>
      <sz val="11"/>
      <color theme="4" tint="-0.249977111117893"/>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1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0"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2"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0"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0" borderId="0" xfId="0" applyFont="1" applyAlignment="1">
      <alignment wrapText="1"/>
    </xf>
    <xf numFmtId="0" fontId="17" fillId="10"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3" fillId="0" borderId="0" xfId="0" applyFont="1" applyAlignment="1">
      <alignment horizontal="center"/>
    </xf>
    <xf numFmtId="0" fontId="18" fillId="0" borderId="1" xfId="0" applyFont="1" applyBorder="1" applyAlignment="1">
      <alignment horizontal="justify" vertical="center" wrapText="1"/>
    </xf>
    <xf numFmtId="0" fontId="12" fillId="5" borderId="1" xfId="0" applyFont="1" applyFill="1" applyBorder="1" applyAlignment="1">
      <alignment horizontal="center" vertical="center" wrapText="1"/>
    </xf>
    <xf numFmtId="0" fontId="20" fillId="8" borderId="1" xfId="0" applyFont="1" applyFill="1" applyBorder="1" applyAlignment="1">
      <alignment wrapText="1"/>
    </xf>
    <xf numFmtId="10" fontId="1" fillId="0" borderId="1" xfId="1" applyNumberFormat="1" applyFont="1" applyBorder="1" applyAlignment="1">
      <alignment horizontal="right" vertical="center" wrapText="1"/>
    </xf>
    <xf numFmtId="1" fontId="18"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8" fillId="0" borderId="1" xfId="0" applyNumberFormat="1" applyFont="1" applyBorder="1" applyAlignment="1">
      <alignment horizontal="right" vertical="center" wrapText="1"/>
    </xf>
    <xf numFmtId="164" fontId="20"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20"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10" fontId="20"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19" fillId="0" borderId="1" xfId="0"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12" fillId="0" borderId="7" xfId="0" applyFont="1" applyBorder="1" applyAlignment="1">
      <alignment horizontal="justify" vertical="center" wrapText="1"/>
    </xf>
    <xf numFmtId="0" fontId="2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4"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4" borderId="1" xfId="0" applyFont="1" applyFill="1" applyBorder="1" applyAlignment="1">
      <alignment horizontal="justify" vertical="center" wrapText="1"/>
    </xf>
    <xf numFmtId="0" fontId="23" fillId="0" borderId="1" xfId="0" applyFont="1" applyBorder="1" applyAlignment="1">
      <alignment horizontal="justify" vertical="center" wrapText="1"/>
    </xf>
    <xf numFmtId="0" fontId="23" fillId="0" borderId="1" xfId="0" applyFont="1" applyBorder="1" applyAlignment="1">
      <alignment horizontal="left" vertical="center" wrapText="1"/>
    </xf>
    <xf numFmtId="9" fontId="23" fillId="0" borderId="1" xfId="0" applyNumberFormat="1" applyFont="1" applyBorder="1" applyAlignment="1">
      <alignment horizontal="right" vertical="center" wrapText="1"/>
    </xf>
    <xf numFmtId="0" fontId="23" fillId="4" borderId="1" xfId="0" applyFont="1" applyFill="1" applyBorder="1" applyAlignment="1" applyProtection="1">
      <alignment horizontal="justify" vertical="center" wrapText="1"/>
      <protection locked="0"/>
    </xf>
    <xf numFmtId="2" fontId="23" fillId="0" borderId="1" xfId="0" applyNumberFormat="1" applyFont="1" applyBorder="1" applyAlignment="1">
      <alignment horizontal="right" vertical="center" wrapText="1"/>
    </xf>
    <xf numFmtId="2" fontId="24" fillId="0" borderId="1" xfId="0" applyNumberFormat="1" applyFont="1" applyBorder="1" applyAlignment="1">
      <alignment horizontal="right" vertical="center" wrapText="1"/>
    </xf>
    <xf numFmtId="1" fontId="23" fillId="0" borderId="1" xfId="1" applyNumberFormat="1" applyFont="1" applyBorder="1" applyAlignment="1">
      <alignment horizontal="right" vertical="center" wrapText="1"/>
    </xf>
    <xf numFmtId="1" fontId="23" fillId="0" borderId="1" xfId="0" applyNumberFormat="1" applyFont="1" applyBorder="1" applyAlignment="1">
      <alignment horizontal="right" vertical="center" wrapText="1"/>
    </xf>
    <xf numFmtId="0" fontId="25" fillId="0" borderId="1" xfId="0" applyFont="1" applyBorder="1" applyAlignment="1">
      <alignment horizontal="right" vertical="center" wrapText="1"/>
    </xf>
    <xf numFmtId="9" fontId="23" fillId="0" borderId="1" xfId="1" applyFont="1" applyBorder="1" applyAlignment="1">
      <alignment horizontal="right" vertical="center" wrapText="1"/>
    </xf>
    <xf numFmtId="9" fontId="18" fillId="0" borderId="1" xfId="1" applyFont="1" applyBorder="1" applyAlignment="1">
      <alignment horizontal="right" vertical="center" wrapText="1"/>
    </xf>
    <xf numFmtId="9" fontId="19" fillId="0" borderId="1" xfId="1" applyFont="1" applyBorder="1" applyAlignment="1">
      <alignment horizontal="right" vertical="center" wrapText="1"/>
    </xf>
    <xf numFmtId="0" fontId="1" fillId="0" borderId="1" xfId="0" applyFont="1" applyBorder="1" applyAlignment="1">
      <alignment horizontal="left"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22"/>
  <sheetViews>
    <sheetView tabSelected="1" zoomScaleNormal="100" workbookViewId="0">
      <pane xSplit="2" ySplit="1" topLeftCell="H2" activePane="bottomRight" state="frozen"/>
      <selection pane="topRight" activeCell="C1" sqref="C1"/>
      <selection pane="bottomLeft" activeCell="A2" sqref="A2"/>
      <selection pane="bottomRight" activeCell="I2" sqref="I2"/>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8" customFormat="1" ht="61.5" customHeight="1" x14ac:dyDescent="0.25">
      <c r="A1" s="64" t="s">
        <v>0</v>
      </c>
      <c r="B1" s="65"/>
      <c r="C1" s="65"/>
      <c r="D1" s="65"/>
      <c r="E1" s="65"/>
      <c r="F1" s="65"/>
      <c r="G1" s="65"/>
      <c r="H1" s="66"/>
      <c r="I1" s="16" t="s">
        <v>210</v>
      </c>
    </row>
    <row r="2" spans="1:46" s="10" customFormat="1" x14ac:dyDescent="0.25">
      <c r="A2" s="18"/>
      <c r="B2" s="19"/>
      <c r="C2" s="19"/>
      <c r="D2" s="19"/>
      <c r="E2" s="17"/>
      <c r="F2" s="17"/>
      <c r="G2" s="17"/>
      <c r="H2" s="17"/>
      <c r="I2" s="17"/>
      <c r="J2" s="17"/>
      <c r="K2" s="17"/>
      <c r="L2" s="17"/>
      <c r="M2" s="17"/>
      <c r="N2" s="17"/>
      <c r="O2" s="17"/>
      <c r="P2" s="17"/>
      <c r="Q2" s="9"/>
      <c r="R2" s="9"/>
      <c r="S2" s="9"/>
      <c r="T2" s="9"/>
    </row>
    <row r="3" spans="1:46" s="8" customFormat="1" ht="15" customHeight="1" x14ac:dyDescent="0.25">
      <c r="A3" s="67" t="s">
        <v>1</v>
      </c>
      <c r="B3" s="67"/>
      <c r="C3" s="96" t="s">
        <v>2</v>
      </c>
      <c r="D3" s="96"/>
      <c r="F3" s="87" t="s">
        <v>3</v>
      </c>
      <c r="G3" s="97"/>
      <c r="H3" s="97"/>
      <c r="I3" s="88"/>
    </row>
    <row r="4" spans="1:46" s="8" customFormat="1" ht="15" customHeight="1" x14ac:dyDescent="0.25">
      <c r="A4" s="67"/>
      <c r="B4" s="67"/>
      <c r="C4" s="96"/>
      <c r="D4" s="96"/>
      <c r="F4" s="21" t="s">
        <v>4</v>
      </c>
      <c r="G4" s="22" t="s">
        <v>5</v>
      </c>
      <c r="H4" s="87" t="s">
        <v>6</v>
      </c>
      <c r="I4" s="88"/>
    </row>
    <row r="5" spans="1:46" s="8" customFormat="1" ht="15" customHeight="1" x14ac:dyDescent="0.25">
      <c r="A5" s="67"/>
      <c r="B5" s="67"/>
      <c r="C5" s="96"/>
      <c r="D5" s="96"/>
      <c r="F5" s="11">
        <v>1</v>
      </c>
      <c r="G5" s="11"/>
      <c r="H5" s="85" t="s">
        <v>208</v>
      </c>
      <c r="I5" s="86"/>
    </row>
    <row r="6" spans="1:46" s="8" customFormat="1" x14ac:dyDescent="0.25">
      <c r="A6" s="67"/>
      <c r="B6" s="67"/>
      <c r="C6" s="96"/>
      <c r="D6" s="96"/>
      <c r="F6" s="11"/>
      <c r="G6" s="11"/>
      <c r="H6" s="85"/>
      <c r="I6" s="86"/>
    </row>
    <row r="7" spans="1:46" s="8" customFormat="1" x14ac:dyDescent="0.25">
      <c r="A7" s="67"/>
      <c r="B7" s="67"/>
      <c r="C7" s="96"/>
      <c r="D7" s="96"/>
      <c r="F7" s="11"/>
      <c r="G7" s="11"/>
      <c r="H7" s="85"/>
      <c r="I7" s="86"/>
    </row>
    <row r="8" spans="1:46" s="8" customFormat="1" x14ac:dyDescent="0.25"/>
    <row r="9" spans="1:46" ht="37.5" customHeight="1" x14ac:dyDescent="0.25">
      <c r="A9" s="87" t="s">
        <v>7</v>
      </c>
      <c r="B9" s="88"/>
      <c r="C9" s="67" t="s">
        <v>8</v>
      </c>
      <c r="D9" s="67"/>
      <c r="E9" s="67"/>
      <c r="F9" s="94" t="s">
        <v>9</v>
      </c>
      <c r="G9" s="94" t="s">
        <v>10</v>
      </c>
      <c r="H9" s="87" t="s">
        <v>11</v>
      </c>
      <c r="I9" s="88"/>
      <c r="J9" s="89" t="s">
        <v>12</v>
      </c>
      <c r="K9" s="90"/>
      <c r="L9" s="90"/>
      <c r="M9" s="90"/>
      <c r="N9" s="90"/>
      <c r="O9" s="91" t="s">
        <v>13</v>
      </c>
      <c r="P9" s="92"/>
      <c r="Q9" s="92"/>
      <c r="R9" s="92"/>
      <c r="S9" s="92"/>
      <c r="T9" s="93"/>
      <c r="U9" s="82" t="s">
        <v>14</v>
      </c>
      <c r="V9" s="83"/>
      <c r="W9" s="84"/>
      <c r="X9" s="79" t="s">
        <v>15</v>
      </c>
      <c r="Y9" s="80"/>
      <c r="Z9" s="80"/>
      <c r="AA9" s="80"/>
      <c r="AB9" s="81"/>
      <c r="AC9" s="76" t="s">
        <v>16</v>
      </c>
      <c r="AD9" s="77"/>
      <c r="AE9" s="77"/>
      <c r="AF9" s="77"/>
      <c r="AG9" s="78"/>
      <c r="AH9" s="73" t="s">
        <v>17</v>
      </c>
      <c r="AI9" s="74"/>
      <c r="AJ9" s="74"/>
      <c r="AK9" s="74"/>
      <c r="AL9" s="75"/>
      <c r="AM9" s="70" t="s">
        <v>18</v>
      </c>
      <c r="AN9" s="71"/>
      <c r="AO9" s="71"/>
      <c r="AP9" s="71"/>
      <c r="AQ9" s="72"/>
      <c r="AR9" s="68" t="s">
        <v>19</v>
      </c>
      <c r="AS9" s="69"/>
      <c r="AT9" s="69"/>
    </row>
    <row r="10" spans="1:46" s="31" customFormat="1" ht="25.5" x14ac:dyDescent="0.2">
      <c r="A10" s="36" t="s">
        <v>20</v>
      </c>
      <c r="B10" s="36" t="s">
        <v>21</v>
      </c>
      <c r="C10" s="36" t="s">
        <v>22</v>
      </c>
      <c r="D10" s="36" t="s">
        <v>23</v>
      </c>
      <c r="E10" s="36" t="s">
        <v>24</v>
      </c>
      <c r="F10" s="95"/>
      <c r="G10" s="95"/>
      <c r="H10" s="36" t="s">
        <v>25</v>
      </c>
      <c r="I10" s="36" t="s">
        <v>26</v>
      </c>
      <c r="J10" s="27" t="s">
        <v>27</v>
      </c>
      <c r="K10" s="27" t="s">
        <v>28</v>
      </c>
      <c r="L10" s="27" t="s">
        <v>29</v>
      </c>
      <c r="M10" s="27" t="s">
        <v>30</v>
      </c>
      <c r="N10" s="27" t="s">
        <v>31</v>
      </c>
      <c r="O10" s="28" t="s">
        <v>32</v>
      </c>
      <c r="P10" s="28" t="s">
        <v>33</v>
      </c>
      <c r="Q10" s="28" t="s">
        <v>34</v>
      </c>
      <c r="R10" s="28" t="s">
        <v>35</v>
      </c>
      <c r="S10" s="28" t="s">
        <v>36</v>
      </c>
      <c r="T10" s="28" t="s">
        <v>37</v>
      </c>
      <c r="U10" s="30" t="s">
        <v>38</v>
      </c>
      <c r="V10" s="30" t="s">
        <v>39</v>
      </c>
      <c r="W10" s="30" t="s">
        <v>40</v>
      </c>
      <c r="X10" s="35" t="s">
        <v>41</v>
      </c>
      <c r="Y10" s="35" t="s">
        <v>42</v>
      </c>
      <c r="Z10" s="35" t="s">
        <v>14</v>
      </c>
      <c r="AA10" s="35" t="s">
        <v>43</v>
      </c>
      <c r="AB10" s="35" t="s">
        <v>44</v>
      </c>
      <c r="AC10" s="29" t="s">
        <v>41</v>
      </c>
      <c r="AD10" s="29" t="s">
        <v>42</v>
      </c>
      <c r="AE10" s="29" t="s">
        <v>14</v>
      </c>
      <c r="AF10" s="29" t="s">
        <v>43</v>
      </c>
      <c r="AG10" s="29" t="s">
        <v>44</v>
      </c>
      <c r="AH10" s="34" t="s">
        <v>41</v>
      </c>
      <c r="AI10" s="34" t="s">
        <v>42</v>
      </c>
      <c r="AJ10" s="34" t="s">
        <v>14</v>
      </c>
      <c r="AK10" s="34" t="s">
        <v>43</v>
      </c>
      <c r="AL10" s="34" t="s">
        <v>44</v>
      </c>
      <c r="AM10" s="33" t="s">
        <v>41</v>
      </c>
      <c r="AN10" s="33" t="s">
        <v>42</v>
      </c>
      <c r="AO10" s="33" t="s">
        <v>14</v>
      </c>
      <c r="AP10" s="33" t="s">
        <v>43</v>
      </c>
      <c r="AQ10" s="33" t="s">
        <v>44</v>
      </c>
      <c r="AR10" s="32" t="s">
        <v>41</v>
      </c>
      <c r="AS10" s="32" t="s">
        <v>42</v>
      </c>
      <c r="AT10" s="32" t="s">
        <v>14</v>
      </c>
    </row>
    <row r="11" spans="1:46" s="6" customFormat="1" ht="75" x14ac:dyDescent="0.25">
      <c r="A11" s="5" t="s">
        <v>205</v>
      </c>
      <c r="B11" s="4" t="s">
        <v>207</v>
      </c>
      <c r="C11" s="62" t="s">
        <v>45</v>
      </c>
      <c r="D11" s="14" t="s">
        <v>46</v>
      </c>
      <c r="E11" s="14" t="s">
        <v>47</v>
      </c>
      <c r="F11" s="14" t="s">
        <v>48</v>
      </c>
      <c r="G11" s="14" t="s">
        <v>49</v>
      </c>
      <c r="H11" s="14" t="s">
        <v>50</v>
      </c>
      <c r="I11" s="14" t="s">
        <v>51</v>
      </c>
      <c r="J11" s="4" t="s">
        <v>52</v>
      </c>
      <c r="K11" s="4" t="s">
        <v>53</v>
      </c>
      <c r="L11" s="7" t="s">
        <v>54</v>
      </c>
      <c r="M11" s="15" t="s">
        <v>55</v>
      </c>
      <c r="N11" s="15" t="s">
        <v>56</v>
      </c>
      <c r="O11" s="15" t="s">
        <v>57</v>
      </c>
      <c r="P11" s="47">
        <v>1</v>
      </c>
      <c r="Q11" s="47">
        <v>1</v>
      </c>
      <c r="R11" s="47">
        <v>1</v>
      </c>
      <c r="S11" s="47">
        <v>1</v>
      </c>
      <c r="T11" s="47">
        <f>SUM(P11:S11)</f>
        <v>4</v>
      </c>
      <c r="U11" s="4" t="s">
        <v>58</v>
      </c>
      <c r="V11" s="4" t="s">
        <v>59</v>
      </c>
      <c r="W11" s="4" t="s">
        <v>60</v>
      </c>
      <c r="X11" s="47">
        <f>P11</f>
        <v>1</v>
      </c>
      <c r="Y11" s="51"/>
      <c r="Z11" s="41">
        <f>IFERROR(IF(Y11/X11&gt;1,1,Y11/X11),0)</f>
        <v>0</v>
      </c>
      <c r="AA11" s="4"/>
      <c r="AB11" s="4"/>
      <c r="AC11" s="47">
        <f>Q11</f>
        <v>1</v>
      </c>
      <c r="AD11" s="51"/>
      <c r="AE11" s="41">
        <f>IFERROR(IF(AD11/AC11&gt;1,1,AD11/AC11),0)</f>
        <v>0</v>
      </c>
      <c r="AF11" s="4"/>
      <c r="AG11" s="4"/>
      <c r="AH11" s="47">
        <f>R11</f>
        <v>1</v>
      </c>
      <c r="AI11" s="51"/>
      <c r="AJ11" s="41">
        <f>IFERROR(IF(AI11/AH11&gt;1,1,AI11/AH11),0)</f>
        <v>0</v>
      </c>
      <c r="AK11" s="4"/>
      <c r="AL11" s="4"/>
      <c r="AM11" s="47">
        <f>S11</f>
        <v>1</v>
      </c>
      <c r="AN11" s="51"/>
      <c r="AO11" s="41">
        <f>IFERROR(IF(AN11/AM11&gt;1,1,AN11/AM11),0)</f>
        <v>0</v>
      </c>
      <c r="AP11" s="4"/>
      <c r="AQ11" s="4"/>
      <c r="AR11" s="56">
        <f>T11</f>
        <v>4</v>
      </c>
      <c r="AS11" s="57"/>
      <c r="AT11" s="58">
        <f>IFERROR(IF(AS11/AR11&gt;1,1,AS11/AR11),0)</f>
        <v>0</v>
      </c>
    </row>
    <row r="12" spans="1:46" s="6" customFormat="1" ht="90" x14ac:dyDescent="0.25">
      <c r="A12" s="39" t="s">
        <v>206</v>
      </c>
      <c r="B12" s="15" t="s">
        <v>209</v>
      </c>
      <c r="C12" s="63" t="s">
        <v>45</v>
      </c>
      <c r="D12" s="14" t="s">
        <v>61</v>
      </c>
      <c r="E12" s="14" t="s">
        <v>47</v>
      </c>
      <c r="F12" s="14" t="s">
        <v>48</v>
      </c>
      <c r="G12" s="14" t="s">
        <v>62</v>
      </c>
      <c r="H12" s="14" t="s">
        <v>50</v>
      </c>
      <c r="I12" s="14" t="s">
        <v>63</v>
      </c>
      <c r="J12" s="15" t="s">
        <v>64</v>
      </c>
      <c r="K12" s="112" t="s">
        <v>65</v>
      </c>
      <c r="L12" s="7" t="s">
        <v>66</v>
      </c>
      <c r="M12" s="15" t="s">
        <v>67</v>
      </c>
      <c r="N12" s="15" t="s">
        <v>68</v>
      </c>
      <c r="O12" s="15" t="s">
        <v>69</v>
      </c>
      <c r="P12" s="113">
        <v>0.25</v>
      </c>
      <c r="Q12" s="113">
        <v>0.5</v>
      </c>
      <c r="R12" s="113">
        <v>0.75</v>
      </c>
      <c r="S12" s="113">
        <v>1</v>
      </c>
      <c r="T12" s="113">
        <f>MAX(P12:S12)</f>
        <v>1</v>
      </c>
      <c r="U12" s="13" t="s">
        <v>70</v>
      </c>
      <c r="V12" s="13" t="s">
        <v>71</v>
      </c>
      <c r="W12" s="4" t="s">
        <v>60</v>
      </c>
      <c r="X12" s="113">
        <f>P12</f>
        <v>0.25</v>
      </c>
      <c r="Y12" s="51"/>
      <c r="Z12" s="41">
        <f>IFERROR(IF(Y12/X12&gt;1,1,Y12/X12),0)</f>
        <v>0</v>
      </c>
      <c r="AA12" s="4"/>
      <c r="AB12" s="4"/>
      <c r="AC12" s="113">
        <f>Q12</f>
        <v>0.5</v>
      </c>
      <c r="AD12" s="51"/>
      <c r="AE12" s="41">
        <f>IFERROR(IF(AD12/AC12&gt;1,1,AD12/AC12),0)</f>
        <v>0</v>
      </c>
      <c r="AF12" s="4"/>
      <c r="AG12" s="4"/>
      <c r="AH12" s="113">
        <f>R12</f>
        <v>0.75</v>
      </c>
      <c r="AI12" s="51"/>
      <c r="AJ12" s="41">
        <f>IFERROR(IF(AI12/AH12&gt;1,1,AI12/AH12),0)</f>
        <v>0</v>
      </c>
      <c r="AK12" s="4"/>
      <c r="AL12" s="4"/>
      <c r="AM12" s="113">
        <f>S12</f>
        <v>1</v>
      </c>
      <c r="AN12" s="51"/>
      <c r="AO12" s="41">
        <f>IFERROR(IF(AN12/AM12&gt;1,1,AN12/AM12),0)</f>
        <v>0</v>
      </c>
      <c r="AP12" s="4"/>
      <c r="AQ12" s="4"/>
      <c r="AR12" s="114">
        <f>T12</f>
        <v>1</v>
      </c>
      <c r="AS12" s="57"/>
      <c r="AT12" s="58">
        <f>IFERROR(IF(AS12/AR12&gt;1,1,AS12/AR12),0)</f>
        <v>0</v>
      </c>
    </row>
    <row r="13" spans="1:46" s="2" customFormat="1" ht="15.75" x14ac:dyDescent="0.25">
      <c r="A13" s="25"/>
      <c r="B13" s="23" t="s">
        <v>72</v>
      </c>
      <c r="C13" s="23"/>
      <c r="D13" s="25"/>
      <c r="E13" s="25"/>
      <c r="F13" s="25"/>
      <c r="G13" s="25"/>
      <c r="H13" s="25"/>
      <c r="I13" s="25"/>
      <c r="J13" s="25"/>
      <c r="K13" s="25"/>
      <c r="L13" s="25"/>
      <c r="M13" s="25"/>
      <c r="N13" s="25"/>
      <c r="O13" s="25"/>
      <c r="P13" s="48"/>
      <c r="Q13" s="48"/>
      <c r="R13" s="48"/>
      <c r="S13" s="48"/>
      <c r="T13" s="48"/>
      <c r="U13" s="25"/>
      <c r="V13" s="25"/>
      <c r="W13" s="25"/>
      <c r="X13" s="48"/>
      <c r="Y13" s="43"/>
      <c r="Z13" s="52">
        <f>AVERAGE(Z11:Z12)*80%</f>
        <v>0</v>
      </c>
      <c r="AA13" s="24"/>
      <c r="AB13" s="24"/>
      <c r="AC13" s="48"/>
      <c r="AD13" s="43"/>
      <c r="AE13" s="52">
        <f>AVERAGE(AE11:AE12)*80%</f>
        <v>0</v>
      </c>
      <c r="AF13" s="24"/>
      <c r="AG13" s="24"/>
      <c r="AH13" s="48"/>
      <c r="AI13" s="43"/>
      <c r="AJ13" s="52">
        <f>AVERAGE(AJ11:AJ12)*80%</f>
        <v>0</v>
      </c>
      <c r="AK13" s="24"/>
      <c r="AL13" s="24"/>
      <c r="AM13" s="48"/>
      <c r="AN13" s="43"/>
      <c r="AO13" s="52">
        <f>AVERAGE(AO11:AO12)*80%</f>
        <v>0</v>
      </c>
      <c r="AP13" s="25"/>
      <c r="AQ13" s="25"/>
      <c r="AR13" s="48"/>
      <c r="AS13" s="43"/>
      <c r="AT13" s="52">
        <f>AVERAGE(AT11:AT12)*80%</f>
        <v>0</v>
      </c>
    </row>
    <row r="14" spans="1:46" s="6" customFormat="1" ht="90" x14ac:dyDescent="0.25">
      <c r="A14" s="98" t="s">
        <v>175</v>
      </c>
      <c r="B14" s="99" t="s">
        <v>176</v>
      </c>
      <c r="C14" s="100" t="s">
        <v>45</v>
      </c>
      <c r="D14" s="101" t="s">
        <v>46</v>
      </c>
      <c r="E14" s="100" t="s">
        <v>47</v>
      </c>
      <c r="F14" s="100" t="s">
        <v>48</v>
      </c>
      <c r="G14" s="100" t="s">
        <v>49</v>
      </c>
      <c r="H14" s="100" t="s">
        <v>50</v>
      </c>
      <c r="I14" s="100" t="s">
        <v>51</v>
      </c>
      <c r="J14" s="100" t="s">
        <v>52</v>
      </c>
      <c r="K14" s="100" t="s">
        <v>177</v>
      </c>
      <c r="L14" s="100" t="s">
        <v>178</v>
      </c>
      <c r="M14" s="102">
        <v>0</v>
      </c>
      <c r="N14" s="100" t="s">
        <v>179</v>
      </c>
      <c r="O14" s="103" t="s">
        <v>57</v>
      </c>
      <c r="P14" s="104">
        <v>0.25</v>
      </c>
      <c r="Q14" s="104">
        <v>0.25</v>
      </c>
      <c r="R14" s="104">
        <v>0.25</v>
      </c>
      <c r="S14" s="104">
        <v>0.25</v>
      </c>
      <c r="T14" s="104">
        <f>SUM(P14:S14)</f>
        <v>1</v>
      </c>
      <c r="U14" s="100" t="s">
        <v>180</v>
      </c>
      <c r="V14" s="100" t="s">
        <v>181</v>
      </c>
      <c r="W14" s="100" t="s">
        <v>182</v>
      </c>
      <c r="X14" s="104">
        <f>P14</f>
        <v>0.25</v>
      </c>
      <c r="Y14" s="44"/>
      <c r="Z14" s="53">
        <f>IFERROR(IF(Y14/X14&gt;1,1,Y14/X14),0)</f>
        <v>0</v>
      </c>
      <c r="AA14" s="38"/>
      <c r="AB14" s="38"/>
      <c r="AC14" s="104">
        <f>Q14</f>
        <v>0.25</v>
      </c>
      <c r="AD14" s="44"/>
      <c r="AE14" s="53">
        <f>IFERROR(IF(AD14/AC14&gt;1,1,AD14/AC14),0)</f>
        <v>0</v>
      </c>
      <c r="AF14" s="38"/>
      <c r="AG14" s="38"/>
      <c r="AH14" s="104">
        <f>R14</f>
        <v>0.25</v>
      </c>
      <c r="AI14" s="44"/>
      <c r="AJ14" s="53">
        <f>IFERROR(IF(AI14/AH14&gt;1,1,AI14/AH14),0)</f>
        <v>0</v>
      </c>
      <c r="AK14" s="38"/>
      <c r="AL14" s="38"/>
      <c r="AM14" s="104">
        <f>S14</f>
        <v>0.25</v>
      </c>
      <c r="AN14" s="44"/>
      <c r="AO14" s="53">
        <f>IFERROR(IF(AN14/AM14&gt;1,1,AN14/AM14),0)</f>
        <v>0</v>
      </c>
      <c r="AP14" s="38"/>
      <c r="AQ14" s="38"/>
      <c r="AR14" s="105">
        <f>T14</f>
        <v>1</v>
      </c>
      <c r="AS14" s="105"/>
      <c r="AT14" s="61">
        <f>IFERROR(IF(AS14/AR14&gt;1,1,AS14/AR14),0)</f>
        <v>0</v>
      </c>
    </row>
    <row r="15" spans="1:46" s="6" customFormat="1" ht="195" x14ac:dyDescent="0.25">
      <c r="A15" s="98" t="s">
        <v>183</v>
      </c>
      <c r="B15" s="100" t="s">
        <v>184</v>
      </c>
      <c r="C15" s="100" t="s">
        <v>45</v>
      </c>
      <c r="D15" s="101" t="s">
        <v>46</v>
      </c>
      <c r="E15" s="100" t="s">
        <v>47</v>
      </c>
      <c r="F15" s="100" t="s">
        <v>48</v>
      </c>
      <c r="G15" s="100" t="s">
        <v>49</v>
      </c>
      <c r="H15" s="100" t="s">
        <v>109</v>
      </c>
      <c r="I15" s="100" t="s">
        <v>123</v>
      </c>
      <c r="J15" s="100" t="s">
        <v>52</v>
      </c>
      <c r="K15" s="100" t="s">
        <v>185</v>
      </c>
      <c r="L15" s="100" t="s">
        <v>186</v>
      </c>
      <c r="M15" s="102">
        <v>0</v>
      </c>
      <c r="N15" s="100" t="s">
        <v>187</v>
      </c>
      <c r="O15" s="99" t="s">
        <v>57</v>
      </c>
      <c r="P15" s="106">
        <v>0</v>
      </c>
      <c r="Q15" s="106">
        <v>0</v>
      </c>
      <c r="R15" s="106">
        <v>1</v>
      </c>
      <c r="S15" s="106">
        <v>0</v>
      </c>
      <c r="T15" s="107">
        <f>SUM(P15:S15)</f>
        <v>1</v>
      </c>
      <c r="U15" s="100" t="s">
        <v>188</v>
      </c>
      <c r="V15" s="100" t="s">
        <v>189</v>
      </c>
      <c r="W15" s="100" t="s">
        <v>190</v>
      </c>
      <c r="X15" s="42">
        <f t="shared" ref="X15:X17" si="0">P15</f>
        <v>0</v>
      </c>
      <c r="Y15" s="44"/>
      <c r="Z15" s="53">
        <f>IFERROR(IF(Y15/X15&gt;1,1,Y15/X15),0)</f>
        <v>0</v>
      </c>
      <c r="AA15" s="38"/>
      <c r="AB15" s="38"/>
      <c r="AC15" s="42">
        <f t="shared" ref="AC15:AC17" si="1">Q15</f>
        <v>0</v>
      </c>
      <c r="AD15" s="44"/>
      <c r="AE15" s="53">
        <f>IFERROR(IF(AD15/AC15&gt;1,1,AD15/AC15),0)</f>
        <v>0</v>
      </c>
      <c r="AF15" s="38"/>
      <c r="AG15" s="38"/>
      <c r="AH15" s="42">
        <f>R15</f>
        <v>1</v>
      </c>
      <c r="AI15" s="44"/>
      <c r="AJ15" s="53">
        <f>IFERROR(IF(AI15/AH15&gt;1,1,AI15/AH15),0)</f>
        <v>0</v>
      </c>
      <c r="AK15" s="38"/>
      <c r="AL15" s="38"/>
      <c r="AM15" s="42">
        <f t="shared" ref="AM15:AM17" si="2">S15</f>
        <v>0</v>
      </c>
      <c r="AN15" s="44"/>
      <c r="AO15" s="53">
        <f>IFERROR(IF(AN15/AM15&gt;1,1,AN15/AM15),0)</f>
        <v>0</v>
      </c>
      <c r="AP15" s="38"/>
      <c r="AQ15" s="38"/>
      <c r="AR15" s="59">
        <f t="shared" ref="AR15:AR17" si="3">T15</f>
        <v>1</v>
      </c>
      <c r="AS15" s="60"/>
      <c r="AT15" s="61">
        <f>IFERROR(IF(AS15/AR15&gt;1,1,AS15/AR15),0)</f>
        <v>0</v>
      </c>
    </row>
    <row r="16" spans="1:46" s="6" customFormat="1" ht="120" x14ac:dyDescent="0.25">
      <c r="A16" s="98" t="s">
        <v>191</v>
      </c>
      <c r="B16" s="100" t="s">
        <v>192</v>
      </c>
      <c r="C16" s="100" t="s">
        <v>45</v>
      </c>
      <c r="D16" s="101" t="s">
        <v>61</v>
      </c>
      <c r="E16" s="100" t="s">
        <v>151</v>
      </c>
      <c r="F16" s="100" t="s">
        <v>137</v>
      </c>
      <c r="G16" s="100" t="s">
        <v>49</v>
      </c>
      <c r="H16" s="100" t="s">
        <v>102</v>
      </c>
      <c r="I16" s="100" t="s">
        <v>129</v>
      </c>
      <c r="J16" s="100" t="s">
        <v>52</v>
      </c>
      <c r="K16" s="100" t="s">
        <v>193</v>
      </c>
      <c r="L16" s="100" t="s">
        <v>194</v>
      </c>
      <c r="M16" s="108" t="s">
        <v>195</v>
      </c>
      <c r="N16" s="100" t="s">
        <v>196</v>
      </c>
      <c r="O16" s="99" t="s">
        <v>57</v>
      </c>
      <c r="P16" s="109">
        <v>1</v>
      </c>
      <c r="Q16" s="109">
        <v>0</v>
      </c>
      <c r="R16" s="109">
        <v>0</v>
      </c>
      <c r="S16" s="109">
        <v>0</v>
      </c>
      <c r="T16" s="109">
        <f>SUM(P16:S16)</f>
        <v>1</v>
      </c>
      <c r="U16" s="100" t="s">
        <v>197</v>
      </c>
      <c r="V16" s="100" t="s">
        <v>198</v>
      </c>
      <c r="W16" s="100" t="s">
        <v>199</v>
      </c>
      <c r="X16" s="110">
        <f t="shared" si="0"/>
        <v>1</v>
      </c>
      <c r="Y16" s="44"/>
      <c r="Z16" s="53">
        <f>IFERROR(IF(Y16/X16&gt;1,1,Y16/X16),0)</f>
        <v>0</v>
      </c>
      <c r="AA16" s="38"/>
      <c r="AB16" s="38"/>
      <c r="AC16" s="110">
        <f t="shared" si="1"/>
        <v>0</v>
      </c>
      <c r="AD16" s="44"/>
      <c r="AE16" s="53">
        <f>IFERROR(IF(AD16/AC16&gt;1,1,AD16/AC16),0)</f>
        <v>0</v>
      </c>
      <c r="AF16" s="38"/>
      <c r="AG16" s="38"/>
      <c r="AH16" s="110">
        <f>R16</f>
        <v>0</v>
      </c>
      <c r="AI16" s="44"/>
      <c r="AJ16" s="53">
        <f>IFERROR(IF(AI16/AH16&gt;1,1,AI16/AH16),0)</f>
        <v>0</v>
      </c>
      <c r="AK16" s="38"/>
      <c r="AL16" s="38"/>
      <c r="AM16" s="110">
        <f t="shared" si="2"/>
        <v>0</v>
      </c>
      <c r="AN16" s="44"/>
      <c r="AO16" s="53">
        <f>IFERROR(IF(AN16/AM16&gt;1,1,AN16/AM16),0)</f>
        <v>0</v>
      </c>
      <c r="AP16" s="38"/>
      <c r="AQ16" s="38"/>
      <c r="AR16" s="111">
        <f t="shared" si="3"/>
        <v>1</v>
      </c>
      <c r="AS16" s="60"/>
      <c r="AT16" s="61">
        <f>IFERROR(IF(AS16/AR16&gt;1,1,AS16/AR16),0)</f>
        <v>0</v>
      </c>
    </row>
    <row r="17" spans="1:48" s="6" customFormat="1" ht="120" x14ac:dyDescent="0.25">
      <c r="A17" s="98" t="s">
        <v>200</v>
      </c>
      <c r="B17" s="101" t="s">
        <v>201</v>
      </c>
      <c r="C17" s="100" t="s">
        <v>45</v>
      </c>
      <c r="D17" s="101" t="s">
        <v>61</v>
      </c>
      <c r="E17" s="100" t="s">
        <v>151</v>
      </c>
      <c r="F17" s="100" t="s">
        <v>137</v>
      </c>
      <c r="G17" s="100" t="s">
        <v>49</v>
      </c>
      <c r="H17" s="100" t="s">
        <v>102</v>
      </c>
      <c r="I17" s="100" t="s">
        <v>129</v>
      </c>
      <c r="J17" s="100" t="s">
        <v>96</v>
      </c>
      <c r="K17" s="101" t="s">
        <v>202</v>
      </c>
      <c r="L17" s="101" t="s">
        <v>194</v>
      </c>
      <c r="M17" s="108" t="s">
        <v>203</v>
      </c>
      <c r="N17" s="101" t="s">
        <v>204</v>
      </c>
      <c r="O17" s="99" t="s">
        <v>97</v>
      </c>
      <c r="P17" s="109">
        <v>1</v>
      </c>
      <c r="Q17" s="109">
        <v>1</v>
      </c>
      <c r="R17" s="109">
        <v>1</v>
      </c>
      <c r="S17" s="109">
        <v>1</v>
      </c>
      <c r="T17" s="109">
        <f>AVERAGE(P17:S17)</f>
        <v>1</v>
      </c>
      <c r="U17" s="100" t="s">
        <v>197</v>
      </c>
      <c r="V17" s="100" t="s">
        <v>198</v>
      </c>
      <c r="W17" s="100" t="s">
        <v>199</v>
      </c>
      <c r="X17" s="110">
        <f t="shared" si="0"/>
        <v>1</v>
      </c>
      <c r="Y17" s="44"/>
      <c r="Z17" s="53">
        <f>IFERROR(IF(Y17/X17&gt;1,1,Y17/X17),0)</f>
        <v>0</v>
      </c>
      <c r="AA17" s="38"/>
      <c r="AB17" s="38"/>
      <c r="AC17" s="110">
        <f t="shared" si="1"/>
        <v>1</v>
      </c>
      <c r="AD17" s="44"/>
      <c r="AE17" s="53">
        <f>IFERROR(IF(AD17/AC17&gt;1,1,AD17/AC17),0)</f>
        <v>0</v>
      </c>
      <c r="AF17" s="38"/>
      <c r="AG17" s="38"/>
      <c r="AH17" s="110">
        <f t="shared" ref="AH17" si="4">R15</f>
        <v>1</v>
      </c>
      <c r="AI17" s="44"/>
      <c r="AJ17" s="53">
        <f>IFERROR(IF(AI17/AH17&gt;1,1,AI17/AH17),0)</f>
        <v>0</v>
      </c>
      <c r="AK17" s="38"/>
      <c r="AL17" s="38"/>
      <c r="AM17" s="110">
        <f t="shared" si="2"/>
        <v>1</v>
      </c>
      <c r="AN17" s="44"/>
      <c r="AO17" s="53">
        <f>IFERROR(IF(AN17/AM17&gt;1,1,AN17/AM17),0)</f>
        <v>0</v>
      </c>
      <c r="AP17" s="38"/>
      <c r="AQ17" s="38"/>
      <c r="AR17" s="111">
        <f t="shared" si="3"/>
        <v>1</v>
      </c>
      <c r="AS17" s="60"/>
      <c r="AT17" s="61">
        <f>IFERROR(IF(AS17/AR17&gt;1,1,AS17/AR17),0)</f>
        <v>0</v>
      </c>
    </row>
    <row r="18" spans="1:48" s="6" customFormat="1" ht="15.75" x14ac:dyDescent="0.25">
      <c r="A18" s="40"/>
      <c r="B18" s="40" t="s">
        <v>73</v>
      </c>
      <c r="C18" s="40"/>
      <c r="D18" s="40"/>
      <c r="E18" s="40"/>
      <c r="F18" s="40"/>
      <c r="G18" s="40"/>
      <c r="H18" s="40"/>
      <c r="I18" s="40"/>
      <c r="J18" s="40"/>
      <c r="K18" s="40"/>
      <c r="L18" s="40"/>
      <c r="M18" s="40"/>
      <c r="N18" s="40"/>
      <c r="O18" s="40"/>
      <c r="P18" s="49"/>
      <c r="Q18" s="49"/>
      <c r="R18" s="49"/>
      <c r="S18" s="49"/>
      <c r="T18" s="49"/>
      <c r="U18" s="40"/>
      <c r="V18" s="40"/>
      <c r="W18" s="40"/>
      <c r="X18" s="49"/>
      <c r="Y18" s="45"/>
      <c r="Z18" s="54">
        <f>AVERAGE(Z14,Z16,Z17)*20%</f>
        <v>0</v>
      </c>
      <c r="AA18" s="40"/>
      <c r="AB18" s="40"/>
      <c r="AC18" s="49"/>
      <c r="AD18" s="45"/>
      <c r="AE18" s="54">
        <f>AVERAGE(AE14,AE17)*20%</f>
        <v>0</v>
      </c>
      <c r="AF18" s="40"/>
      <c r="AG18" s="40"/>
      <c r="AH18" s="49"/>
      <c r="AI18" s="45"/>
      <c r="AJ18" s="54">
        <f>AVERAGE(AJ14,AJ15,AJ17)*20%</f>
        <v>0</v>
      </c>
      <c r="AK18" s="40"/>
      <c r="AL18" s="40"/>
      <c r="AM18" s="49"/>
      <c r="AN18" s="45"/>
      <c r="AO18" s="54">
        <f>AVERAGE(AO14,AO17)*20%</f>
        <v>0</v>
      </c>
      <c r="AP18" s="40"/>
      <c r="AQ18" s="40"/>
      <c r="AR18" s="49"/>
      <c r="AS18" s="45"/>
      <c r="AT18" s="54">
        <f>AVERAGE(AT14:AT17)*20%</f>
        <v>0</v>
      </c>
    </row>
    <row r="19" spans="1:48" s="6" customFormat="1" ht="18.75" x14ac:dyDescent="0.3">
      <c r="A19" s="26"/>
      <c r="B19" s="26" t="s">
        <v>74</v>
      </c>
      <c r="C19" s="26"/>
      <c r="D19" s="26"/>
      <c r="E19" s="26"/>
      <c r="F19" s="26"/>
      <c r="G19" s="26"/>
      <c r="H19" s="26"/>
      <c r="I19" s="26"/>
      <c r="J19" s="26"/>
      <c r="K19" s="26"/>
      <c r="L19" s="26"/>
      <c r="M19" s="26"/>
      <c r="N19" s="26"/>
      <c r="O19" s="26"/>
      <c r="P19" s="50"/>
      <c r="Q19" s="50"/>
      <c r="R19" s="50"/>
      <c r="S19" s="50"/>
      <c r="T19" s="50"/>
      <c r="U19" s="26"/>
      <c r="V19" s="26"/>
      <c r="W19" s="26"/>
      <c r="X19" s="50"/>
      <c r="Y19" s="46"/>
      <c r="Z19" s="55">
        <f>Z13+Z18</f>
        <v>0</v>
      </c>
      <c r="AA19" s="26"/>
      <c r="AB19" s="26"/>
      <c r="AC19" s="50"/>
      <c r="AD19" s="46"/>
      <c r="AE19" s="55">
        <f>AE13+AE18</f>
        <v>0</v>
      </c>
      <c r="AF19" s="26"/>
      <c r="AG19" s="26"/>
      <c r="AH19" s="50"/>
      <c r="AI19" s="46"/>
      <c r="AJ19" s="55">
        <f>AJ13+AJ18</f>
        <v>0</v>
      </c>
      <c r="AK19" s="26"/>
      <c r="AL19" s="26"/>
      <c r="AM19" s="50"/>
      <c r="AN19" s="46"/>
      <c r="AO19" s="55">
        <f>AO13+AO18</f>
        <v>0</v>
      </c>
      <c r="AP19" s="26"/>
      <c r="AQ19" s="26"/>
      <c r="AR19" s="50"/>
      <c r="AS19" s="46"/>
      <c r="AT19" s="55">
        <f>AT13+AT18</f>
        <v>0</v>
      </c>
    </row>
    <row r="20" spans="1:48" s="6" customForma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s="2" customFormat="1" ht="15.7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s="3" customFormat="1" ht="18.75"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sheetData>
  <sheetProtection formatCells="0" formatRows="0" insertRows="0" insertHyperlinks="0" deleteRows="0" sort="0" autoFilter="0" pivotTables="0"/>
  <mergeCells count="21">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1"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1:Z19 AE11:AE19 AJ11:AJ19 AO11:AO19 AT11:AT19" xr:uid="{2620A730-8CA7-472C-88BC-172E885C72B7}">
      <formula1>0</formula1>
      <formula2>1000000</formula2>
    </dataValidation>
  </dataValidations>
  <pageMargins left="0.7" right="0.7" top="0.75" bottom="0.75" header="0.3" footer="0.3"/>
  <pageSetup paperSize="9" orientation="portrait" r:id="rId1"/>
  <ignoredErrors>
    <ignoredError sqref="Z13 AE13 AJ13 AO13 AT13"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L39:L1048576</xm:sqref>
        </x14:dataValidation>
        <x14:dataValidation type="list" allowBlank="1" showInputMessage="1" showErrorMessage="1" xr:uid="{D42C5450-6ED3-4564-A887-50449244D0BF}">
          <x14:formula1>
            <xm:f>Listas!$E$2:$E$13</xm:f>
          </x14:formula1>
          <xm:sqref>F11:F12</xm:sqref>
        </x14:dataValidation>
        <x14:dataValidation type="list" allowBlank="1" showInputMessage="1" showErrorMessage="1" xr:uid="{368CAFF5-BE04-4FFF-B338-51D69BA23554}">
          <x14:formula1>
            <xm:f>Listas!$F$2:$F$10</xm:f>
          </x14:formula1>
          <xm:sqref>G11:G12</xm:sqref>
        </x14:dataValidation>
        <x14:dataValidation type="list" allowBlank="1" showInputMessage="1" showErrorMessage="1" xr:uid="{644DEEAA-0D3C-4060-99CA-C576A2F91A4D}">
          <x14:formula1>
            <xm:f>Listas!$I$2:$I$4</xm:f>
          </x14:formula1>
          <xm:sqref>J11:J12</xm:sqref>
        </x14:dataValidation>
        <x14:dataValidation type="list" allowBlank="1" showInputMessage="1" showErrorMessage="1" xr:uid="{F27B990B-F8E1-43B0-B8F7-E94519E68711}">
          <x14:formula1>
            <xm:f>Listas!$J$2:$J$5</xm:f>
          </x14:formula1>
          <xm:sqref>O11:O12</xm:sqref>
        </x14:dataValidation>
        <x14:dataValidation type="list" allowBlank="1" showInputMessage="1" showErrorMessage="1" xr:uid="{04D58E5A-C535-424D-AAB5-8991AB9C5DFB}">
          <x14:formula1>
            <xm:f>Listas!$G$2:$G$9</xm:f>
          </x14:formula1>
          <xm:sqref>H11:H12</xm:sqref>
        </x14:dataValidation>
        <x14:dataValidation type="list" allowBlank="1" showInputMessage="1" showErrorMessage="1" xr:uid="{F6AE8673-425F-47F4-8692-64AAB292128E}">
          <x14:formula1>
            <xm:f>Listas!$H$2:$H$21</xm:f>
          </x14:formula1>
          <xm:sqref>I11:I12</xm:sqref>
        </x14:dataValidation>
        <x14:dataValidation type="list" allowBlank="1" showInputMessage="1" showErrorMessage="1" xr:uid="{FAFEBD2F-5282-4B82-98B1-C87AACF170B0}">
          <x14:formula1>
            <xm:f>Listas!$C$2:$C$10</xm:f>
          </x14:formula1>
          <xm:sqref>D11:D12</xm:sqref>
        </x14:dataValidation>
        <x14:dataValidation type="list" allowBlank="1" showInputMessage="1" showErrorMessage="1" xr:uid="{520D2F01-9FDA-4008-9999-0E710FCEF4EB}">
          <x14:formula1>
            <xm:f>Listas!$D$2:$D$21</xm:f>
          </x14:formula1>
          <xm:sqref>E11:E12</xm:sqref>
        </x14:dataValidation>
        <x14:dataValidation type="list" allowBlank="1" showInputMessage="1" showErrorMessage="1" xr:uid="{80A19DC1-4D67-4B84-B2EE-734B5921D124}">
          <x14:formula1>
            <xm:f>Listas!$A$2:$A$25</xm:f>
          </x14:formula1>
          <xm:sqref>W11:W12</xm:sqref>
        </x14:dataValidation>
        <x14:dataValidation type="list" allowBlank="1" showInputMessage="1" showErrorMessage="1" xr:uid="{085547D8-D571-4659-8620-E369E4253A0D}">
          <x14:formula1>
            <xm:f>Listas!$B$2:$B$5</xm:f>
          </x14:formula1>
          <xm:sqref>C11:C12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7" customFormat="1" x14ac:dyDescent="0.25">
      <c r="A1" s="37" t="s">
        <v>75</v>
      </c>
      <c r="B1" s="37" t="s">
        <v>22</v>
      </c>
      <c r="C1" s="37" t="s">
        <v>76</v>
      </c>
      <c r="D1" s="37" t="s">
        <v>77</v>
      </c>
      <c r="E1" s="37" t="s">
        <v>78</v>
      </c>
      <c r="F1" s="37" t="s">
        <v>79</v>
      </c>
      <c r="G1" s="37" t="s">
        <v>80</v>
      </c>
      <c r="H1" s="37" t="s">
        <v>81</v>
      </c>
      <c r="I1" s="37" t="s">
        <v>27</v>
      </c>
      <c r="J1" s="37" t="s">
        <v>32</v>
      </c>
    </row>
    <row r="2" spans="1:10" x14ac:dyDescent="0.25">
      <c r="A2" t="s">
        <v>82</v>
      </c>
      <c r="B2" t="s">
        <v>83</v>
      </c>
      <c r="C2" s="20" t="s">
        <v>84</v>
      </c>
      <c r="D2" t="s">
        <v>85</v>
      </c>
      <c r="E2" t="s">
        <v>86</v>
      </c>
      <c r="F2" t="s">
        <v>87</v>
      </c>
      <c r="G2" t="s">
        <v>88</v>
      </c>
      <c r="H2" s="12" t="s">
        <v>89</v>
      </c>
      <c r="I2" t="s">
        <v>52</v>
      </c>
      <c r="J2" t="s">
        <v>57</v>
      </c>
    </row>
    <row r="3" spans="1:10" x14ac:dyDescent="0.25">
      <c r="A3" t="s">
        <v>60</v>
      </c>
      <c r="B3" t="s">
        <v>90</v>
      </c>
      <c r="C3" s="20" t="s">
        <v>91</v>
      </c>
      <c r="D3" t="s">
        <v>92</v>
      </c>
      <c r="E3" t="s">
        <v>93</v>
      </c>
      <c r="F3" t="s">
        <v>94</v>
      </c>
      <c r="G3" t="s">
        <v>50</v>
      </c>
      <c r="H3" s="12" t="s">
        <v>95</v>
      </c>
      <c r="I3" t="s">
        <v>96</v>
      </c>
      <c r="J3" t="s">
        <v>97</v>
      </c>
    </row>
    <row r="4" spans="1:10" x14ac:dyDescent="0.25">
      <c r="A4" t="s">
        <v>98</v>
      </c>
      <c r="B4" t="s">
        <v>45</v>
      </c>
      <c r="C4" s="20" t="s">
        <v>99</v>
      </c>
      <c r="D4" t="s">
        <v>100</v>
      </c>
      <c r="E4" t="s">
        <v>101</v>
      </c>
      <c r="F4" t="s">
        <v>49</v>
      </c>
      <c r="G4" t="s">
        <v>102</v>
      </c>
      <c r="H4" s="12" t="s">
        <v>51</v>
      </c>
      <c r="I4" t="s">
        <v>64</v>
      </c>
      <c r="J4" t="s">
        <v>69</v>
      </c>
    </row>
    <row r="5" spans="1:10" x14ac:dyDescent="0.25">
      <c r="A5" t="s">
        <v>103</v>
      </c>
      <c r="B5" t="s">
        <v>104</v>
      </c>
      <c r="C5" s="20" t="s">
        <v>105</v>
      </c>
      <c r="D5" t="s">
        <v>106</v>
      </c>
      <c r="E5" t="s">
        <v>107</v>
      </c>
      <c r="F5" t="s">
        <v>108</v>
      </c>
      <c r="G5" t="s">
        <v>109</v>
      </c>
      <c r="H5" s="12" t="s">
        <v>110</v>
      </c>
      <c r="J5" t="s">
        <v>111</v>
      </c>
    </row>
    <row r="6" spans="1:10" x14ac:dyDescent="0.25">
      <c r="A6" t="s">
        <v>112</v>
      </c>
      <c r="C6" s="20" t="s">
        <v>46</v>
      </c>
      <c r="D6" t="s">
        <v>113</v>
      </c>
      <c r="E6" t="s">
        <v>114</v>
      </c>
      <c r="F6" t="s">
        <v>115</v>
      </c>
      <c r="G6" t="s">
        <v>116</v>
      </c>
      <c r="H6" s="12" t="s">
        <v>117</v>
      </c>
    </row>
    <row r="7" spans="1:10" x14ac:dyDescent="0.25">
      <c r="A7" t="s">
        <v>118</v>
      </c>
      <c r="C7" s="20" t="s">
        <v>61</v>
      </c>
      <c r="D7" t="s">
        <v>119</v>
      </c>
      <c r="E7" t="s">
        <v>120</v>
      </c>
      <c r="F7" t="s">
        <v>121</v>
      </c>
      <c r="G7" t="s">
        <v>122</v>
      </c>
      <c r="H7" s="12" t="s">
        <v>123</v>
      </c>
    </row>
    <row r="8" spans="1:10" x14ac:dyDescent="0.25">
      <c r="A8" t="s">
        <v>124</v>
      </c>
      <c r="C8" s="20" t="s">
        <v>125</v>
      </c>
      <c r="D8" t="s">
        <v>126</v>
      </c>
      <c r="E8" t="s">
        <v>127</v>
      </c>
      <c r="F8" t="s">
        <v>62</v>
      </c>
      <c r="G8" t="s">
        <v>128</v>
      </c>
      <c r="H8" s="12" t="s">
        <v>129</v>
      </c>
    </row>
    <row r="9" spans="1:10" x14ac:dyDescent="0.25">
      <c r="A9" t="s">
        <v>130</v>
      </c>
      <c r="C9" s="20" t="s">
        <v>105</v>
      </c>
      <c r="D9" t="s">
        <v>131</v>
      </c>
      <c r="E9" t="s">
        <v>132</v>
      </c>
      <c r="F9" t="s">
        <v>133</v>
      </c>
      <c r="G9" s="12" t="s">
        <v>104</v>
      </c>
      <c r="H9" s="12" t="s">
        <v>134</v>
      </c>
    </row>
    <row r="10" spans="1:10" x14ac:dyDescent="0.25">
      <c r="A10" t="s">
        <v>135</v>
      </c>
      <c r="C10" s="20" t="s">
        <v>104</v>
      </c>
      <c r="D10" t="s">
        <v>136</v>
      </c>
      <c r="E10" t="s">
        <v>137</v>
      </c>
      <c r="F10" t="s">
        <v>138</v>
      </c>
      <c r="H10" s="12" t="s">
        <v>139</v>
      </c>
    </row>
    <row r="11" spans="1:10" x14ac:dyDescent="0.25">
      <c r="A11" t="s">
        <v>140</v>
      </c>
      <c r="C11" s="20"/>
      <c r="D11" t="s">
        <v>141</v>
      </c>
      <c r="E11" t="s">
        <v>142</v>
      </c>
      <c r="H11" s="12" t="s">
        <v>143</v>
      </c>
    </row>
    <row r="12" spans="1:10" x14ac:dyDescent="0.25">
      <c r="A12" t="s">
        <v>144</v>
      </c>
      <c r="C12" s="20"/>
      <c r="D12" t="s">
        <v>145</v>
      </c>
      <c r="E12" t="s">
        <v>48</v>
      </c>
      <c r="H12" s="12" t="s">
        <v>63</v>
      </c>
    </row>
    <row r="13" spans="1:10" x14ac:dyDescent="0.25">
      <c r="A13" t="s">
        <v>146</v>
      </c>
      <c r="D13" t="s">
        <v>147</v>
      </c>
      <c r="E13" t="s">
        <v>148</v>
      </c>
      <c r="H13" s="12" t="s">
        <v>149</v>
      </c>
    </row>
    <row r="14" spans="1:10" x14ac:dyDescent="0.25">
      <c r="A14" t="s">
        <v>150</v>
      </c>
      <c r="D14" t="s">
        <v>151</v>
      </c>
      <c r="H14" s="12" t="s">
        <v>152</v>
      </c>
      <c r="I14" s="12"/>
    </row>
    <row r="15" spans="1:10" x14ac:dyDescent="0.25">
      <c r="A15" t="s">
        <v>153</v>
      </c>
      <c r="D15" t="s">
        <v>47</v>
      </c>
      <c r="H15" s="12" t="s">
        <v>154</v>
      </c>
      <c r="I15" s="12"/>
    </row>
    <row r="16" spans="1:10" x14ac:dyDescent="0.25">
      <c r="A16" t="s">
        <v>155</v>
      </c>
      <c r="D16" t="s">
        <v>156</v>
      </c>
      <c r="H16" s="12" t="s">
        <v>157</v>
      </c>
      <c r="I16" s="12"/>
    </row>
    <row r="17" spans="1:9" x14ac:dyDescent="0.25">
      <c r="A17" t="s">
        <v>158</v>
      </c>
      <c r="D17" t="s">
        <v>159</v>
      </c>
      <c r="H17" s="12" t="s">
        <v>160</v>
      </c>
      <c r="I17" s="12"/>
    </row>
    <row r="18" spans="1:9" x14ac:dyDescent="0.25">
      <c r="A18" t="s">
        <v>161</v>
      </c>
      <c r="D18" t="s">
        <v>162</v>
      </c>
      <c r="H18" s="12" t="s">
        <v>163</v>
      </c>
      <c r="I18" s="12"/>
    </row>
    <row r="19" spans="1:9" x14ac:dyDescent="0.25">
      <c r="A19" t="s">
        <v>164</v>
      </c>
      <c r="D19" t="s">
        <v>165</v>
      </c>
      <c r="H19" s="12" t="s">
        <v>166</v>
      </c>
      <c r="I19" s="12"/>
    </row>
    <row r="20" spans="1:9" x14ac:dyDescent="0.25">
      <c r="A20" t="s">
        <v>167</v>
      </c>
      <c r="D20" t="s">
        <v>168</v>
      </c>
      <c r="H20" s="12" t="s">
        <v>169</v>
      </c>
      <c r="I20" s="12"/>
    </row>
    <row r="21" spans="1:9" x14ac:dyDescent="0.25">
      <c r="A21" t="s">
        <v>170</v>
      </c>
      <c r="D21" t="s">
        <v>104</v>
      </c>
      <c r="H21" s="12" t="s">
        <v>104</v>
      </c>
      <c r="I21" s="12"/>
    </row>
    <row r="22" spans="1:9" x14ac:dyDescent="0.25">
      <c r="A22" t="s">
        <v>171</v>
      </c>
    </row>
    <row r="23" spans="1:9" x14ac:dyDescent="0.25">
      <c r="A23" t="s">
        <v>172</v>
      </c>
    </row>
    <row r="24" spans="1:9" x14ac:dyDescent="0.25">
      <c r="A24" t="s">
        <v>173</v>
      </c>
    </row>
    <row r="25" spans="1:9" x14ac:dyDescent="0.25">
      <c r="A25" t="s">
        <v>174</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CE2E9164-0F2F-46A7-A57B-06D41F38EADF}"/>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2025-11-24T16:41:53Z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