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diego.buelvas\Downloads\"/>
    </mc:Choice>
  </mc:AlternateContent>
  <xr:revisionPtr revIDLastSave="0" documentId="13_ncr:1_{D3FAAC59-7349-4483-949F-2D8BCC7ADA57}" xr6:coauthVersionLast="47" xr6:coauthVersionMax="47" xr10:uidLastSave="{00000000-0000-0000-0000-000000000000}"/>
  <bookViews>
    <workbookView xWindow="-120" yWindow="-120" windowWidth="29040" windowHeight="15720" xr2:uid="{00000000-000D-0000-FFFF-FFFF00000000}"/>
  </bookViews>
  <sheets>
    <sheet name="Hoja1" sheetId="1" r:id="rId1"/>
    <sheet name="Listas" sheetId="2" state="hidden" r:id="rId2"/>
  </sheets>
  <definedNames>
    <definedName name="_xlnm._FilterDatabase" localSheetId="0" hidden="1">Hoja1!$G$11:$G$14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15" i="1" l="1"/>
  <c r="AO15" i="1"/>
  <c r="AJ15" i="1"/>
  <c r="AE15" i="1"/>
  <c r="Z15" i="1"/>
  <c r="AR12" i="1"/>
  <c r="AR13" i="1"/>
  <c r="AR14" i="1"/>
  <c r="AR11" i="1"/>
  <c r="AM12" i="1"/>
  <c r="AM13" i="1"/>
  <c r="AM14" i="1"/>
  <c r="AM11" i="1"/>
  <c r="AO11" i="1" s="1"/>
  <c r="AH12" i="1"/>
  <c r="AJ12" i="1" s="1"/>
  <c r="AH13" i="1"/>
  <c r="AJ13" i="1" s="1"/>
  <c r="AH14" i="1"/>
  <c r="AH11" i="1"/>
  <c r="AC12" i="1"/>
  <c r="AE12" i="1" s="1"/>
  <c r="AC13" i="1"/>
  <c r="AE13" i="1" s="1"/>
  <c r="AC14" i="1"/>
  <c r="AE14" i="1" s="1"/>
  <c r="AC11" i="1"/>
  <c r="AT12" i="1"/>
  <c r="AT13" i="1"/>
  <c r="AT14" i="1"/>
  <c r="AT11" i="1"/>
  <c r="AO12" i="1"/>
  <c r="AO13" i="1"/>
  <c r="AO14" i="1"/>
  <c r="AJ14" i="1"/>
  <c r="AJ11" i="1"/>
  <c r="AE11" i="1"/>
  <c r="Z12" i="1"/>
  <c r="Z13" i="1"/>
  <c r="Z14" i="1"/>
  <c r="Z11" i="1"/>
  <c r="X12" i="1"/>
  <c r="X13" i="1"/>
  <c r="X14" i="1"/>
  <c r="X11" i="1"/>
  <c r="T13" i="1"/>
  <c r="T14" i="1"/>
  <c r="T12" i="1"/>
  <c r="T11" i="1"/>
  <c r="AR19" i="1"/>
  <c r="AT19" i="1" s="1"/>
  <c r="AM19" i="1"/>
  <c r="AO19" i="1" s="1"/>
  <c r="AH19" i="1"/>
  <c r="AJ19" i="1" s="1"/>
  <c r="AC19" i="1"/>
  <c r="AE19" i="1" s="1"/>
  <c r="X19" i="1"/>
  <c r="Z19" i="1" s="1"/>
  <c r="T19" i="1"/>
  <c r="AM18" i="1"/>
  <c r="AO18" i="1" s="1"/>
  <c r="AH18" i="1"/>
  <c r="AJ18" i="1" s="1"/>
  <c r="AC18" i="1"/>
  <c r="AE18" i="1" s="1"/>
  <c r="X18" i="1"/>
  <c r="Z18" i="1" s="1"/>
  <c r="T18" i="1"/>
  <c r="AR18" i="1" s="1"/>
  <c r="AT18" i="1" s="1"/>
  <c r="AR17" i="1"/>
  <c r="AT17" i="1" s="1"/>
  <c r="AM17" i="1"/>
  <c r="AO17" i="1" s="1"/>
  <c r="AH17" i="1"/>
  <c r="AJ17" i="1" s="1"/>
  <c r="AC17" i="1"/>
  <c r="AE17" i="1" s="1"/>
  <c r="X17" i="1"/>
  <c r="Z17" i="1" s="1"/>
  <c r="T17" i="1"/>
  <c r="AM16" i="1"/>
  <c r="AO16" i="1" s="1"/>
  <c r="AO20" i="1" s="1"/>
  <c r="AO21" i="1" s="1"/>
  <c r="AH16" i="1"/>
  <c r="AJ16" i="1" s="1"/>
  <c r="AJ20" i="1" s="1"/>
  <c r="AC16" i="1"/>
  <c r="AE16" i="1" s="1"/>
  <c r="AE20" i="1" s="1"/>
  <c r="AE21" i="1" s="1"/>
  <c r="X16" i="1"/>
  <c r="Z16" i="1" s="1"/>
  <c r="T16" i="1"/>
  <c r="AR16" i="1" s="1"/>
  <c r="AT16" i="1" s="1"/>
  <c r="AJ21" i="1" l="1"/>
  <c r="AT20" i="1"/>
  <c r="AT21" i="1" s="1"/>
  <c r="Z20" i="1"/>
  <c r="Z2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10" authorId="0" shapeId="0" xr:uid="{00000000-0006-0000-0100-00000A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L10" authorId="0" shapeId="0" xr:uid="{00000000-0006-0000-0100-000010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0" authorId="0" shapeId="0" xr:uid="{00000000-0006-0000-0100-00000E000000}">
      <text>
        <r>
          <rPr>
            <b/>
            <sz val="9"/>
            <color indexed="81"/>
            <rFont val="Tahoma"/>
            <family val="2"/>
          </rPr>
          <t>Valor inicial que se toma como referencia para comparar el avance de la meta. Es importante indicar la magnitud, unidad de medida y la vigencia en la cual se obtuvo</t>
        </r>
      </text>
    </comment>
    <comment ref="N10" authorId="0" shapeId="0" xr:uid="{00000000-0006-0000-0100-00000D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List>
</comments>
</file>

<file path=xl/sharedStrings.xml><?xml version="1.0" encoding="utf-8"?>
<sst xmlns="http://schemas.openxmlformats.org/spreadsheetml/2006/main" count="330" uniqueCount="214">
  <si>
    <t>DEPENDENCIAS ASOCIADAS</t>
  </si>
  <si>
    <t>CONTROL DE CAMBIOS</t>
  </si>
  <si>
    <t>VERSIÓN</t>
  </si>
  <si>
    <t>FECHA</t>
  </si>
  <si>
    <t>DESCRIPCIÓN</t>
  </si>
  <si>
    <t>META</t>
  </si>
  <si>
    <t>PLANEACIÓN DEL DESARROLLO</t>
  </si>
  <si>
    <t>PROYECTO DE INVERSIÓN</t>
  </si>
  <si>
    <t>MODELO INTEGRADO DE PLANEACIÓN Y GESTIÓN</t>
  </si>
  <si>
    <t>INDICADOR</t>
  </si>
  <si>
    <t>PROGRAMACIÓN</t>
  </si>
  <si>
    <t>RESULTADO</t>
  </si>
  <si>
    <t>I TRIMESTRE</t>
  </si>
  <si>
    <t>II TRIMESTRE</t>
  </si>
  <si>
    <t>III TRIMESTRE</t>
  </si>
  <si>
    <t>IV TRIMESTRE</t>
  </si>
  <si>
    <t>ACUMULADO VIGENCIA</t>
  </si>
  <si>
    <t>No. META</t>
  </si>
  <si>
    <t>NOMBRE META</t>
  </si>
  <si>
    <t>OBJETIVO PDD</t>
  </si>
  <si>
    <t>PROGRAMA PDD</t>
  </si>
  <si>
    <t>META PDD</t>
  </si>
  <si>
    <t>DIMENSIÓN</t>
  </si>
  <si>
    <t>POLÍTICA</t>
  </si>
  <si>
    <t>TIPO INDICADOR</t>
  </si>
  <si>
    <t>NOMBRE INDICADOR</t>
  </si>
  <si>
    <t>UNIDAD DE MEDIDA</t>
  </si>
  <si>
    <t>LÍNEA BASE</t>
  </si>
  <si>
    <t>FÓRMULA INDICADOR</t>
  </si>
  <si>
    <t>TIPO PROGRAMACIÓN</t>
  </si>
  <si>
    <t>I TRI</t>
  </si>
  <si>
    <t>II TRI</t>
  </si>
  <si>
    <t>III TRI</t>
  </si>
  <si>
    <t>IV TRI</t>
  </si>
  <si>
    <t>TOTAL VIGENCIA</t>
  </si>
  <si>
    <t>ENTREGABLE</t>
  </si>
  <si>
    <t>FUENTE DE INFORMACIÓN</t>
  </si>
  <si>
    <t>RESPONSABLE</t>
  </si>
  <si>
    <t>PROGRAMADO</t>
  </si>
  <si>
    <t>EJECUTADO</t>
  </si>
  <si>
    <t>ANÁLISIS</t>
  </si>
  <si>
    <t xml:space="preserve">EVIDENCIA </t>
  </si>
  <si>
    <t>Subtotal Metas Técnicas (80%)</t>
  </si>
  <si>
    <t>Subtotal Metas Transversales (20%)</t>
  </si>
  <si>
    <t>TOTAL PLAN DE GESTIÓN (100%)</t>
  </si>
  <si>
    <t>DEPENDENCIAS</t>
  </si>
  <si>
    <t>PROGRAMAS PDD</t>
  </si>
  <si>
    <t>METAS PDD</t>
  </si>
  <si>
    <t>PROYECTOS DE INVERSIÓN</t>
  </si>
  <si>
    <t>OBJETIVO ESTRATÉGICO</t>
  </si>
  <si>
    <t>DIMENSIONES MIPG</t>
  </si>
  <si>
    <t>POLÍTICAS MIPG</t>
  </si>
  <si>
    <t>Despacho SDG</t>
  </si>
  <si>
    <t>Bogotá avanza en su seguridad</t>
  </si>
  <si>
    <t>1.01. Diálogo social y cultura ciudadana para la convivencia pacífica y la recuperación de la confianza  </t>
  </si>
  <si>
    <t>Proferir 1.608.200 fallos de fondo en primera instancia de los expedientes de policía por comportamientos contrarios a la convivencia en el marco del Código Nacional de Seguridad y Convivencia Ciudadana  </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</si>
  <si>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</si>
  <si>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</si>
  <si>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Talento Humano</t>
  </si>
  <si>
    <t>Política 1. Gestión Estratégica del Talento Humano</t>
  </si>
  <si>
    <t>Eficacia</t>
  </si>
  <si>
    <t>Suma</t>
  </si>
  <si>
    <t>OAP - Oficina Asesora de Planeación</t>
  </si>
  <si>
    <t>Bogotá confía en su bienestar</t>
  </si>
  <si>
    <t>2.13. Bogotá, un territorio de paz y reconciliación en donde todos puedan volver a empezar  </t>
  </si>
  <si>
    <t>Fortalecer un (1) programa de atención integral en el marco del diálogo social y la convivencia, articulando acciones con las organizaciones de DDHH para la atención de situaciones de convivencia y conflictividad social en Bogotá.  </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</si>
  <si>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</si>
  <si>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</si>
  <si>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Direccionamiento Estratégico y Planeación</t>
  </si>
  <si>
    <t>Política 2. Integridad</t>
  </si>
  <si>
    <t>Eficiencia</t>
  </si>
  <si>
    <t>Constante</t>
  </si>
  <si>
    <t>OAC - Oficina Asesora de Comunicaciones</t>
  </si>
  <si>
    <t>Bogotá confía en su gobierno</t>
  </si>
  <si>
    <t>2.12. Bogotá cuida a su gente  </t>
  </si>
  <si>
    <t>Fortalecer un (1) programa junto con sus estrategias para el fomento de la cultura ciudadana la convivencia y la prevención de las violencias asociadas al fútbol  </t>
  </si>
  <si>
    <t>7988 - Fortalecimiento de la capacidad institucional y de los actores sociales para la garantía, promoción y protección de los derechos humanos y de libertad religiosa y de conciencia en Bogotá D.C.</t>
  </si>
  <si>
    <t>PEI - Propiciar la revolución del servicio con criterios de calidad, calidez, eficacia, oportunidad, sostenibilidad y transformación digital.</t>
  </si>
  <si>
    <t>Gestión con Valores para Resultados</t>
  </si>
  <si>
    <t>Política 3. Planeación institucional</t>
  </si>
  <si>
    <t>Efectividad</t>
  </si>
  <si>
    <t>Creciente</t>
  </si>
  <si>
    <t>OCI - Oficina de Control Interno</t>
  </si>
  <si>
    <t>No Aplica</t>
  </si>
  <si>
    <t>5.39. Camino hacia una democracia deliberativa con un gobierno cercano a la gente y con participación ciudadana  </t>
  </si>
  <si>
    <t>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  </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</si>
  <si>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</si>
  <si>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</si>
  <si>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Evaluación de Resultados</t>
  </si>
  <si>
    <t>Política 4. Gestión Presupuestal y Eficiencia del Gasto Público</t>
  </si>
  <si>
    <t>Decreciente</t>
  </si>
  <si>
    <t>OCDI - Oficina de Control Disciplinario Interno</t>
  </si>
  <si>
    <t>5.33. Fortalecimiento institucional para un gobierno confiable  </t>
  </si>
  <si>
    <t>Adoptar en las 20 localidades el Sistema Distrital de Derechos Humanos en el marco de las acciones de la política pública Integral de Derechos Humanos, de la política sobre la Lucha contra la Trata de Personas, y la política pública para la Población Migrante Internacional.  </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</si>
  <si>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</si>
  <si>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</si>
  <si>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Información y Comunicación</t>
  </si>
  <si>
    <t>Política 5. Compras y Contratación Pública</t>
  </si>
  <si>
    <t>DRP - Dirección de Relaciones Políticas</t>
  </si>
  <si>
    <t>5.32. Gobierno abierto, íntegro, transparente y corresponsable  </t>
  </si>
  <si>
    <t>Formar 16.000 personas en el programa de educación en derechos humanos para la paz, reconciliación y promoción integral de derechos humanos, a través del conocimiento de las artes y los saberes populares, impulsando estrategias de profesionalización de lideres sociales  </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</si>
  <si>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</si>
  <si>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</si>
  <si>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Gestión del Conocimiento y la Innovación</t>
  </si>
  <si>
    <t>Política 6. Fortalecimiento organizacional y simplificación de procesos</t>
  </si>
  <si>
    <t>DJ - Dirección Jurídica</t>
  </si>
  <si>
    <t>5.36. Innovación Pública para la generación de confianza ciudadana  </t>
  </si>
  <si>
    <t>Ejecutar 14 iniciativas que garanticen el ejercicio de las libertades fundamentales de religión culto y conciencia en el marco de la política pública existente  </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</si>
  <si>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</si>
  <si>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</si>
  <si>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Control Interno</t>
  </si>
  <si>
    <t>Política 7. Servicio al Ciudadano</t>
  </si>
  <si>
    <t>DGAEP - Dirección para la Gestión Administrativa Especial de Policía</t>
  </si>
  <si>
    <t>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  </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</si>
  <si>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</si>
  <si>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</si>
  <si>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Política 8. Simplificación, Racionalización y Estandarización de trámites</t>
  </si>
  <si>
    <t>SGL - Subsecretaría de Gestión Local</t>
  </si>
  <si>
    <t>Prestar 40.000 atenciones con enfoque diferencial, de mujer, género, familia y generaciones a las personas que soliciten los servicios brindados en los espacios de atención apropiación cultural y reconocimiento de procesos organizativos de los grupos étnicos en Bogotá.  </t>
  </si>
  <si>
    <t>8037 - Implementación de acciones orientadas a la gestión pública efectiva y transparente en la Secretaria Distrital de Gobierno de Bogotá D.C.</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</si>
  <si>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</si>
  <si>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9. Participación Ciudadana en la Gestión Pública</t>
  </si>
  <si>
    <t>DGDL - Dirección para la Gestión del Desarrollo Local</t>
  </si>
  <si>
    <t>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  </t>
  </si>
  <si>
    <t>8048 - Fortalecimiento Tecnológico para una Administración Más Eficiente en la Secretaría Distrital de Gobierno Bogotá D.C.</t>
  </si>
  <si>
    <t>Política 10. Gobierno Digital</t>
  </si>
  <si>
    <t>DGP - Dirección para la Gestión Policiva</t>
  </si>
  <si>
    <t>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  </t>
  </si>
  <si>
    <t>8179 - Fortalecimiento de la gestión administrativa y operativa de la Secretaria Distrital de Gobierno Bogotá D.C.</t>
  </si>
  <si>
    <t>Política 11. Transparencia, acceso a la información pública y lucha contra la corrupción</t>
  </si>
  <si>
    <t>SGGD - Subsecretaría de Gobernabilidad y Garantía de Derechos</t>
  </si>
  <si>
    <t>Constituir (3) componentes de fortalecimiento institucional para las Alcaldías Locales y su gestión del desarrollo local desde un enfoque de interseccionalidad  </t>
  </si>
  <si>
    <t>Funcionamiento</t>
  </si>
  <si>
    <t>Política 12. Seguridad Digital</t>
  </si>
  <si>
    <t>DDH - Dirección de Derechos Humanos</t>
  </si>
  <si>
    <t>Ejecutar 12 acciones que garanticen atención a la ciudadanía transparencia anticorrupción y acceso a la información en el marco de las políticas públicas existentes.  </t>
  </si>
  <si>
    <t>Política 13. Defensa Jurídica</t>
  </si>
  <si>
    <t>SARLC - Subdirección de Asuntos de Libertad Religiosa y de Conciencia</t>
  </si>
  <si>
    <t>Implementar 1 estrategia para fortalecimiento de la gestión institucional y operativa  </t>
  </si>
  <si>
    <t>Política 14. Mejora normativa</t>
  </si>
  <si>
    <t>DAE - Dirección de Asuntos Étnicos</t>
  </si>
  <si>
    <t>Fortalecer un (1) laboratorio de innovación pública que promueva el gobierno abierto y la participación ciudadana desde un enfoque de interseccionalidad.  </t>
  </si>
  <si>
    <t>Política 15. Seguimiento y evaluación de la gestión institucional</t>
  </si>
  <si>
    <t>SAIR - Subdirección de Asuntos Indígenas y Rrom</t>
  </si>
  <si>
    <t>Fortalecer un (1) Observatorio de Conflictividad Social y Gobernabilidad con enfoque de derechos humanos género y diferencial.  </t>
  </si>
  <si>
    <t>Política 16. Gestión Documental</t>
  </si>
  <si>
    <t>SANARP - Subdirección de Asuntos para Comunidades Negras, Afrocolombianas, Raizales y Palenqueras</t>
  </si>
  <si>
    <t>Beneficiar 37 proyectos del sector interreligioso con impacto y retribución social en el marco de la construcción de paz, tejido social, aporte social y/o entornos inspiradores en Bogotá  </t>
  </si>
  <si>
    <t>Política 17. Gestión de la Información Estadística</t>
  </si>
  <si>
    <t>DCDS - Dirección de Convivencia y Diálogo Social</t>
  </si>
  <si>
    <t>Implementar una (1) estrategia de participación ciudadana en las 20 localidades con enfoque de género, poblacional y diferencial en el marco de presupuestos participativos Gobierno Abierto de Bogotá.  </t>
  </si>
  <si>
    <t>Política 18. Gestión del Conocimiento y la Innovación</t>
  </si>
  <si>
    <t>SGI - Subdirección de Gestión Institucional</t>
  </si>
  <si>
    <t>Implementar un (1) plan de fortalecimiento a Consejos y Plataformas de Juventud  </t>
  </si>
  <si>
    <t>Política 19. Control Interno</t>
  </si>
  <si>
    <t>DGTH - Dirección de Gestión del Talento Humano</t>
  </si>
  <si>
    <t>DA - Dirección Administrativa</t>
  </si>
  <si>
    <t>DF - Dirección Financiera</t>
  </si>
  <si>
    <t>DTI - Dirección de Tecnologías e Información</t>
  </si>
  <si>
    <t>DC - Dirección de Contratación</t>
  </si>
  <si>
    <t>Realizar el 100% de las mesas de trabajo solicitadas a demanda por las dependencias internas o  entidades externas, con el fin de abordar temas relacionados con la gestión documental.</t>
  </si>
  <si>
    <t>Realizar el 100% de las  asistencias técnicas solicitadas a demanda por cada una de las dependencias de la Secretaría Distrital de Gobierno  (SDG), relacionadas con la gestión documental de la Entidad.</t>
  </si>
  <si>
    <t>Jornadas de capacitación en gestión documental</t>
  </si>
  <si>
    <t>Porcentaje de mesas de trabajo en gestión documental realizadas</t>
  </si>
  <si>
    <t>Porcentaje de asistencias técnicas en gestión documental realizadas</t>
  </si>
  <si>
    <t>Número de jornadas de capacitación en gestión documental realizadas</t>
  </si>
  <si>
    <t>(Número de mesas de trabajo en gestión documental realizadas/ Número de mesas de trabajo en gestión documental solicitadas) * 100</t>
  </si>
  <si>
    <t>(Número de asistencias técnicas en gestión documental realizadas / Número de asistencias técnicas en gestión documental solicitadas) * 100</t>
  </si>
  <si>
    <t>Citación, acta de capacitación, listado de asistencia, enlace, presentación PPT y Encuesta de satisfacción</t>
  </si>
  <si>
    <t>Teams / citación y listados de asistencia</t>
  </si>
  <si>
    <t>Dirección Administrativa - Grupo de Gestión del Patrimonio Documental (GPD).</t>
  </si>
  <si>
    <t>Citación, acta de capacitación, listado de asistencia, presentación PPTy Encuenta de satisfacción</t>
  </si>
  <si>
    <t>Realizar diez (10) jornadas de capacitación dirigidas a referentes documentales del nivel central, sobre los lineamientos archivísticos estipulados desde el Proceso de Gestión del Patrimonio Documental, como parte del Programa de Gestión Documental de la Entidad.</t>
  </si>
  <si>
    <t>Realizar diez (10) jornadas de capacitación dirigidas a referentes documentales de las Alcaldías Locales,  sobre los lineamientos archivísticos estipulados desde el Proceso de Gestión del Patrimonio Documental, como parte del Programa de Gestión Documental de la Entidad.</t>
  </si>
  <si>
    <t>Solicitudes, citación, liatados de asistencia y acta de reunión.</t>
  </si>
  <si>
    <r>
      <rPr>
        <b/>
        <sz val="14"/>
        <rFont val="Calibri Light"/>
        <family val="2"/>
        <scheme val="major"/>
      </rPr>
      <t>FORMULACIÓN Y SEGUIMIENTO DE LOS PLANES DE GESTIÓN DE LOS PROCESOS DE NIVEL CENTRAL</t>
    </r>
    <r>
      <rPr>
        <b/>
        <sz val="11"/>
        <color theme="1"/>
        <rFont val="Calibri Light"/>
        <family val="2"/>
        <scheme val="major"/>
      </rPr>
      <t xml:space="preserve">
PROCESO DE GESTIÓN DEL PATRIMONIO DOCUMENTAL
VIGENCIA 2026</t>
    </r>
  </si>
  <si>
    <t>MTS1</t>
  </si>
  <si>
    <t>Obtener un (1) sello "Gobierno Sostenible"  por el cumplimiento de los criterios establecidos por la Oficina Asesora de Planeación en el marco del Sistema de Gestión Ambiental y Energético</t>
  </si>
  <si>
    <t>Sello "Gobierno Sostenible"</t>
  </si>
  <si>
    <t>Sello</t>
  </si>
  <si>
    <t>No. de criterios cumplidos / No. cumplidos establecidos</t>
  </si>
  <si>
    <t xml:space="preserve">Un sello </t>
  </si>
  <si>
    <t xml:space="preserve">Herramienta caificación criterios </t>
  </si>
  <si>
    <t>Reporte: OAP - Oficina Asesora de Planeación (Gestión Ambiental)
Ejecución: Procesos de Gestión de Nivel Central</t>
  </si>
  <si>
    <t>MTS2</t>
  </si>
  <si>
    <t xml:space="preserve">Realizar una (1) jornada de revisión de de actualización documental de los procesos para la siguiente vigencia. </t>
  </si>
  <si>
    <t xml:space="preserve">Jornadas realizadas de revisión de de actualización documental de todos los procesos  para la siguiente vigencia. </t>
  </si>
  <si>
    <t>Jornadas</t>
  </si>
  <si>
    <t xml:space="preserve">Número de jornadas realizadas de revisión de actualización documental de  los  procesos para la siguiente vigencia / Número de jornadas programadas de revisión de actualización documental de  los  procesos para la siguiente vigencia. </t>
  </si>
  <si>
    <t>Evidencia de reunión</t>
  </si>
  <si>
    <t>Reporte de realización de la  jornada revisión de actualización documental de los procesos para la siguiente vigencia por parte de la OAP.</t>
  </si>
  <si>
    <t>Reporte: OAP - Oficina Asesora de Planeación (Procesos de Gestión)
Ejecución: Procesos de Gestión de Nivel Central</t>
  </si>
  <si>
    <t>MTS3</t>
  </si>
  <si>
    <t>Dar respuesta al 100% de los requerimientos ciudadanos asignados a los procesos de nivel central con corte a 31 de diciembre de 2025 tipificadas como Derechos de Petición registradas en el aplicativo Bogotá Te Escucha y gestor documental ORFEO</t>
  </si>
  <si>
    <t>Porcentaje de requerimientos ciudadanos con respuesta definitiva</t>
  </si>
  <si>
    <t>Porcentaje</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</si>
  <si>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</si>
  <si>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</si>
  <si>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</si>
  <si>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</si>
  <si>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Reporte: SGI-SAC Subsecretaría de Gestión Institucional (Servicio de Atención a la Ciudadanía)
Ejecución: Procesos de Gestión de Nivel Central</t>
  </si>
  <si>
    <t>MTS4</t>
  </si>
  <si>
    <t>Gestionar oportunamente el 100% de los requerimientos  que se tipifiquen como derecho de petición ciudadano en los aplicativos Bogotá Te Escucha y  ORFEO, que  sean asignados a los procesos del Nivel Central durante la vigencia 2026.</t>
  </si>
  <si>
    <t>Porcentaje de requerimientos ciudadanos  gestionados dentro del término de ley.</t>
  </si>
  <si>
    <t>100% en 2026</t>
  </si>
  <si>
    <t>No. de peticiones gestionadas en los términos de ley / No. Requerimientos recibidos en la vigencia 2026 que deben tener respuesta</t>
  </si>
  <si>
    <t>MT1</t>
  </si>
  <si>
    <t>MT2</t>
  </si>
  <si>
    <t>MT3</t>
  </si>
  <si>
    <t>MT4</t>
  </si>
  <si>
    <t>DIRECCIÓN ADMINISTRATIVA</t>
  </si>
  <si>
    <t>OBJETIVOS ESTRATÉGICOS</t>
  </si>
  <si>
    <r>
      <rPr>
        <b/>
        <sz val="11"/>
        <color theme="1"/>
        <rFont val="Calibri Light"/>
        <family val="2"/>
        <scheme val="major"/>
      </rPr>
      <t xml:space="preserve">Código: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08
</t>
    </r>
    <r>
      <rPr>
        <b/>
        <sz val="11"/>
        <color theme="1"/>
        <rFont val="Calibri Light"/>
        <family val="2"/>
        <scheme val="major"/>
      </rPr>
      <t xml:space="preserve">Vigencia: </t>
    </r>
    <r>
      <rPr>
        <sz val="11"/>
        <color theme="1"/>
        <rFont val="Calibri Light"/>
        <family val="2"/>
        <scheme val="major"/>
      </rPr>
      <t xml:space="preserve">XX de enero de 2026
</t>
    </r>
    <r>
      <rPr>
        <b/>
        <sz val="11"/>
        <color theme="1"/>
        <rFont val="Calibri Light"/>
        <family val="2"/>
        <scheme val="major"/>
      </rPr>
      <t xml:space="preserve">Caso HOLA: </t>
    </r>
    <r>
      <rPr>
        <sz val="11"/>
        <color theme="1"/>
        <rFont val="Calibri Light"/>
        <family val="2"/>
        <scheme val="major"/>
      </rPr>
      <t>XXXXXX</t>
    </r>
  </si>
  <si>
    <t>Publicación del plan de gestión aprobado. Caso HOLA: 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</si>
</sst>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sz val="11"/>
      <color theme="4" tint="-0.249977111117893"/>
      <name val="Calibri Light"/>
      <family val="2"/>
      <scheme val="major"/>
    </font>
    <font>
      <b/>
      <sz val="11"/>
      <color theme="4" tint="-0.249977111117893"/>
      <name val="Calibri Light"/>
      <family val="2"/>
      <scheme val="major"/>
    </font>
    <font>
      <i/>
      <sz val="11"/>
      <color theme="4" tint="-0.249977111117893"/>
      <name val="Calibri Light"/>
      <family val="2"/>
      <scheme val="major"/>
    </font>
    <font>
      <sz val="11"/>
      <name val="Calibri Light"/>
      <family val="2"/>
      <scheme val="major"/>
    </font>
    <font>
      <b/>
      <sz val="11"/>
      <name val="Calibri Light"/>
      <family val="2"/>
      <scheme val="major"/>
    </font>
  </fonts>
  <fills count="13">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9" fontId="3" fillId="0" borderId="0" applyFont="0" applyFill="0" applyBorder="0" applyAlignment="0" applyProtection="0"/>
  </cellStyleXfs>
  <cellXfs count="115">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11" fillId="0" borderId="0" xfId="0" applyFont="1" applyAlignment="1">
      <alignment wrapText="1"/>
    </xf>
    <xf numFmtId="0" fontId="1" fillId="4" borderId="1" xfId="0" applyFont="1" applyFill="1" applyBorder="1" applyAlignment="1">
      <alignment horizontal="left" vertical="center" wrapText="1"/>
    </xf>
    <xf numFmtId="0" fontId="2" fillId="4" borderId="0" xfId="0" applyFont="1" applyFill="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11" fillId="0" borderId="0" xfId="0" applyFont="1"/>
    <xf numFmtId="0" fontId="2" fillId="7" borderId="1"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5" fillId="7" borderId="1" xfId="0" applyFont="1" applyFill="1" applyBorder="1"/>
    <xf numFmtId="9" fontId="5" fillId="7" borderId="1" xfId="1" applyFont="1" applyFill="1" applyBorder="1" applyAlignment="1">
      <alignment wrapText="1"/>
    </xf>
    <xf numFmtId="0" fontId="5" fillId="7" borderId="1" xfId="0" applyFont="1" applyFill="1" applyBorder="1" applyAlignment="1">
      <alignment wrapText="1"/>
    </xf>
    <xf numFmtId="0" fontId="7" fillId="8" borderId="1" xfId="0" applyFont="1" applyFill="1" applyBorder="1" applyAlignment="1">
      <alignment wrapText="1"/>
    </xf>
    <xf numFmtId="0" fontId="15" fillId="5"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6" fillId="0" borderId="0" xfId="0" applyFont="1" applyAlignment="1">
      <alignment wrapText="1"/>
    </xf>
    <xf numFmtId="0" fontId="18" fillId="9" borderId="1" xfId="0" applyFont="1" applyFill="1" applyBorder="1" applyAlignment="1">
      <alignment horizontal="center" vertical="center" wrapText="1"/>
    </xf>
    <xf numFmtId="0" fontId="15" fillId="10" borderId="1" xfId="0" applyFont="1" applyFill="1" applyBorder="1" applyAlignment="1">
      <alignment horizontal="center" vertical="center" wrapText="1"/>
    </xf>
    <xf numFmtId="0" fontId="15" fillId="11" borderId="1" xfId="0" applyFont="1" applyFill="1" applyBorder="1" applyAlignment="1">
      <alignment horizontal="center" vertical="center" wrapText="1"/>
    </xf>
    <xf numFmtId="0" fontId="15" fillId="12" borderId="1"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14" fillId="0" borderId="0" xfId="0" applyFont="1" applyAlignment="1">
      <alignment horizontal="center"/>
    </xf>
    <xf numFmtId="0" fontId="19" fillId="0" borderId="1" xfId="0" applyFont="1" applyBorder="1" applyAlignment="1">
      <alignment horizontal="justify" vertical="center" wrapText="1"/>
    </xf>
    <xf numFmtId="0" fontId="21" fillId="7" borderId="1" xfId="0" applyFont="1" applyFill="1" applyBorder="1" applyAlignment="1">
      <alignment wrapText="1"/>
    </xf>
    <xf numFmtId="1" fontId="19" fillId="0" borderId="1" xfId="0" applyNumberFormat="1" applyFont="1" applyBorder="1" applyAlignment="1">
      <alignment horizontal="right" vertical="center" wrapText="1"/>
    </xf>
    <xf numFmtId="164" fontId="5" fillId="7" borderId="1" xfId="1" applyNumberFormat="1" applyFont="1" applyFill="1" applyBorder="1" applyAlignment="1">
      <alignment horizontal="right" wrapText="1"/>
    </xf>
    <xf numFmtId="164" fontId="19" fillId="0" borderId="1" xfId="0" applyNumberFormat="1" applyFont="1" applyBorder="1" applyAlignment="1">
      <alignment horizontal="right" vertical="center" wrapText="1"/>
    </xf>
    <xf numFmtId="164" fontId="21" fillId="7" borderId="1" xfId="0" applyNumberFormat="1" applyFont="1" applyFill="1" applyBorder="1" applyAlignment="1">
      <alignment horizontal="right" wrapText="1"/>
    </xf>
    <xf numFmtId="164" fontId="7" fillId="8" borderId="1" xfId="1" applyNumberFormat="1" applyFont="1" applyFill="1" applyBorder="1" applyAlignment="1">
      <alignment horizontal="right" wrapText="1"/>
    </xf>
    <xf numFmtId="1" fontId="1" fillId="0" borderId="1" xfId="1" applyNumberFormat="1" applyFont="1" applyBorder="1" applyAlignment="1">
      <alignment horizontal="right" vertical="center" wrapText="1"/>
    </xf>
    <xf numFmtId="1" fontId="5" fillId="7" borderId="1" xfId="1" applyNumberFormat="1" applyFont="1" applyFill="1" applyBorder="1" applyAlignment="1">
      <alignment horizontal="right" wrapText="1"/>
    </xf>
    <xf numFmtId="1" fontId="21" fillId="7" borderId="1" xfId="0" applyNumberFormat="1" applyFont="1" applyFill="1" applyBorder="1" applyAlignment="1">
      <alignment horizontal="right" wrapText="1"/>
    </xf>
    <xf numFmtId="1" fontId="7" fillId="8"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5" fillId="7" borderId="1" xfId="1" applyNumberFormat="1" applyFont="1" applyFill="1" applyBorder="1" applyAlignment="1">
      <alignment horizontal="right" wrapText="1"/>
    </xf>
    <xf numFmtId="10" fontId="19" fillId="0" borderId="1" xfId="1" applyNumberFormat="1" applyFont="1" applyBorder="1" applyAlignment="1">
      <alignment horizontal="right" vertical="center" wrapText="1"/>
    </xf>
    <xf numFmtId="10" fontId="21" fillId="7" borderId="1" xfId="1" applyNumberFormat="1" applyFont="1" applyFill="1" applyBorder="1" applyAlignment="1">
      <alignment horizontal="right" wrapText="1"/>
    </xf>
    <xf numFmtId="10" fontId="7" fillId="8" borderId="1" xfId="1" applyNumberFormat="1" applyFont="1" applyFill="1" applyBorder="1" applyAlignment="1">
      <alignment horizontal="right" wrapText="1"/>
    </xf>
    <xf numFmtId="164" fontId="2" fillId="0" borderId="1" xfId="0" applyNumberFormat="1" applyFont="1" applyBorder="1" applyAlignment="1">
      <alignment horizontal="right" vertical="center" wrapText="1"/>
    </xf>
    <xf numFmtId="1" fontId="20" fillId="0" borderId="1" xfId="0" applyNumberFormat="1" applyFont="1" applyBorder="1" applyAlignment="1">
      <alignment horizontal="right" vertical="center" wrapText="1"/>
    </xf>
    <xf numFmtId="164" fontId="20" fillId="0" borderId="1" xfId="0" applyNumberFormat="1" applyFont="1" applyBorder="1" applyAlignment="1">
      <alignment horizontal="right" vertical="center" wrapText="1"/>
    </xf>
    <xf numFmtId="10" fontId="20" fillId="0" borderId="1" xfId="1" applyNumberFormat="1" applyFont="1" applyBorder="1" applyAlignment="1">
      <alignment horizontal="right" vertical="center" wrapText="1"/>
    </xf>
    <xf numFmtId="0" fontId="1" fillId="0" borderId="7" xfId="0" applyFont="1" applyBorder="1" applyAlignment="1">
      <alignment horizontal="center" vertical="center" wrapText="1"/>
    </xf>
    <xf numFmtId="0" fontId="13"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0" fontId="2" fillId="7"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7" fillId="9" borderId="2" xfId="0" applyFont="1" applyFill="1" applyBorder="1" applyAlignment="1">
      <alignment horizontal="center" vertical="center" wrapText="1"/>
    </xf>
    <xf numFmtId="0" fontId="17" fillId="9" borderId="4"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2" fillId="0" borderId="1" xfId="0" applyFont="1" applyBorder="1" applyAlignment="1">
      <alignment horizontal="center" vertical="center" wrapText="1"/>
    </xf>
    <xf numFmtId="0" fontId="22" fillId="4" borderId="1" xfId="0" applyFont="1" applyFill="1" applyBorder="1" applyAlignment="1">
      <alignment horizontal="justify" vertical="center" wrapText="1"/>
    </xf>
    <xf numFmtId="0" fontId="22" fillId="0" borderId="1" xfId="0" applyFont="1" applyBorder="1" applyAlignment="1">
      <alignment horizontal="justify" vertical="center" wrapText="1"/>
    </xf>
    <xf numFmtId="0" fontId="22" fillId="0" borderId="1" xfId="0" applyFont="1" applyBorder="1" applyAlignment="1">
      <alignment horizontal="left" vertical="center" wrapText="1"/>
    </xf>
    <xf numFmtId="9" fontId="22" fillId="0" borderId="1" xfId="0" applyNumberFormat="1" applyFont="1" applyBorder="1" applyAlignment="1">
      <alignment horizontal="right" vertical="center" wrapText="1"/>
    </xf>
    <xf numFmtId="0" fontId="22" fillId="4" borderId="1" xfId="0" applyFont="1" applyFill="1" applyBorder="1" applyAlignment="1" applyProtection="1">
      <alignment horizontal="justify" vertical="center" wrapText="1"/>
      <protection locked="0"/>
    </xf>
    <xf numFmtId="2" fontId="22" fillId="0" borderId="1" xfId="0" applyNumberFormat="1" applyFont="1" applyBorder="1" applyAlignment="1">
      <alignment horizontal="right" vertical="center" wrapText="1"/>
    </xf>
    <xf numFmtId="2" fontId="23" fillId="0" borderId="1" xfId="0" applyNumberFormat="1" applyFont="1" applyBorder="1" applyAlignment="1">
      <alignment horizontal="right" vertical="center" wrapText="1"/>
    </xf>
    <xf numFmtId="1" fontId="22" fillId="0" borderId="1" xfId="1" applyNumberFormat="1" applyFont="1" applyBorder="1" applyAlignment="1">
      <alignment horizontal="right" vertical="center" wrapText="1"/>
    </xf>
    <xf numFmtId="1" fontId="22" fillId="0" borderId="1" xfId="0" applyNumberFormat="1" applyFont="1" applyBorder="1" applyAlignment="1">
      <alignment horizontal="right" vertical="center" wrapText="1"/>
    </xf>
    <xf numFmtId="0" fontId="24" fillId="0" borderId="1" xfId="0" applyFont="1" applyBorder="1" applyAlignment="1">
      <alignment horizontal="right" vertical="center" wrapText="1"/>
    </xf>
    <xf numFmtId="9" fontId="22" fillId="0" borderId="1" xfId="1" applyFont="1" applyBorder="1" applyAlignment="1">
      <alignment horizontal="right" vertical="center" wrapText="1"/>
    </xf>
    <xf numFmtId="9" fontId="19" fillId="0" borderId="1" xfId="1" applyFont="1" applyBorder="1" applyAlignment="1">
      <alignment horizontal="right" vertical="center" wrapText="1"/>
    </xf>
    <xf numFmtId="9" fontId="20" fillId="0" borderId="1" xfId="1" applyFont="1" applyBorder="1" applyAlignment="1">
      <alignment horizontal="right" vertical="center" wrapText="1"/>
    </xf>
    <xf numFmtId="0" fontId="1" fillId="0" borderId="7" xfId="0" applyFont="1" applyBorder="1" applyAlignment="1">
      <alignment horizontal="left" vertical="center" wrapText="1"/>
    </xf>
    <xf numFmtId="0" fontId="1" fillId="0" borderId="1" xfId="0" applyFont="1" applyBorder="1" applyAlignment="1">
      <alignment horizontal="left" vertical="center" wrapText="1"/>
    </xf>
    <xf numFmtId="0" fontId="13" fillId="0" borderId="1" xfId="0" applyFont="1" applyBorder="1" applyAlignment="1">
      <alignment horizontal="left" vertical="center" wrapText="1"/>
    </xf>
    <xf numFmtId="9" fontId="1" fillId="0" borderId="1" xfId="1" applyFont="1" applyBorder="1" applyAlignment="1">
      <alignment horizontal="right" vertical="center" wrapText="1"/>
    </xf>
    <xf numFmtId="1" fontId="25" fillId="0" borderId="1" xfId="0" applyNumberFormat="1" applyFont="1" applyBorder="1" applyAlignment="1">
      <alignment horizontal="right" vertical="center" wrapText="1"/>
    </xf>
    <xf numFmtId="9" fontId="25" fillId="0" borderId="1" xfId="1" applyFont="1" applyBorder="1" applyAlignment="1">
      <alignment horizontal="right" vertical="center" wrapText="1"/>
    </xf>
    <xf numFmtId="10" fontId="25" fillId="0" borderId="1" xfId="1" applyNumberFormat="1" applyFont="1" applyBorder="1" applyAlignment="1">
      <alignment horizontal="right" vertical="center" wrapText="1"/>
    </xf>
    <xf numFmtId="1" fontId="26" fillId="0" borderId="1" xfId="0" applyNumberFormat="1" applyFont="1" applyBorder="1" applyAlignment="1">
      <alignment horizontal="right" vertical="center" wrapText="1"/>
    </xf>
    <xf numFmtId="9" fontId="26" fillId="0" borderId="1" xfId="1" applyFont="1" applyBorder="1" applyAlignment="1">
      <alignment horizontal="right" vertical="center" wrapText="1"/>
    </xf>
    <xf numFmtId="10" fontId="26" fillId="0" borderId="1" xfId="1" applyNumberFormat="1" applyFont="1" applyBorder="1" applyAlignment="1">
      <alignment horizontal="right" vertical="center" wrapText="1"/>
    </xf>
  </cellXfs>
  <cellStyles count="2">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24"/>
  <sheetViews>
    <sheetView tabSelected="1" zoomScaleNormal="100" workbookViewId="0">
      <pane xSplit="2" ySplit="1" topLeftCell="C17" activePane="bottomRight" state="frozen"/>
      <selection pane="topRight" activeCell="C1" sqref="C1"/>
      <selection pane="bottomLeft" activeCell="A2" sqref="A2"/>
      <selection pane="bottomRight" activeCell="Z20" sqref="Z20"/>
    </sheetView>
  </sheetViews>
  <sheetFormatPr baseColWidth="10" defaultColWidth="10.85546875" defaultRowHeight="15" x14ac:dyDescent="0.25"/>
  <cols>
    <col min="1" max="1" width="7" style="1" customWidth="1"/>
    <col min="2" max="2" width="42.85546875" style="1" customWidth="1"/>
    <col min="3" max="3" width="28.5703125" style="1" customWidth="1"/>
    <col min="4" max="5" width="42.85546875" style="1" customWidth="1"/>
    <col min="6" max="6" width="42.7109375" style="1" customWidth="1"/>
    <col min="7" max="7" width="42.85546875" style="1" customWidth="1"/>
    <col min="8" max="8" width="28.5703125" style="1" customWidth="1"/>
    <col min="9" max="9" width="42.85546875" style="1" customWidth="1"/>
    <col min="10" max="15" width="21.42578125" style="1" customWidth="1"/>
    <col min="16" max="19" width="10" style="1" customWidth="1"/>
    <col min="20" max="20" width="14.28515625" style="1" customWidth="1"/>
    <col min="21" max="23" width="21.42578125" style="1" customWidth="1"/>
    <col min="24" max="26" width="14.28515625" style="1" customWidth="1"/>
    <col min="27" max="27" width="42.85546875" style="1" customWidth="1"/>
    <col min="28" max="28" width="28.5703125" style="1" customWidth="1"/>
    <col min="29" max="31" width="14.28515625" style="1" customWidth="1"/>
    <col min="32" max="32" width="42.85546875" style="1" customWidth="1"/>
    <col min="33" max="33" width="28.5703125" style="1" customWidth="1"/>
    <col min="34" max="36" width="14.28515625" style="1" customWidth="1"/>
    <col min="37" max="37" width="42.85546875" style="1" customWidth="1"/>
    <col min="38" max="38" width="28.5703125" style="1" customWidth="1"/>
    <col min="39" max="41" width="14.28515625" style="1" customWidth="1"/>
    <col min="42" max="42" width="42.85546875" style="1" customWidth="1"/>
    <col min="43" max="43" width="28.5703125" style="1" customWidth="1"/>
    <col min="44" max="46" width="14.28515625" style="1" customWidth="1"/>
    <col min="47" max="48" width="16.5703125" style="1" customWidth="1"/>
    <col min="49" max="49" width="39.42578125" style="1" customWidth="1"/>
    <col min="50" max="16384" width="10.85546875" style="1"/>
  </cols>
  <sheetData>
    <row r="1" spans="1:46" s="7" customFormat="1" ht="61.5" customHeight="1" x14ac:dyDescent="0.25">
      <c r="A1" s="64" t="s">
        <v>175</v>
      </c>
      <c r="B1" s="65"/>
      <c r="C1" s="65"/>
      <c r="D1" s="65"/>
      <c r="E1" s="65"/>
      <c r="F1" s="65"/>
      <c r="G1" s="65"/>
      <c r="H1" s="66"/>
      <c r="I1" s="12" t="s">
        <v>212</v>
      </c>
    </row>
    <row r="2" spans="1:46" s="9" customFormat="1" x14ac:dyDescent="0.25">
      <c r="A2" s="14"/>
      <c r="B2" s="15"/>
      <c r="C2" s="15"/>
      <c r="D2" s="15"/>
      <c r="E2" s="13"/>
      <c r="F2" s="13"/>
      <c r="G2" s="13"/>
      <c r="H2" s="13"/>
      <c r="I2" s="13"/>
      <c r="J2" s="13"/>
      <c r="K2" s="13"/>
      <c r="L2" s="13"/>
      <c r="M2" s="13"/>
      <c r="N2" s="13"/>
      <c r="O2" s="13"/>
      <c r="P2" s="13"/>
      <c r="Q2" s="8"/>
      <c r="R2" s="8"/>
      <c r="S2" s="8"/>
      <c r="T2" s="8"/>
    </row>
    <row r="3" spans="1:46" s="7" customFormat="1" ht="15" customHeight="1" x14ac:dyDescent="0.25">
      <c r="A3" s="57" t="s">
        <v>0</v>
      </c>
      <c r="B3" s="57"/>
      <c r="C3" s="58" t="s">
        <v>210</v>
      </c>
      <c r="D3" s="58"/>
      <c r="F3" s="59" t="s">
        <v>1</v>
      </c>
      <c r="G3" s="61"/>
      <c r="H3" s="61"/>
      <c r="I3" s="60"/>
    </row>
    <row r="4" spans="1:46" s="7" customFormat="1" ht="15" customHeight="1" x14ac:dyDescent="0.25">
      <c r="A4" s="57"/>
      <c r="B4" s="57"/>
      <c r="C4" s="58"/>
      <c r="D4" s="58"/>
      <c r="F4" s="17" t="s">
        <v>2</v>
      </c>
      <c r="G4" s="18" t="s">
        <v>3</v>
      </c>
      <c r="H4" s="59" t="s">
        <v>4</v>
      </c>
      <c r="I4" s="60"/>
    </row>
    <row r="5" spans="1:46" s="7" customFormat="1" ht="15" customHeight="1" x14ac:dyDescent="0.25">
      <c r="A5" s="57"/>
      <c r="B5" s="57"/>
      <c r="C5" s="58"/>
      <c r="D5" s="58"/>
      <c r="F5" s="10">
        <v>1</v>
      </c>
      <c r="G5" s="10"/>
      <c r="H5" s="62" t="s">
        <v>213</v>
      </c>
      <c r="I5" s="63"/>
    </row>
    <row r="6" spans="1:46" s="7" customFormat="1" x14ac:dyDescent="0.25">
      <c r="A6" s="57"/>
      <c r="B6" s="57"/>
      <c r="C6" s="58"/>
      <c r="D6" s="58"/>
      <c r="F6" s="10"/>
      <c r="G6" s="10"/>
      <c r="H6" s="62"/>
      <c r="I6" s="63"/>
    </row>
    <row r="7" spans="1:46" s="7" customFormat="1" x14ac:dyDescent="0.25">
      <c r="A7" s="57"/>
      <c r="B7" s="57"/>
      <c r="C7" s="58"/>
      <c r="D7" s="58"/>
      <c r="F7" s="10"/>
      <c r="G7" s="10"/>
      <c r="H7" s="62"/>
      <c r="I7" s="63"/>
    </row>
    <row r="8" spans="1:46" s="7" customFormat="1" x14ac:dyDescent="0.25"/>
    <row r="9" spans="1:46" ht="37.5" customHeight="1" x14ac:dyDescent="0.25">
      <c r="A9" s="59" t="s">
        <v>5</v>
      </c>
      <c r="B9" s="60"/>
      <c r="C9" s="57" t="s">
        <v>6</v>
      </c>
      <c r="D9" s="57"/>
      <c r="E9" s="57"/>
      <c r="F9" s="89" t="s">
        <v>7</v>
      </c>
      <c r="G9" s="89" t="s">
        <v>211</v>
      </c>
      <c r="H9" s="59" t="s">
        <v>8</v>
      </c>
      <c r="I9" s="60"/>
      <c r="J9" s="84" t="s">
        <v>9</v>
      </c>
      <c r="K9" s="85"/>
      <c r="L9" s="85"/>
      <c r="M9" s="85"/>
      <c r="N9" s="85"/>
      <c r="O9" s="86" t="s">
        <v>10</v>
      </c>
      <c r="P9" s="87"/>
      <c r="Q9" s="87"/>
      <c r="R9" s="87"/>
      <c r="S9" s="87"/>
      <c r="T9" s="88"/>
      <c r="U9" s="81" t="s">
        <v>11</v>
      </c>
      <c r="V9" s="82"/>
      <c r="W9" s="83"/>
      <c r="X9" s="78" t="s">
        <v>12</v>
      </c>
      <c r="Y9" s="79"/>
      <c r="Z9" s="79"/>
      <c r="AA9" s="79"/>
      <c r="AB9" s="80"/>
      <c r="AC9" s="75" t="s">
        <v>13</v>
      </c>
      <c r="AD9" s="76"/>
      <c r="AE9" s="76"/>
      <c r="AF9" s="76"/>
      <c r="AG9" s="77"/>
      <c r="AH9" s="72" t="s">
        <v>14</v>
      </c>
      <c r="AI9" s="73"/>
      <c r="AJ9" s="73"/>
      <c r="AK9" s="73"/>
      <c r="AL9" s="74"/>
      <c r="AM9" s="69" t="s">
        <v>15</v>
      </c>
      <c r="AN9" s="70"/>
      <c r="AO9" s="70"/>
      <c r="AP9" s="70"/>
      <c r="AQ9" s="71"/>
      <c r="AR9" s="67" t="s">
        <v>16</v>
      </c>
      <c r="AS9" s="68"/>
      <c r="AT9" s="68"/>
    </row>
    <row r="10" spans="1:46" s="27" customFormat="1" ht="25.5" x14ac:dyDescent="0.2">
      <c r="A10" s="32" t="s">
        <v>17</v>
      </c>
      <c r="B10" s="32" t="s">
        <v>18</v>
      </c>
      <c r="C10" s="32" t="s">
        <v>19</v>
      </c>
      <c r="D10" s="32" t="s">
        <v>20</v>
      </c>
      <c r="E10" s="32" t="s">
        <v>21</v>
      </c>
      <c r="F10" s="90"/>
      <c r="G10" s="90"/>
      <c r="H10" s="32" t="s">
        <v>22</v>
      </c>
      <c r="I10" s="32" t="s">
        <v>23</v>
      </c>
      <c r="J10" s="23" t="s">
        <v>24</v>
      </c>
      <c r="K10" s="23" t="s">
        <v>25</v>
      </c>
      <c r="L10" s="23" t="s">
        <v>26</v>
      </c>
      <c r="M10" s="23" t="s">
        <v>27</v>
      </c>
      <c r="N10" s="23" t="s">
        <v>28</v>
      </c>
      <c r="O10" s="24" t="s">
        <v>29</v>
      </c>
      <c r="P10" s="24" t="s">
        <v>30</v>
      </c>
      <c r="Q10" s="24" t="s">
        <v>31</v>
      </c>
      <c r="R10" s="24" t="s">
        <v>32</v>
      </c>
      <c r="S10" s="24" t="s">
        <v>33</v>
      </c>
      <c r="T10" s="24" t="s">
        <v>34</v>
      </c>
      <c r="U10" s="26" t="s">
        <v>35</v>
      </c>
      <c r="V10" s="26" t="s">
        <v>36</v>
      </c>
      <c r="W10" s="26" t="s">
        <v>37</v>
      </c>
      <c r="X10" s="31" t="s">
        <v>38</v>
      </c>
      <c r="Y10" s="31" t="s">
        <v>39</v>
      </c>
      <c r="Z10" s="31" t="s">
        <v>11</v>
      </c>
      <c r="AA10" s="31" t="s">
        <v>40</v>
      </c>
      <c r="AB10" s="31" t="s">
        <v>41</v>
      </c>
      <c r="AC10" s="25" t="s">
        <v>38</v>
      </c>
      <c r="AD10" s="25" t="s">
        <v>39</v>
      </c>
      <c r="AE10" s="25" t="s">
        <v>11</v>
      </c>
      <c r="AF10" s="25" t="s">
        <v>40</v>
      </c>
      <c r="AG10" s="25" t="s">
        <v>41</v>
      </c>
      <c r="AH10" s="30" t="s">
        <v>38</v>
      </c>
      <c r="AI10" s="30" t="s">
        <v>39</v>
      </c>
      <c r="AJ10" s="30" t="s">
        <v>11</v>
      </c>
      <c r="AK10" s="30" t="s">
        <v>40</v>
      </c>
      <c r="AL10" s="30" t="s">
        <v>41</v>
      </c>
      <c r="AM10" s="29" t="s">
        <v>38</v>
      </c>
      <c r="AN10" s="29" t="s">
        <v>39</v>
      </c>
      <c r="AO10" s="29" t="s">
        <v>11</v>
      </c>
      <c r="AP10" s="29" t="s">
        <v>40</v>
      </c>
      <c r="AQ10" s="29" t="s">
        <v>41</v>
      </c>
      <c r="AR10" s="28" t="s">
        <v>38</v>
      </c>
      <c r="AS10" s="28" t="s">
        <v>39</v>
      </c>
      <c r="AT10" s="28" t="s">
        <v>11</v>
      </c>
    </row>
    <row r="11" spans="1:46" s="6" customFormat="1" ht="165" x14ac:dyDescent="0.25">
      <c r="A11" s="5" t="s">
        <v>206</v>
      </c>
      <c r="B11" s="55" t="s">
        <v>172</v>
      </c>
      <c r="C11" s="105" t="s">
        <v>73</v>
      </c>
      <c r="D11" s="105" t="s">
        <v>92</v>
      </c>
      <c r="E11" s="105" t="s">
        <v>138</v>
      </c>
      <c r="F11" s="105" t="s">
        <v>128</v>
      </c>
      <c r="G11" s="105" t="s">
        <v>120</v>
      </c>
      <c r="H11" s="54" t="s">
        <v>96</v>
      </c>
      <c r="I11" s="54" t="s">
        <v>145</v>
      </c>
      <c r="J11" s="106" t="s">
        <v>60</v>
      </c>
      <c r="K11" s="55" t="s">
        <v>162</v>
      </c>
      <c r="L11" s="55" t="s">
        <v>162</v>
      </c>
      <c r="M11" s="56">
        <v>8</v>
      </c>
      <c r="N11" s="5" t="s">
        <v>165</v>
      </c>
      <c r="O11" s="107" t="s">
        <v>61</v>
      </c>
      <c r="P11" s="41">
        <v>2</v>
      </c>
      <c r="Q11" s="41">
        <v>3</v>
      </c>
      <c r="R11" s="41">
        <v>3</v>
      </c>
      <c r="S11" s="41">
        <v>2</v>
      </c>
      <c r="T11" s="41">
        <f>SUM(P11:S11)</f>
        <v>10</v>
      </c>
      <c r="U11" s="10" t="s">
        <v>168</v>
      </c>
      <c r="V11" s="10" t="s">
        <v>169</v>
      </c>
      <c r="W11" s="10" t="s">
        <v>170</v>
      </c>
      <c r="X11" s="109">
        <f>P11</f>
        <v>2</v>
      </c>
      <c r="Y11" s="45"/>
      <c r="Z11" s="111">
        <f>IFERROR(IF(Y11/X11&gt;1,1,Y11/X11),0)</f>
        <v>0</v>
      </c>
      <c r="AA11" s="4"/>
      <c r="AB11" s="4"/>
      <c r="AC11" s="109">
        <f>Q11</f>
        <v>3</v>
      </c>
      <c r="AD11" s="45"/>
      <c r="AE11" s="111">
        <f>IFERROR(IF(AD11/AC11&gt;1,1,AD11/AC11),0)</f>
        <v>0</v>
      </c>
      <c r="AF11" s="4"/>
      <c r="AG11" s="4"/>
      <c r="AH11" s="109">
        <f>R11</f>
        <v>3</v>
      </c>
      <c r="AI11" s="45"/>
      <c r="AJ11" s="111">
        <f>IFERROR(IF(AI11/AH11&gt;1,1,AI11/AH11),0)</f>
        <v>0</v>
      </c>
      <c r="AK11" s="4"/>
      <c r="AL11" s="4"/>
      <c r="AM11" s="109">
        <f>S11</f>
        <v>2</v>
      </c>
      <c r="AN11" s="45"/>
      <c r="AO11" s="111">
        <f>IFERROR(IF(AN11/AM11&gt;1,1,AN11/AM11),0)</f>
        <v>0</v>
      </c>
      <c r="AP11" s="4"/>
      <c r="AQ11" s="4"/>
      <c r="AR11" s="112">
        <f>T11</f>
        <v>10</v>
      </c>
      <c r="AS11" s="50"/>
      <c r="AT11" s="114">
        <f>IFERROR(IF(AS11/AR11&gt;1,1,AS11/AR11),0)</f>
        <v>0</v>
      </c>
    </row>
    <row r="12" spans="1:46" s="6" customFormat="1" ht="165" x14ac:dyDescent="0.25">
      <c r="A12" s="5" t="s">
        <v>207</v>
      </c>
      <c r="B12" s="55" t="s">
        <v>173</v>
      </c>
      <c r="C12" s="105" t="s">
        <v>73</v>
      </c>
      <c r="D12" s="105" t="s">
        <v>92</v>
      </c>
      <c r="E12" s="105" t="s">
        <v>138</v>
      </c>
      <c r="F12" s="105" t="s">
        <v>128</v>
      </c>
      <c r="G12" s="105" t="s">
        <v>120</v>
      </c>
      <c r="H12" s="54" t="s">
        <v>96</v>
      </c>
      <c r="I12" s="54" t="s">
        <v>145</v>
      </c>
      <c r="J12" s="106" t="s">
        <v>60</v>
      </c>
      <c r="K12" s="55" t="s">
        <v>162</v>
      </c>
      <c r="L12" s="55" t="s">
        <v>162</v>
      </c>
      <c r="M12" s="56">
        <v>8</v>
      </c>
      <c r="N12" s="5" t="s">
        <v>165</v>
      </c>
      <c r="O12" s="107" t="s">
        <v>61</v>
      </c>
      <c r="P12" s="41">
        <v>2</v>
      </c>
      <c r="Q12" s="41">
        <v>3</v>
      </c>
      <c r="R12" s="41">
        <v>3</v>
      </c>
      <c r="S12" s="41">
        <v>2</v>
      </c>
      <c r="T12" s="41">
        <f>SUM(P12:S12)</f>
        <v>10</v>
      </c>
      <c r="U12" s="10" t="s">
        <v>171</v>
      </c>
      <c r="V12" s="10" t="s">
        <v>169</v>
      </c>
      <c r="W12" s="10" t="s">
        <v>170</v>
      </c>
      <c r="X12" s="109">
        <f t="shared" ref="X12:X14" si="0">P12</f>
        <v>2</v>
      </c>
      <c r="Y12" s="45"/>
      <c r="Z12" s="111">
        <f t="shared" ref="Z12:Z14" si="1">IFERROR(IF(Y12/X12&gt;1,1,Y12/X12),0)</f>
        <v>0</v>
      </c>
      <c r="AA12" s="4"/>
      <c r="AB12" s="4"/>
      <c r="AC12" s="109">
        <f t="shared" ref="AC12:AC14" si="2">Q12</f>
        <v>3</v>
      </c>
      <c r="AD12" s="45"/>
      <c r="AE12" s="111">
        <f t="shared" ref="AE12:AE14" si="3">IFERROR(IF(AD12/AC12&gt;1,1,AD12/AC12),0)</f>
        <v>0</v>
      </c>
      <c r="AF12" s="4"/>
      <c r="AG12" s="4"/>
      <c r="AH12" s="109">
        <f t="shared" ref="AH12:AH14" si="4">R12</f>
        <v>3</v>
      </c>
      <c r="AI12" s="45"/>
      <c r="AJ12" s="111">
        <f t="shared" ref="AJ12:AJ14" si="5">IFERROR(IF(AI12/AH12&gt;1,1,AI12/AH12),0)</f>
        <v>0</v>
      </c>
      <c r="AK12" s="4"/>
      <c r="AL12" s="4"/>
      <c r="AM12" s="109">
        <f t="shared" ref="AM12:AM14" si="6">S12</f>
        <v>2</v>
      </c>
      <c r="AN12" s="45"/>
      <c r="AO12" s="111">
        <f t="shared" ref="AO12:AO14" si="7">IFERROR(IF(AN12/AM12&gt;1,1,AN12/AM12),0)</f>
        <v>0</v>
      </c>
      <c r="AP12" s="4"/>
      <c r="AQ12" s="4"/>
      <c r="AR12" s="112">
        <f t="shared" ref="AR12:AR14" si="8">T12</f>
        <v>10</v>
      </c>
      <c r="AS12" s="50"/>
      <c r="AT12" s="114">
        <f t="shared" ref="AT12:AT14" si="9">IFERROR(IF(AS12/AR12&gt;1,1,AS12/AR12),0)</f>
        <v>0</v>
      </c>
    </row>
    <row r="13" spans="1:46" s="6" customFormat="1" ht="165" x14ac:dyDescent="0.25">
      <c r="A13" s="5" t="s">
        <v>208</v>
      </c>
      <c r="B13" s="55" t="s">
        <v>160</v>
      </c>
      <c r="C13" s="105" t="s">
        <v>73</v>
      </c>
      <c r="D13" s="105" t="s">
        <v>92</v>
      </c>
      <c r="E13" s="105" t="s">
        <v>138</v>
      </c>
      <c r="F13" s="105" t="s">
        <v>128</v>
      </c>
      <c r="G13" s="105" t="s">
        <v>120</v>
      </c>
      <c r="H13" s="54" t="s">
        <v>96</v>
      </c>
      <c r="I13" s="54" t="s">
        <v>145</v>
      </c>
      <c r="J13" s="106" t="s">
        <v>60</v>
      </c>
      <c r="K13" s="55" t="s">
        <v>163</v>
      </c>
      <c r="L13" s="55" t="s">
        <v>163</v>
      </c>
      <c r="M13" s="56">
        <v>1</v>
      </c>
      <c r="N13" s="5" t="s">
        <v>166</v>
      </c>
      <c r="O13" s="107" t="s">
        <v>71</v>
      </c>
      <c r="P13" s="108">
        <v>1</v>
      </c>
      <c r="Q13" s="108">
        <v>1</v>
      </c>
      <c r="R13" s="108">
        <v>1</v>
      </c>
      <c r="S13" s="108">
        <v>1</v>
      </c>
      <c r="T13" s="108">
        <f>AVERAGE(P13:S13)</f>
        <v>1</v>
      </c>
      <c r="U13" s="10" t="s">
        <v>174</v>
      </c>
      <c r="V13" s="10" t="s">
        <v>169</v>
      </c>
      <c r="W13" s="10" t="s">
        <v>170</v>
      </c>
      <c r="X13" s="110">
        <f t="shared" si="0"/>
        <v>1</v>
      </c>
      <c r="Y13" s="45"/>
      <c r="Z13" s="111">
        <f t="shared" si="1"/>
        <v>0</v>
      </c>
      <c r="AA13" s="4"/>
      <c r="AB13" s="4"/>
      <c r="AC13" s="110">
        <f t="shared" si="2"/>
        <v>1</v>
      </c>
      <c r="AD13" s="45"/>
      <c r="AE13" s="111">
        <f t="shared" si="3"/>
        <v>0</v>
      </c>
      <c r="AF13" s="4"/>
      <c r="AG13" s="4"/>
      <c r="AH13" s="110">
        <f t="shared" si="4"/>
        <v>1</v>
      </c>
      <c r="AI13" s="45"/>
      <c r="AJ13" s="111">
        <f t="shared" si="5"/>
        <v>0</v>
      </c>
      <c r="AK13" s="4"/>
      <c r="AL13" s="4"/>
      <c r="AM13" s="110">
        <f t="shared" si="6"/>
        <v>1</v>
      </c>
      <c r="AN13" s="45"/>
      <c r="AO13" s="111">
        <f t="shared" si="7"/>
        <v>0</v>
      </c>
      <c r="AP13" s="4"/>
      <c r="AQ13" s="4"/>
      <c r="AR13" s="113">
        <f t="shared" si="8"/>
        <v>1</v>
      </c>
      <c r="AS13" s="50"/>
      <c r="AT13" s="114">
        <f t="shared" si="9"/>
        <v>0</v>
      </c>
    </row>
    <row r="14" spans="1:46" s="6" customFormat="1" ht="165" x14ac:dyDescent="0.25">
      <c r="A14" s="5" t="s">
        <v>209</v>
      </c>
      <c r="B14" s="55" t="s">
        <v>161</v>
      </c>
      <c r="C14" s="105" t="s">
        <v>73</v>
      </c>
      <c r="D14" s="105" t="s">
        <v>92</v>
      </c>
      <c r="E14" s="105" t="s">
        <v>138</v>
      </c>
      <c r="F14" s="105" t="s">
        <v>128</v>
      </c>
      <c r="G14" s="105" t="s">
        <v>120</v>
      </c>
      <c r="H14" s="54" t="s">
        <v>96</v>
      </c>
      <c r="I14" s="54" t="s">
        <v>145</v>
      </c>
      <c r="J14" s="106" t="s">
        <v>60</v>
      </c>
      <c r="K14" s="55" t="s">
        <v>164</v>
      </c>
      <c r="L14" s="55" t="s">
        <v>164</v>
      </c>
      <c r="M14" s="56">
        <v>1</v>
      </c>
      <c r="N14" s="5" t="s">
        <v>167</v>
      </c>
      <c r="O14" s="107" t="s">
        <v>71</v>
      </c>
      <c r="P14" s="108">
        <v>1</v>
      </c>
      <c r="Q14" s="108">
        <v>1</v>
      </c>
      <c r="R14" s="108">
        <v>1</v>
      </c>
      <c r="S14" s="108">
        <v>1</v>
      </c>
      <c r="T14" s="108">
        <f>AVERAGE(P14:S14)</f>
        <v>1</v>
      </c>
      <c r="U14" s="10" t="s">
        <v>174</v>
      </c>
      <c r="V14" s="10" t="s">
        <v>169</v>
      </c>
      <c r="W14" s="10" t="s">
        <v>170</v>
      </c>
      <c r="X14" s="110">
        <f t="shared" si="0"/>
        <v>1</v>
      </c>
      <c r="Y14" s="45"/>
      <c r="Z14" s="111">
        <f t="shared" si="1"/>
        <v>0</v>
      </c>
      <c r="AA14" s="4"/>
      <c r="AB14" s="4"/>
      <c r="AC14" s="110">
        <f t="shared" si="2"/>
        <v>1</v>
      </c>
      <c r="AD14" s="45"/>
      <c r="AE14" s="111">
        <f t="shared" si="3"/>
        <v>0</v>
      </c>
      <c r="AF14" s="4"/>
      <c r="AG14" s="4"/>
      <c r="AH14" s="110">
        <f t="shared" si="4"/>
        <v>1</v>
      </c>
      <c r="AI14" s="45"/>
      <c r="AJ14" s="111">
        <f t="shared" si="5"/>
        <v>0</v>
      </c>
      <c r="AK14" s="4"/>
      <c r="AL14" s="4"/>
      <c r="AM14" s="110">
        <f t="shared" si="6"/>
        <v>1</v>
      </c>
      <c r="AN14" s="45"/>
      <c r="AO14" s="111">
        <f t="shared" si="7"/>
        <v>0</v>
      </c>
      <c r="AP14" s="4"/>
      <c r="AQ14" s="4"/>
      <c r="AR14" s="113">
        <f t="shared" si="8"/>
        <v>1</v>
      </c>
      <c r="AS14" s="50"/>
      <c r="AT14" s="114">
        <f t="shared" si="9"/>
        <v>0</v>
      </c>
    </row>
    <row r="15" spans="1:46" s="2" customFormat="1" ht="15.75" x14ac:dyDescent="0.25">
      <c r="A15" s="21"/>
      <c r="B15" s="19" t="s">
        <v>42</v>
      </c>
      <c r="C15" s="19"/>
      <c r="D15" s="21"/>
      <c r="E15" s="21"/>
      <c r="F15" s="21"/>
      <c r="G15" s="21"/>
      <c r="H15" s="21"/>
      <c r="I15" s="21"/>
      <c r="J15" s="21"/>
      <c r="K15" s="21"/>
      <c r="L15" s="21"/>
      <c r="M15" s="21"/>
      <c r="N15" s="21"/>
      <c r="O15" s="21"/>
      <c r="P15" s="42"/>
      <c r="Q15" s="42"/>
      <c r="R15" s="42"/>
      <c r="S15" s="42"/>
      <c r="T15" s="42"/>
      <c r="U15" s="21"/>
      <c r="V15" s="21"/>
      <c r="W15" s="21"/>
      <c r="X15" s="42"/>
      <c r="Y15" s="37"/>
      <c r="Z15" s="46">
        <f>AVERAGE(Z11:Z14)*80%</f>
        <v>0</v>
      </c>
      <c r="AA15" s="20"/>
      <c r="AB15" s="20"/>
      <c r="AC15" s="42"/>
      <c r="AD15" s="37"/>
      <c r="AE15" s="46">
        <f>AVERAGE(AE11:AE14)*80%</f>
        <v>0</v>
      </c>
      <c r="AF15" s="20"/>
      <c r="AG15" s="20"/>
      <c r="AH15" s="42"/>
      <c r="AI15" s="37"/>
      <c r="AJ15" s="46">
        <f>AVERAGE(AJ11:AJ14)*80%</f>
        <v>0</v>
      </c>
      <c r="AK15" s="20"/>
      <c r="AL15" s="20"/>
      <c r="AM15" s="42"/>
      <c r="AN15" s="37"/>
      <c r="AO15" s="46">
        <f>AVERAGE(AO11:AO14)*80%</f>
        <v>0</v>
      </c>
      <c r="AP15" s="21"/>
      <c r="AQ15" s="21"/>
      <c r="AR15" s="42"/>
      <c r="AS15" s="37"/>
      <c r="AT15" s="46">
        <f>AVERAGE(AT11:AT14)*80%</f>
        <v>0</v>
      </c>
    </row>
    <row r="16" spans="1:46" s="6" customFormat="1" ht="90" x14ac:dyDescent="0.25">
      <c r="A16" s="91" t="s">
        <v>176</v>
      </c>
      <c r="B16" s="92" t="s">
        <v>177</v>
      </c>
      <c r="C16" s="93" t="s">
        <v>73</v>
      </c>
      <c r="D16" s="94" t="s">
        <v>92</v>
      </c>
      <c r="E16" s="93" t="s">
        <v>138</v>
      </c>
      <c r="F16" s="93" t="s">
        <v>128</v>
      </c>
      <c r="G16" s="93" t="s">
        <v>77</v>
      </c>
      <c r="H16" s="93" t="s">
        <v>68</v>
      </c>
      <c r="I16" s="93" t="s">
        <v>79</v>
      </c>
      <c r="J16" s="93" t="s">
        <v>60</v>
      </c>
      <c r="K16" s="93" t="s">
        <v>178</v>
      </c>
      <c r="L16" s="93" t="s">
        <v>179</v>
      </c>
      <c r="M16" s="95">
        <v>0</v>
      </c>
      <c r="N16" s="93" t="s">
        <v>180</v>
      </c>
      <c r="O16" s="96" t="s">
        <v>61</v>
      </c>
      <c r="P16" s="97">
        <v>0.25</v>
      </c>
      <c r="Q16" s="97">
        <v>0.25</v>
      </c>
      <c r="R16" s="97">
        <v>0.25</v>
      </c>
      <c r="S16" s="97">
        <v>0.25</v>
      </c>
      <c r="T16" s="97">
        <f>SUM(P16:S16)</f>
        <v>1</v>
      </c>
      <c r="U16" s="93" t="s">
        <v>181</v>
      </c>
      <c r="V16" s="93" t="s">
        <v>182</v>
      </c>
      <c r="W16" s="93" t="s">
        <v>183</v>
      </c>
      <c r="X16" s="97">
        <f>P16</f>
        <v>0.25</v>
      </c>
      <c r="Y16" s="38"/>
      <c r="Z16" s="47">
        <f>IFERROR(IF(Y16/X16&gt;1,1,Y16/X16),0)</f>
        <v>0</v>
      </c>
      <c r="AA16" s="34"/>
      <c r="AB16" s="34"/>
      <c r="AC16" s="97">
        <f>Q16</f>
        <v>0.25</v>
      </c>
      <c r="AD16" s="38"/>
      <c r="AE16" s="47">
        <f>IFERROR(IF(AD16/AC16&gt;1,1,AD16/AC16),0)</f>
        <v>0</v>
      </c>
      <c r="AF16" s="34"/>
      <c r="AG16" s="34"/>
      <c r="AH16" s="97">
        <f>R16</f>
        <v>0.25</v>
      </c>
      <c r="AI16" s="38"/>
      <c r="AJ16" s="47">
        <f>IFERROR(IF(AI16/AH16&gt;1,1,AI16/AH16),0)</f>
        <v>0</v>
      </c>
      <c r="AK16" s="34"/>
      <c r="AL16" s="34"/>
      <c r="AM16" s="97">
        <f>S16</f>
        <v>0.25</v>
      </c>
      <c r="AN16" s="38"/>
      <c r="AO16" s="47">
        <f>IFERROR(IF(AN16/AM16&gt;1,1,AN16/AM16),0)</f>
        <v>0</v>
      </c>
      <c r="AP16" s="34"/>
      <c r="AQ16" s="34"/>
      <c r="AR16" s="98">
        <f>T16</f>
        <v>1</v>
      </c>
      <c r="AS16" s="98"/>
      <c r="AT16" s="53">
        <f>IFERROR(IF(AS16/AR16&gt;1,1,AS16/AR16),0)</f>
        <v>0</v>
      </c>
    </row>
    <row r="17" spans="1:46" s="6" customFormat="1" ht="195" x14ac:dyDescent="0.25">
      <c r="A17" s="91" t="s">
        <v>184</v>
      </c>
      <c r="B17" s="93" t="s">
        <v>185</v>
      </c>
      <c r="C17" s="93" t="s">
        <v>73</v>
      </c>
      <c r="D17" s="94" t="s">
        <v>92</v>
      </c>
      <c r="E17" s="93" t="s">
        <v>138</v>
      </c>
      <c r="F17" s="93" t="s">
        <v>128</v>
      </c>
      <c r="G17" s="93" t="s">
        <v>77</v>
      </c>
      <c r="H17" s="93" t="s">
        <v>88</v>
      </c>
      <c r="I17" s="93" t="s">
        <v>104</v>
      </c>
      <c r="J17" s="93" t="s">
        <v>60</v>
      </c>
      <c r="K17" s="93" t="s">
        <v>186</v>
      </c>
      <c r="L17" s="93" t="s">
        <v>187</v>
      </c>
      <c r="M17" s="95">
        <v>0</v>
      </c>
      <c r="N17" s="93" t="s">
        <v>188</v>
      </c>
      <c r="O17" s="92" t="s">
        <v>61</v>
      </c>
      <c r="P17" s="99">
        <v>0</v>
      </c>
      <c r="Q17" s="99">
        <v>0</v>
      </c>
      <c r="R17" s="99">
        <v>1</v>
      </c>
      <c r="S17" s="99">
        <v>0</v>
      </c>
      <c r="T17" s="100">
        <f>SUM(P17:S17)</f>
        <v>1</v>
      </c>
      <c r="U17" s="93" t="s">
        <v>189</v>
      </c>
      <c r="V17" s="93" t="s">
        <v>190</v>
      </c>
      <c r="W17" s="93" t="s">
        <v>191</v>
      </c>
      <c r="X17" s="36">
        <f t="shared" ref="X17:X19" si="10">P17</f>
        <v>0</v>
      </c>
      <c r="Y17" s="38"/>
      <c r="Z17" s="47">
        <f>IFERROR(IF(Y17/X17&gt;1,1,Y17/X17),0)</f>
        <v>0</v>
      </c>
      <c r="AA17" s="34"/>
      <c r="AB17" s="34"/>
      <c r="AC17" s="36">
        <f t="shared" ref="AC17:AC19" si="11">Q17</f>
        <v>0</v>
      </c>
      <c r="AD17" s="38"/>
      <c r="AE17" s="47">
        <f>IFERROR(IF(AD17/AC17&gt;1,1,AD17/AC17),0)</f>
        <v>0</v>
      </c>
      <c r="AF17" s="34"/>
      <c r="AG17" s="34"/>
      <c r="AH17" s="36">
        <f>R17</f>
        <v>1</v>
      </c>
      <c r="AI17" s="38"/>
      <c r="AJ17" s="47">
        <f>IFERROR(IF(AI17/AH17&gt;1,1,AI17/AH17),0)</f>
        <v>0</v>
      </c>
      <c r="AK17" s="34"/>
      <c r="AL17" s="34"/>
      <c r="AM17" s="36">
        <f t="shared" ref="AM17:AM19" si="12">S17</f>
        <v>0</v>
      </c>
      <c r="AN17" s="38"/>
      <c r="AO17" s="47">
        <f>IFERROR(IF(AN17/AM17&gt;1,1,AN17/AM17),0)</f>
        <v>0</v>
      </c>
      <c r="AP17" s="34"/>
      <c r="AQ17" s="34"/>
      <c r="AR17" s="51">
        <f t="shared" ref="AR17:AR19" si="13">T17</f>
        <v>1</v>
      </c>
      <c r="AS17" s="52"/>
      <c r="AT17" s="53">
        <f>IFERROR(IF(AS17/AR17&gt;1,1,AS17/AR17),0)</f>
        <v>0</v>
      </c>
    </row>
    <row r="18" spans="1:46" s="6" customFormat="1" ht="120" x14ac:dyDescent="0.25">
      <c r="A18" s="91" t="s">
        <v>192</v>
      </c>
      <c r="B18" s="93" t="s">
        <v>193</v>
      </c>
      <c r="C18" s="93" t="s">
        <v>73</v>
      </c>
      <c r="D18" s="94" t="s">
        <v>99</v>
      </c>
      <c r="E18" s="93" t="s">
        <v>135</v>
      </c>
      <c r="F18" s="93" t="s">
        <v>119</v>
      </c>
      <c r="G18" s="93" t="s">
        <v>77</v>
      </c>
      <c r="H18" s="93" t="s">
        <v>78</v>
      </c>
      <c r="I18" s="93" t="s">
        <v>111</v>
      </c>
      <c r="J18" s="93" t="s">
        <v>60</v>
      </c>
      <c r="K18" s="93" t="s">
        <v>194</v>
      </c>
      <c r="L18" s="93" t="s">
        <v>195</v>
      </c>
      <c r="M18" s="101" t="s">
        <v>196</v>
      </c>
      <c r="N18" s="93" t="s">
        <v>197</v>
      </c>
      <c r="O18" s="92" t="s">
        <v>61</v>
      </c>
      <c r="P18" s="102">
        <v>1</v>
      </c>
      <c r="Q18" s="102">
        <v>0</v>
      </c>
      <c r="R18" s="102">
        <v>0</v>
      </c>
      <c r="S18" s="102">
        <v>0</v>
      </c>
      <c r="T18" s="102">
        <f>SUM(P18:S18)</f>
        <v>1</v>
      </c>
      <c r="U18" s="93" t="s">
        <v>198</v>
      </c>
      <c r="V18" s="93" t="s">
        <v>199</v>
      </c>
      <c r="W18" s="93" t="s">
        <v>200</v>
      </c>
      <c r="X18" s="103">
        <f t="shared" si="10"/>
        <v>1</v>
      </c>
      <c r="Y18" s="38"/>
      <c r="Z18" s="47">
        <f>IFERROR(IF(Y18/X18&gt;1,1,Y18/X18),0)</f>
        <v>0</v>
      </c>
      <c r="AA18" s="34"/>
      <c r="AB18" s="34"/>
      <c r="AC18" s="103">
        <f t="shared" si="11"/>
        <v>0</v>
      </c>
      <c r="AD18" s="38"/>
      <c r="AE18" s="47">
        <f>IFERROR(IF(AD18/AC18&gt;1,1,AD18/AC18),0)</f>
        <v>0</v>
      </c>
      <c r="AF18" s="34"/>
      <c r="AG18" s="34"/>
      <c r="AH18" s="103">
        <f>R18</f>
        <v>0</v>
      </c>
      <c r="AI18" s="38"/>
      <c r="AJ18" s="47">
        <f>IFERROR(IF(AI18/AH18&gt;1,1,AI18/AH18),0)</f>
        <v>0</v>
      </c>
      <c r="AK18" s="34"/>
      <c r="AL18" s="34"/>
      <c r="AM18" s="103">
        <f t="shared" si="12"/>
        <v>0</v>
      </c>
      <c r="AN18" s="38"/>
      <c r="AO18" s="47">
        <f>IFERROR(IF(AN18/AM18&gt;1,1,AN18/AM18),0)</f>
        <v>0</v>
      </c>
      <c r="AP18" s="34"/>
      <c r="AQ18" s="34"/>
      <c r="AR18" s="104">
        <f t="shared" si="13"/>
        <v>1</v>
      </c>
      <c r="AS18" s="52"/>
      <c r="AT18" s="53">
        <f>IFERROR(IF(AS18/AR18&gt;1,1,AS18/AR18),0)</f>
        <v>0</v>
      </c>
    </row>
    <row r="19" spans="1:46" s="6" customFormat="1" ht="120" x14ac:dyDescent="0.25">
      <c r="A19" s="91" t="s">
        <v>201</v>
      </c>
      <c r="B19" s="94" t="s">
        <v>202</v>
      </c>
      <c r="C19" s="93" t="s">
        <v>73</v>
      </c>
      <c r="D19" s="94" t="s">
        <v>99</v>
      </c>
      <c r="E19" s="93" t="s">
        <v>135</v>
      </c>
      <c r="F19" s="93" t="s">
        <v>119</v>
      </c>
      <c r="G19" s="93" t="s">
        <v>77</v>
      </c>
      <c r="H19" s="93" t="s">
        <v>78</v>
      </c>
      <c r="I19" s="93" t="s">
        <v>111</v>
      </c>
      <c r="J19" s="93" t="s">
        <v>70</v>
      </c>
      <c r="K19" s="94" t="s">
        <v>203</v>
      </c>
      <c r="L19" s="94" t="s">
        <v>195</v>
      </c>
      <c r="M19" s="101" t="s">
        <v>204</v>
      </c>
      <c r="N19" s="94" t="s">
        <v>205</v>
      </c>
      <c r="O19" s="92" t="s">
        <v>71</v>
      </c>
      <c r="P19" s="102">
        <v>1</v>
      </c>
      <c r="Q19" s="102">
        <v>1</v>
      </c>
      <c r="R19" s="102">
        <v>1</v>
      </c>
      <c r="S19" s="102">
        <v>1</v>
      </c>
      <c r="T19" s="102">
        <f>AVERAGE(P19:S19)</f>
        <v>1</v>
      </c>
      <c r="U19" s="93" t="s">
        <v>198</v>
      </c>
      <c r="V19" s="93" t="s">
        <v>199</v>
      </c>
      <c r="W19" s="93" t="s">
        <v>200</v>
      </c>
      <c r="X19" s="103">
        <f t="shared" si="10"/>
        <v>1</v>
      </c>
      <c r="Y19" s="38"/>
      <c r="Z19" s="47">
        <f>IFERROR(IF(Y19/X19&gt;1,1,Y19/X19),0)</f>
        <v>0</v>
      </c>
      <c r="AA19" s="34"/>
      <c r="AB19" s="34"/>
      <c r="AC19" s="103">
        <f t="shared" si="11"/>
        <v>1</v>
      </c>
      <c r="AD19" s="38"/>
      <c r="AE19" s="47">
        <f>IFERROR(IF(AD19/AC19&gt;1,1,AD19/AC19),0)</f>
        <v>0</v>
      </c>
      <c r="AF19" s="34"/>
      <c r="AG19" s="34"/>
      <c r="AH19" s="103">
        <f t="shared" ref="AH19" si="14">R17</f>
        <v>1</v>
      </c>
      <c r="AI19" s="38"/>
      <c r="AJ19" s="47">
        <f>IFERROR(IF(AI19/AH19&gt;1,1,AI19/AH19),0)</f>
        <v>0</v>
      </c>
      <c r="AK19" s="34"/>
      <c r="AL19" s="34"/>
      <c r="AM19" s="103">
        <f t="shared" si="12"/>
        <v>1</v>
      </c>
      <c r="AN19" s="38"/>
      <c r="AO19" s="47">
        <f>IFERROR(IF(AN19/AM19&gt;1,1,AN19/AM19),0)</f>
        <v>0</v>
      </c>
      <c r="AP19" s="34"/>
      <c r="AQ19" s="34"/>
      <c r="AR19" s="104">
        <f t="shared" si="13"/>
        <v>1</v>
      </c>
      <c r="AS19" s="52"/>
      <c r="AT19" s="53">
        <f>IFERROR(IF(AS19/AR19&gt;1,1,AS19/AR19),0)</f>
        <v>0</v>
      </c>
    </row>
    <row r="20" spans="1:46" s="6" customFormat="1" ht="15.75" x14ac:dyDescent="0.25">
      <c r="A20" s="35"/>
      <c r="B20" s="35" t="s">
        <v>43</v>
      </c>
      <c r="C20" s="35"/>
      <c r="D20" s="35"/>
      <c r="E20" s="35"/>
      <c r="F20" s="35"/>
      <c r="G20" s="35"/>
      <c r="H20" s="35"/>
      <c r="I20" s="35"/>
      <c r="J20" s="35"/>
      <c r="K20" s="35"/>
      <c r="L20" s="35"/>
      <c r="M20" s="35"/>
      <c r="N20" s="35"/>
      <c r="O20" s="35"/>
      <c r="P20" s="43"/>
      <c r="Q20" s="43"/>
      <c r="R20" s="43"/>
      <c r="S20" s="43"/>
      <c r="T20" s="43"/>
      <c r="U20" s="35"/>
      <c r="V20" s="35"/>
      <c r="W20" s="35"/>
      <c r="X20" s="43"/>
      <c r="Y20" s="39"/>
      <c r="Z20" s="48">
        <f>AVERAGE(Z16,Z18,Z19)*20%</f>
        <v>0</v>
      </c>
      <c r="AA20" s="35"/>
      <c r="AB20" s="35"/>
      <c r="AC20" s="43"/>
      <c r="AD20" s="39"/>
      <c r="AE20" s="48">
        <f>AVERAGE(AE16,AE19)*20%</f>
        <v>0</v>
      </c>
      <c r="AF20" s="35"/>
      <c r="AG20" s="35"/>
      <c r="AH20" s="43"/>
      <c r="AI20" s="39"/>
      <c r="AJ20" s="48">
        <f>AVERAGE(AJ16,AJ17,AJ19)*20%</f>
        <v>0</v>
      </c>
      <c r="AK20" s="35"/>
      <c r="AL20" s="35"/>
      <c r="AM20" s="43"/>
      <c r="AN20" s="39"/>
      <c r="AO20" s="48">
        <f>AVERAGE(AO16,AO19)*20%</f>
        <v>0</v>
      </c>
      <c r="AP20" s="35"/>
      <c r="AQ20" s="35"/>
      <c r="AR20" s="43"/>
      <c r="AS20" s="39"/>
      <c r="AT20" s="48">
        <f>AVERAGE(AT16:AT19)*20%</f>
        <v>0</v>
      </c>
    </row>
    <row r="21" spans="1:46" s="6" customFormat="1" ht="18.75" x14ac:dyDescent="0.3">
      <c r="A21" s="22"/>
      <c r="B21" s="22" t="s">
        <v>44</v>
      </c>
      <c r="C21" s="22"/>
      <c r="D21" s="22"/>
      <c r="E21" s="22"/>
      <c r="F21" s="22"/>
      <c r="G21" s="22"/>
      <c r="H21" s="22"/>
      <c r="I21" s="22"/>
      <c r="J21" s="22"/>
      <c r="K21" s="22"/>
      <c r="L21" s="22"/>
      <c r="M21" s="22"/>
      <c r="N21" s="22"/>
      <c r="O21" s="22"/>
      <c r="P21" s="44"/>
      <c r="Q21" s="44"/>
      <c r="R21" s="44"/>
      <c r="S21" s="44"/>
      <c r="T21" s="44"/>
      <c r="U21" s="22"/>
      <c r="V21" s="22"/>
      <c r="W21" s="22"/>
      <c r="X21" s="44"/>
      <c r="Y21" s="40"/>
      <c r="Z21" s="49">
        <f>Z15+Z20</f>
        <v>0</v>
      </c>
      <c r="AA21" s="22"/>
      <c r="AB21" s="22"/>
      <c r="AC21" s="44"/>
      <c r="AD21" s="40"/>
      <c r="AE21" s="49">
        <f>AE15+AE20</f>
        <v>0</v>
      </c>
      <c r="AF21" s="22"/>
      <c r="AG21" s="22"/>
      <c r="AH21" s="44"/>
      <c r="AI21" s="40"/>
      <c r="AJ21" s="49">
        <f>AJ15+AJ20</f>
        <v>0</v>
      </c>
      <c r="AK21" s="22"/>
      <c r="AL21" s="22"/>
      <c r="AM21" s="44"/>
      <c r="AN21" s="40"/>
      <c r="AO21" s="49">
        <f>AO15+AO20</f>
        <v>0</v>
      </c>
      <c r="AP21" s="22"/>
      <c r="AQ21" s="22"/>
      <c r="AR21" s="44"/>
      <c r="AS21" s="40"/>
      <c r="AT21" s="49">
        <f>AT15+AT20</f>
        <v>0</v>
      </c>
    </row>
    <row r="22" spans="1:46" s="6" customForma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row>
    <row r="23" spans="1:46" s="2" customFormat="1" ht="15.75"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row>
    <row r="24" spans="1:46" s="3" customFormat="1" ht="18.75" x14ac:dyDescent="0.3">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row>
  </sheetData>
  <sheetProtection formatCells="0" formatRows="0" insertRows="0" insertHyperlinks="0" deleteRows="0" sort="0" autoFilter="0" pivotTables="0"/>
  <mergeCells count="21">
    <mergeCell ref="A1:H1"/>
    <mergeCell ref="A3:B7"/>
    <mergeCell ref="AR9:AT9"/>
    <mergeCell ref="AM9:AQ9"/>
    <mergeCell ref="AH9:AL9"/>
    <mergeCell ref="AC9:AG9"/>
    <mergeCell ref="X9:AB9"/>
    <mergeCell ref="U9:W9"/>
    <mergeCell ref="H6:I6"/>
    <mergeCell ref="H7:I7"/>
    <mergeCell ref="A9:B9"/>
    <mergeCell ref="J9:N9"/>
    <mergeCell ref="O9:T9"/>
    <mergeCell ref="H9:I9"/>
    <mergeCell ref="F9:F10"/>
    <mergeCell ref="G9:G10"/>
    <mergeCell ref="C9:E9"/>
    <mergeCell ref="C3:D7"/>
    <mergeCell ref="H4:I4"/>
    <mergeCell ref="F3:I3"/>
    <mergeCell ref="H5:I5"/>
  </mergeCells>
  <phoneticPr fontId="12" type="noConversion"/>
  <dataValidations count="2">
    <dataValidation allowBlank="1" showInputMessage="1" showErrorMessage="1" error="Escriba un texto " promptTitle="Cualquier contenido" sqref="L8 F4:F7" xr:uid="{00000000-0002-0000-0100-000000000000}"/>
    <dataValidation type="decimal" allowBlank="1" showInputMessage="1" showErrorMessage="1" sqref="AT16:AT21 AO16:AO21 AE16:AE21 AJ16:AJ21 AT11:AT14 AE11:AE14 AJ11:AJ14 AO11:AO14 X11:Z14 X16:Z21" xr:uid="{2620A730-8CA7-472C-88BC-172E885C72B7}">
      <formula1>0</formula1>
      <formula2>1000000</formula2>
    </dataValidation>
  </dataValidations>
  <pageMargins left="0.7" right="0.7" top="0.75" bottom="0.75" header="0.3" footer="0.3"/>
  <pageSetup paperSize="9" orientation="portrait" r:id="rId1"/>
  <ignoredErrors>
    <ignoredError sqref="Z15 AT15 AO15 AJ15 AE15" formula="1"/>
  </ignoredErrors>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error="Escriba un texto " promptTitle="Cualquier contenido" xr:uid="{00000000-0002-0000-0100-000001000000}">
          <x14:formula1>
            <xm:f>Listas!#REF!</xm:f>
          </x14:formula1>
          <xm:sqref>L33:L1048576</xm:sqref>
        </x14:dataValidation>
        <x14:dataValidation type="list" allowBlank="1" showInputMessage="1" showErrorMessage="1" xr:uid="{D42C5450-6ED3-4564-A887-50449244D0BF}">
          <x14:formula1>
            <xm:f>Listas!$E$2:$E$13</xm:f>
          </x14:formula1>
          <xm:sqref>F11:F14</xm:sqref>
        </x14:dataValidation>
        <x14:dataValidation type="list" allowBlank="1" showInputMessage="1" showErrorMessage="1" xr:uid="{368CAFF5-BE04-4FFF-B338-51D69BA23554}">
          <x14:formula1>
            <xm:f>Listas!$F$2:$F$10</xm:f>
          </x14:formula1>
          <xm:sqref>G11:G14</xm:sqref>
        </x14:dataValidation>
        <x14:dataValidation type="list" allowBlank="1" showInputMessage="1" showErrorMessage="1" xr:uid="{644DEEAA-0D3C-4060-99CA-C576A2F91A4D}">
          <x14:formula1>
            <xm:f>Listas!$I$2:$I$4</xm:f>
          </x14:formula1>
          <xm:sqref>J11:J14</xm:sqref>
        </x14:dataValidation>
        <x14:dataValidation type="list" allowBlank="1" showInputMessage="1" showErrorMessage="1" xr:uid="{F27B990B-F8E1-43B0-B8F7-E94519E68711}">
          <x14:formula1>
            <xm:f>Listas!$J$2:$J$5</xm:f>
          </x14:formula1>
          <xm:sqref>O11:O14</xm:sqref>
        </x14:dataValidation>
        <x14:dataValidation type="list" allowBlank="1" showInputMessage="1" showErrorMessage="1" xr:uid="{04D58E5A-C535-424D-AAB5-8991AB9C5DFB}">
          <x14:formula1>
            <xm:f>Listas!$G$2:$G$9</xm:f>
          </x14:formula1>
          <xm:sqref>H11:H14</xm:sqref>
        </x14:dataValidation>
        <x14:dataValidation type="list" allowBlank="1" showInputMessage="1" showErrorMessage="1" xr:uid="{F6AE8673-425F-47F4-8692-64AAB292128E}">
          <x14:formula1>
            <xm:f>Listas!$H$2:$H$21</xm:f>
          </x14:formula1>
          <xm:sqref>I11:I14</xm:sqref>
        </x14:dataValidation>
        <x14:dataValidation type="list" allowBlank="1" showInputMessage="1" showErrorMessage="1" xr:uid="{FAFEBD2F-5282-4B82-98B1-C87AACF170B0}">
          <x14:formula1>
            <xm:f>Listas!$C$2:$C$10</xm:f>
          </x14:formula1>
          <xm:sqref>D11:D14</xm:sqref>
        </x14:dataValidation>
        <x14:dataValidation type="list" allowBlank="1" showInputMessage="1" showErrorMessage="1" xr:uid="{520D2F01-9FDA-4008-9999-0E710FCEF4EB}">
          <x14:formula1>
            <xm:f>Listas!$D$2:$D$21</xm:f>
          </x14:formula1>
          <xm:sqref>E11:E14</xm:sqref>
        </x14:dataValidation>
        <x14:dataValidation type="list" allowBlank="1" showInputMessage="1" showErrorMessage="1" xr:uid="{085547D8-D571-4659-8620-E369E4253A0D}">
          <x14:formula1>
            <xm:f>Listas!$B$2:$B$5</xm:f>
          </x14:formula1>
          <xm:sqref>C11:C14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5"/>
  <sheetViews>
    <sheetView topLeftCell="D1" workbookViewId="0">
      <selection activeCell="D22" sqref="D22"/>
    </sheetView>
  </sheetViews>
  <sheetFormatPr baseColWidth="10" defaultColWidth="11.42578125" defaultRowHeight="15" x14ac:dyDescent="0.25"/>
  <cols>
    <col min="1" max="1" width="94.28515625" bestFit="1" customWidth="1"/>
    <col min="2" max="2" width="28.28515625" bestFit="1" customWidth="1"/>
    <col min="3" max="3" width="109.7109375" bestFit="1" customWidth="1"/>
    <col min="4" max="4" width="255.7109375" bestFit="1" customWidth="1"/>
    <col min="5" max="5" width="177.140625" bestFit="1" customWidth="1"/>
    <col min="6" max="6" width="255.7109375" bestFit="1" customWidth="1"/>
    <col min="7" max="7" width="39.140625" bestFit="1" customWidth="1"/>
    <col min="8" max="8" width="83.42578125" bestFit="1" customWidth="1"/>
    <col min="9" max="9" width="15.7109375" bestFit="1" customWidth="1"/>
    <col min="10" max="10" width="20.7109375" bestFit="1" customWidth="1"/>
    <col min="11" max="11" width="177.140625" bestFit="1" customWidth="1"/>
  </cols>
  <sheetData>
    <row r="1" spans="1:10" s="33" customFormat="1" x14ac:dyDescent="0.25">
      <c r="A1" s="33" t="s">
        <v>45</v>
      </c>
      <c r="B1" s="33" t="s">
        <v>19</v>
      </c>
      <c r="C1" s="33" t="s">
        <v>46</v>
      </c>
      <c r="D1" s="33" t="s">
        <v>47</v>
      </c>
      <c r="E1" s="33" t="s">
        <v>48</v>
      </c>
      <c r="F1" s="33" t="s">
        <v>49</v>
      </c>
      <c r="G1" s="33" t="s">
        <v>50</v>
      </c>
      <c r="H1" s="33" t="s">
        <v>51</v>
      </c>
      <c r="I1" s="33" t="s">
        <v>24</v>
      </c>
      <c r="J1" s="33" t="s">
        <v>29</v>
      </c>
    </row>
    <row r="2" spans="1:10" x14ac:dyDescent="0.25">
      <c r="A2" t="s">
        <v>52</v>
      </c>
      <c r="B2" t="s">
        <v>53</v>
      </c>
      <c r="C2" s="16" t="s">
        <v>54</v>
      </c>
      <c r="D2" t="s">
        <v>55</v>
      </c>
      <c r="E2" t="s">
        <v>56</v>
      </c>
      <c r="F2" t="s">
        <v>57</v>
      </c>
      <c r="G2" t="s">
        <v>58</v>
      </c>
      <c r="H2" s="11" t="s">
        <v>59</v>
      </c>
      <c r="I2" t="s">
        <v>60</v>
      </c>
      <c r="J2" t="s">
        <v>61</v>
      </c>
    </row>
    <row r="3" spans="1:10" x14ac:dyDescent="0.25">
      <c r="A3" t="s">
        <v>62</v>
      </c>
      <c r="B3" t="s">
        <v>63</v>
      </c>
      <c r="C3" s="16" t="s">
        <v>64</v>
      </c>
      <c r="D3" t="s">
        <v>65</v>
      </c>
      <c r="E3" t="s">
        <v>66</v>
      </c>
      <c r="F3" t="s">
        <v>67</v>
      </c>
      <c r="G3" t="s">
        <v>68</v>
      </c>
      <c r="H3" s="11" t="s">
        <v>69</v>
      </c>
      <c r="I3" t="s">
        <v>70</v>
      </c>
      <c r="J3" t="s">
        <v>71</v>
      </c>
    </row>
    <row r="4" spans="1:10" x14ac:dyDescent="0.25">
      <c r="A4" t="s">
        <v>72</v>
      </c>
      <c r="B4" t="s">
        <v>73</v>
      </c>
      <c r="C4" s="16" t="s">
        <v>74</v>
      </c>
      <c r="D4" t="s">
        <v>75</v>
      </c>
      <c r="E4" t="s">
        <v>76</v>
      </c>
      <c r="F4" t="s">
        <v>77</v>
      </c>
      <c r="G4" t="s">
        <v>78</v>
      </c>
      <c r="H4" s="11" t="s">
        <v>79</v>
      </c>
      <c r="I4" t="s">
        <v>80</v>
      </c>
      <c r="J4" t="s">
        <v>81</v>
      </c>
    </row>
    <row r="5" spans="1:10" x14ac:dyDescent="0.25">
      <c r="A5" t="s">
        <v>82</v>
      </c>
      <c r="B5" t="s">
        <v>83</v>
      </c>
      <c r="C5" s="16" t="s">
        <v>84</v>
      </c>
      <c r="D5" t="s">
        <v>85</v>
      </c>
      <c r="E5" t="s">
        <v>86</v>
      </c>
      <c r="F5" t="s">
        <v>87</v>
      </c>
      <c r="G5" t="s">
        <v>88</v>
      </c>
      <c r="H5" s="11" t="s">
        <v>89</v>
      </c>
      <c r="J5" t="s">
        <v>90</v>
      </c>
    </row>
    <row r="6" spans="1:10" x14ac:dyDescent="0.25">
      <c r="A6" t="s">
        <v>91</v>
      </c>
      <c r="C6" s="16" t="s">
        <v>92</v>
      </c>
      <c r="D6" t="s">
        <v>93</v>
      </c>
      <c r="E6" t="s">
        <v>94</v>
      </c>
      <c r="F6" t="s">
        <v>95</v>
      </c>
      <c r="G6" t="s">
        <v>96</v>
      </c>
      <c r="H6" s="11" t="s">
        <v>97</v>
      </c>
    </row>
    <row r="7" spans="1:10" x14ac:dyDescent="0.25">
      <c r="A7" t="s">
        <v>98</v>
      </c>
      <c r="C7" s="16" t="s">
        <v>99</v>
      </c>
      <c r="D7" t="s">
        <v>100</v>
      </c>
      <c r="E7" t="s">
        <v>101</v>
      </c>
      <c r="F7" t="s">
        <v>102</v>
      </c>
      <c r="G7" t="s">
        <v>103</v>
      </c>
      <c r="H7" s="11" t="s">
        <v>104</v>
      </c>
    </row>
    <row r="8" spans="1:10" x14ac:dyDescent="0.25">
      <c r="A8" t="s">
        <v>105</v>
      </c>
      <c r="C8" s="16" t="s">
        <v>106</v>
      </c>
      <c r="D8" t="s">
        <v>107</v>
      </c>
      <c r="E8" t="s">
        <v>108</v>
      </c>
      <c r="F8" t="s">
        <v>109</v>
      </c>
      <c r="G8" t="s">
        <v>110</v>
      </c>
      <c r="H8" s="11" t="s">
        <v>111</v>
      </c>
    </row>
    <row r="9" spans="1:10" x14ac:dyDescent="0.25">
      <c r="A9" t="s">
        <v>112</v>
      </c>
      <c r="C9" s="16" t="s">
        <v>84</v>
      </c>
      <c r="D9" t="s">
        <v>113</v>
      </c>
      <c r="E9" t="s">
        <v>114</v>
      </c>
      <c r="F9" t="s">
        <v>115</v>
      </c>
      <c r="G9" s="11" t="s">
        <v>83</v>
      </c>
      <c r="H9" s="11" t="s">
        <v>116</v>
      </c>
    </row>
    <row r="10" spans="1:10" x14ac:dyDescent="0.25">
      <c r="A10" t="s">
        <v>117</v>
      </c>
      <c r="C10" s="16" t="s">
        <v>83</v>
      </c>
      <c r="D10" t="s">
        <v>118</v>
      </c>
      <c r="E10" t="s">
        <v>119</v>
      </c>
      <c r="F10" t="s">
        <v>120</v>
      </c>
      <c r="H10" s="11" t="s">
        <v>121</v>
      </c>
    </row>
    <row r="11" spans="1:10" x14ac:dyDescent="0.25">
      <c r="A11" t="s">
        <v>122</v>
      </c>
      <c r="C11" s="16"/>
      <c r="D11" t="s">
        <v>123</v>
      </c>
      <c r="E11" t="s">
        <v>124</v>
      </c>
      <c r="H11" s="11" t="s">
        <v>125</v>
      </c>
    </row>
    <row r="12" spans="1:10" x14ac:dyDescent="0.25">
      <c r="A12" t="s">
        <v>126</v>
      </c>
      <c r="C12" s="16"/>
      <c r="D12" t="s">
        <v>127</v>
      </c>
      <c r="E12" t="s">
        <v>128</v>
      </c>
      <c r="H12" s="11" t="s">
        <v>129</v>
      </c>
    </row>
    <row r="13" spans="1:10" x14ac:dyDescent="0.25">
      <c r="A13" t="s">
        <v>130</v>
      </c>
      <c r="D13" t="s">
        <v>131</v>
      </c>
      <c r="E13" t="s">
        <v>132</v>
      </c>
      <c r="H13" s="11" t="s">
        <v>133</v>
      </c>
    </row>
    <row r="14" spans="1:10" x14ac:dyDescent="0.25">
      <c r="A14" t="s">
        <v>134</v>
      </c>
      <c r="D14" t="s">
        <v>135</v>
      </c>
      <c r="H14" s="11" t="s">
        <v>136</v>
      </c>
      <c r="I14" s="11"/>
    </row>
    <row r="15" spans="1:10" x14ac:dyDescent="0.25">
      <c r="A15" t="s">
        <v>137</v>
      </c>
      <c r="D15" t="s">
        <v>138</v>
      </c>
      <c r="H15" s="11" t="s">
        <v>139</v>
      </c>
      <c r="I15" s="11"/>
    </row>
    <row r="16" spans="1:10" x14ac:dyDescent="0.25">
      <c r="A16" t="s">
        <v>140</v>
      </c>
      <c r="D16" t="s">
        <v>141</v>
      </c>
      <c r="H16" s="11" t="s">
        <v>142</v>
      </c>
      <c r="I16" s="11"/>
    </row>
    <row r="17" spans="1:9" x14ac:dyDescent="0.25">
      <c r="A17" t="s">
        <v>143</v>
      </c>
      <c r="D17" t="s">
        <v>144</v>
      </c>
      <c r="H17" s="11" t="s">
        <v>145</v>
      </c>
      <c r="I17" s="11"/>
    </row>
    <row r="18" spans="1:9" x14ac:dyDescent="0.25">
      <c r="A18" t="s">
        <v>146</v>
      </c>
      <c r="D18" t="s">
        <v>147</v>
      </c>
      <c r="H18" s="11" t="s">
        <v>148</v>
      </c>
      <c r="I18" s="11"/>
    </row>
    <row r="19" spans="1:9" x14ac:dyDescent="0.25">
      <c r="A19" t="s">
        <v>149</v>
      </c>
      <c r="D19" t="s">
        <v>150</v>
      </c>
      <c r="H19" s="11" t="s">
        <v>151</v>
      </c>
      <c r="I19" s="11"/>
    </row>
    <row r="20" spans="1:9" x14ac:dyDescent="0.25">
      <c r="A20" t="s">
        <v>152</v>
      </c>
      <c r="D20" t="s">
        <v>153</v>
      </c>
      <c r="H20" s="11" t="s">
        <v>154</v>
      </c>
      <c r="I20" s="11"/>
    </row>
    <row r="21" spans="1:9" x14ac:dyDescent="0.25">
      <c r="A21" t="s">
        <v>155</v>
      </c>
      <c r="D21" t="s">
        <v>83</v>
      </c>
      <c r="H21" s="11" t="s">
        <v>83</v>
      </c>
      <c r="I21" s="11"/>
    </row>
    <row r="22" spans="1:9" x14ac:dyDescent="0.25">
      <c r="A22" t="s">
        <v>156</v>
      </c>
    </row>
    <row r="23" spans="1:9" x14ac:dyDescent="0.25">
      <c r="A23" t="s">
        <v>157</v>
      </c>
    </row>
    <row r="24" spans="1:9" x14ac:dyDescent="0.25">
      <c r="A24" t="s">
        <v>158</v>
      </c>
    </row>
    <row r="25" spans="1:9" x14ac:dyDescent="0.25">
      <c r="A25" t="s">
        <v>159</v>
      </c>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e2c61d711546a8d177325e865e6eca1a">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f0f8f8eb9048146977135574a6b0b1e3"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D912C2-67FF-4F74-B857-B8D2F5FE6CA6}">
  <ds:schemaRefs>
    <ds:schemaRef ds:uri="d6eaa91c-3afb-4015-aba1-5ff992c1a5ca"/>
    <ds:schemaRef ds:uri="http://purl.org/dc/terms/"/>
    <ds:schemaRef ds:uri="http://purl.org/dc/elements/1.1/"/>
    <ds:schemaRef ds:uri="http://purl.org/dc/dcmitype/"/>
    <ds:schemaRef ds:uri="http://schemas.openxmlformats.org/package/2006/metadata/core-properties"/>
    <ds:schemaRef ds:uri="http://schemas.microsoft.com/office/2006/documentManagement/types"/>
    <ds:schemaRef ds:uri="4d1d2e24-7be0-47eb-a1db-99cc6d75caff"/>
    <ds:schemaRef ds:uri="http://www.w3.org/XML/1998/namespace"/>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3.xml><?xml version="1.0" encoding="utf-8"?>
<ds:datastoreItem xmlns:ds="http://schemas.openxmlformats.org/officeDocument/2006/customXml" ds:itemID="{8F2EBB74-A2A2-481D-AE71-87868DB3643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2025-11-24T16:18:48Z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