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C8B687DA-9314-407B-8132-DFE61EC662C4}" xr6:coauthVersionLast="47" xr6:coauthVersionMax="47" xr10:uidLastSave="{00000000-0000-0000-0000-000000000000}"/>
  <bookViews>
    <workbookView xWindow="-120" yWindow="-120" windowWidth="20730" windowHeight="11040" xr2:uid="{00000000-000D-0000-FFFF-FFFF00000000}"/>
  </bookViews>
  <sheets>
    <sheet name="PG NC" sheetId="1" r:id="rId1"/>
    <sheet name="Listas" sheetId="2" state="hidden" r:id="rId2"/>
  </sheets>
  <definedNames>
    <definedName name="_xlnm._FilterDatabase" localSheetId="0" hidden="1">'PG NC'!$G$11:$G$21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 i="1" l="1"/>
  <c r="T21" i="1"/>
  <c r="AR21" i="1" s="1"/>
  <c r="AT21" i="1" s="1"/>
  <c r="T20" i="1"/>
  <c r="AR20" i="1" s="1"/>
  <c r="AT20" i="1" s="1"/>
  <c r="T19" i="1"/>
  <c r="AR19" i="1" s="1"/>
  <c r="AT19" i="1" s="1"/>
  <c r="T18" i="1"/>
  <c r="AR18" i="1" s="1"/>
  <c r="AT18" i="1" s="1"/>
  <c r="T17" i="1"/>
  <c r="T16" i="1"/>
  <c r="AR16" i="1" s="1"/>
  <c r="AT16" i="1" s="1"/>
  <c r="T15" i="1"/>
  <c r="AR15" i="1" s="1"/>
  <c r="AT15" i="1" s="1"/>
  <c r="T14" i="1"/>
  <c r="AR14" i="1" s="1"/>
  <c r="AT14" i="1" s="1"/>
  <c r="T13" i="1"/>
  <c r="T12" i="1"/>
  <c r="T11" i="1"/>
  <c r="AR11" i="1" s="1"/>
  <c r="AT11" i="1" s="1"/>
  <c r="T23" i="1"/>
  <c r="AR23" i="1" s="1"/>
  <c r="AT23" i="1" s="1"/>
  <c r="T24" i="1"/>
  <c r="AR24" i="1" s="1"/>
  <c r="AT24" i="1" s="1"/>
  <c r="T25" i="1"/>
  <c r="AR25" i="1" s="1"/>
  <c r="AT25" i="1" s="1"/>
  <c r="T26" i="1"/>
  <c r="AR17" i="1"/>
  <c r="AT17" i="1" s="1"/>
  <c r="AM17" i="1"/>
  <c r="AO17" i="1" s="1"/>
  <c r="AM18" i="1"/>
  <c r="AO18" i="1" s="1"/>
  <c r="AM19" i="1"/>
  <c r="AO19" i="1" s="1"/>
  <c r="AM20" i="1"/>
  <c r="AO20" i="1" s="1"/>
  <c r="AH17" i="1"/>
  <c r="AJ17" i="1" s="1"/>
  <c r="AH18" i="1"/>
  <c r="AJ18" i="1" s="1"/>
  <c r="AH19" i="1"/>
  <c r="AJ19" i="1" s="1"/>
  <c r="AH20" i="1"/>
  <c r="AJ20" i="1" s="1"/>
  <c r="AC17" i="1"/>
  <c r="AE17" i="1" s="1"/>
  <c r="AC18" i="1"/>
  <c r="AE18" i="1" s="1"/>
  <c r="AC19" i="1"/>
  <c r="AE19" i="1" s="1"/>
  <c r="AC20" i="1"/>
  <c r="AE20" i="1" s="1"/>
  <c r="X17" i="1"/>
  <c r="Z17" i="1" s="1"/>
  <c r="X18" i="1"/>
  <c r="Z18" i="1" s="1"/>
  <c r="X19" i="1"/>
  <c r="Z19" i="1" s="1"/>
  <c r="X20" i="1"/>
  <c r="Z20" i="1" s="1"/>
  <c r="AR26" i="1"/>
  <c r="AT26" i="1" s="1"/>
  <c r="T28" i="1"/>
  <c r="AR28" i="1" s="1"/>
  <c r="AT28" i="1" s="1"/>
  <c r="T27" i="1"/>
  <c r="AR27" i="1" s="1"/>
  <c r="AT27" i="1" s="1"/>
  <c r="AR12" i="1"/>
  <c r="AT12" i="1" s="1"/>
  <c r="AR13" i="1"/>
  <c r="AT13" i="1" s="1"/>
  <c r="AM12" i="1"/>
  <c r="AO12" i="1" s="1"/>
  <c r="AM13" i="1"/>
  <c r="AO13" i="1" s="1"/>
  <c r="AM14" i="1"/>
  <c r="AO14" i="1" s="1"/>
  <c r="AM15" i="1"/>
  <c r="AO15" i="1" s="1"/>
  <c r="AM16" i="1"/>
  <c r="AO16" i="1" s="1"/>
  <c r="AM21" i="1"/>
  <c r="AO21" i="1" s="1"/>
  <c r="AM23" i="1"/>
  <c r="AO23" i="1" s="1"/>
  <c r="AM24" i="1"/>
  <c r="AO24" i="1" s="1"/>
  <c r="AM25" i="1"/>
  <c r="AO25" i="1" s="1"/>
  <c r="AM26" i="1"/>
  <c r="AO26" i="1" s="1"/>
  <c r="AM27" i="1"/>
  <c r="AO27" i="1" s="1"/>
  <c r="AM28" i="1"/>
  <c r="AO28" i="1" s="1"/>
  <c r="AM11" i="1"/>
  <c r="AO11" i="1" s="1"/>
  <c r="AH12" i="1"/>
  <c r="AJ12" i="1" s="1"/>
  <c r="AH13" i="1"/>
  <c r="AJ13" i="1" s="1"/>
  <c r="AH14" i="1"/>
  <c r="AJ14" i="1" s="1"/>
  <c r="AH15" i="1"/>
  <c r="AJ15" i="1" s="1"/>
  <c r="AH16" i="1"/>
  <c r="AJ16" i="1" s="1"/>
  <c r="AH21" i="1"/>
  <c r="AJ21" i="1" s="1"/>
  <c r="AH23" i="1"/>
  <c r="AJ23" i="1" s="1"/>
  <c r="AH24" i="1"/>
  <c r="AJ24" i="1" s="1"/>
  <c r="AH25" i="1"/>
  <c r="AJ25" i="1" s="1"/>
  <c r="AH26" i="1"/>
  <c r="AJ26" i="1" s="1"/>
  <c r="AH27" i="1"/>
  <c r="AJ27" i="1" s="1"/>
  <c r="AH28" i="1"/>
  <c r="AJ28" i="1" s="1"/>
  <c r="AH11" i="1"/>
  <c r="AJ11" i="1" s="1"/>
  <c r="AC24" i="1"/>
  <c r="AE24" i="1" s="1"/>
  <c r="AC25" i="1"/>
  <c r="AE25" i="1" s="1"/>
  <c r="AC26" i="1"/>
  <c r="AE26" i="1" s="1"/>
  <c r="AC27" i="1"/>
  <c r="AE27" i="1" s="1"/>
  <c r="AC28" i="1"/>
  <c r="AE28" i="1" s="1"/>
  <c r="AC23" i="1"/>
  <c r="AE23" i="1" s="1"/>
  <c r="AC12" i="1"/>
  <c r="AE12" i="1" s="1"/>
  <c r="AC13" i="1"/>
  <c r="AE13" i="1" s="1"/>
  <c r="AC14" i="1"/>
  <c r="AE14" i="1" s="1"/>
  <c r="AC15" i="1"/>
  <c r="AE15" i="1" s="1"/>
  <c r="AC16" i="1"/>
  <c r="AE16" i="1" s="1"/>
  <c r="AC21" i="1"/>
  <c r="AE21" i="1" s="1"/>
  <c r="AC11" i="1"/>
  <c r="AE11" i="1" s="1"/>
  <c r="X11" i="1"/>
  <c r="Z11" i="1" s="1"/>
  <c r="X24" i="1"/>
  <c r="Z24" i="1" s="1"/>
  <c r="X25" i="1"/>
  <c r="Z25" i="1" s="1"/>
  <c r="X26" i="1"/>
  <c r="Z26" i="1" s="1"/>
  <c r="X27" i="1"/>
  <c r="Z27" i="1" s="1"/>
  <c r="X28" i="1"/>
  <c r="Z28" i="1" s="1"/>
  <c r="X23" i="1"/>
  <c r="Z23" i="1" s="1"/>
  <c r="Z29" i="1" s="1"/>
  <c r="X12" i="1"/>
  <c r="Z12" i="1" s="1"/>
  <c r="X13" i="1"/>
  <c r="Z13" i="1" s="1"/>
  <c r="X14" i="1"/>
  <c r="Z14" i="1" s="1"/>
  <c r="X15" i="1"/>
  <c r="Z15" i="1" s="1"/>
  <c r="X16" i="1"/>
  <c r="Z16" i="1" s="1"/>
  <c r="X21" i="1"/>
  <c r="Z21" i="1" s="1"/>
  <c r="AE29" i="1" l="1"/>
  <c r="AO29" i="1"/>
  <c r="AJ29" i="1"/>
  <c r="Z30" i="1"/>
  <c r="AE22" i="1"/>
  <c r="AJ22" i="1"/>
  <c r="AT22" i="1"/>
  <c r="AT29" i="1"/>
  <c r="AO22" i="1"/>
  <c r="AE30" i="1" l="1"/>
  <c r="AJ30" i="1"/>
  <c r="AT30" i="1"/>
  <c r="AO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<sst xmlns="http://schemas.openxmlformats.org/spreadsheetml/2006/main" count="493" uniqueCount="285">
  <si>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</si>
  <si>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</si>
  <si>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</si>
  <si>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</si>
  <si>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</si>
  <si>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</si>
  <si>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</si>
  <si>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</si>
  <si>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</si>
  <si>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</si>
  <si>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</si>
  <si>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</si>
  <si>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</si>
  <si>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</si>
  <si>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</si>
  <si>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</si>
  <si>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</si>
  <si>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</si>
  <si>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</si>
  <si>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</si>
  <si>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</si>
  <si>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</si>
  <si>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</si>
  <si>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</si>
  <si>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</si>
  <si>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</si>
  <si>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</si>
  <si>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</si>
  <si>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</si>
  <si>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</si>
  <si>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</si>
  <si>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</si>
  <si>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</si>
  <si>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</si>
  <si>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</si>
  <si>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</si>
  <si>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</si>
  <si>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</si>
  <si>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</si>
  <si>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</si>
  <si>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</si>
  <si>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</si>
  <si>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</si>
  <si>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</si>
  <si>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</si>
  <si>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</si>
  <si>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</si>
  <si>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</si>
  <si>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</si>
  <si>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</si>
  <si>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</si>
  <si>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</si>
  <si>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</si>
  <si>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</si>
  <si>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</si>
  <si>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</si>
  <si>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</si>
  <si>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</si>
  <si>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</si>
  <si>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</si>
  <si>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Eficacia</t>
  </si>
  <si>
    <t>Suma</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</si>
  <si>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</si>
  <si>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</si>
  <si>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</si>
  <si>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</si>
  <si>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</si>
  <si>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</si>
  <si>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</si>
  <si>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</si>
  <si>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</si>
  <si>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Constante</t>
  </si>
  <si>
    <t>OAC - Oficina Asesora de Comunicaciones</t>
  </si>
  <si>
    <t>Bogotá confía en su gobierno</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</si>
  <si>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</si>
  <si>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</si>
  <si>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</si>
  <si>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</si>
  <si>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</si>
  <si>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</si>
  <si>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</si>
  <si>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</si>
  <si>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</si>
  <si>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</si>
  <si>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</si>
  <si>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</si>
  <si>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</si>
  <si>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</si>
  <si>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</si>
  <si>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</si>
  <si>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</si>
  <si>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</si>
  <si>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</si>
  <si>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</si>
  <si>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</si>
  <si>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</si>
  <si>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</si>
  <si>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</si>
  <si>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</si>
  <si>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</si>
  <si>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</si>
  <si>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</si>
  <si>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</si>
  <si>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</si>
  <si>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</si>
  <si>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</si>
  <si>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</si>
  <si>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</si>
  <si>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</si>
  <si>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</si>
  <si>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</si>
  <si>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</si>
  <si>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</si>
  <si>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</si>
  <si>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</si>
  <si>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</si>
  <si>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</si>
  <si>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</si>
  <si>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</si>
  <si>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</si>
  <si>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</si>
  <si>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</si>
  <si>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</si>
  <si>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</si>
  <si>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</si>
  <si>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</si>
  <si>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</si>
  <si>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</si>
  <si>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</si>
  <si>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</si>
  <si>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</si>
  <si>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</si>
  <si>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</si>
  <si>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</si>
  <si>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</si>
  <si>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</si>
  <si>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</si>
  <si>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</si>
  <si>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Implementar 1 estrategia para fortalecimiento de la gestión institucional y operativa  </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</si>
  <si>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</si>
  <si>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</si>
  <si>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</si>
  <si>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</si>
  <si>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</si>
  <si>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</si>
  <si>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</si>
  <si>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</si>
  <si>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</si>
  <si>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</si>
  <si>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</si>
  <si>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</si>
  <si>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</si>
  <si>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</si>
  <si>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</si>
  <si>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</si>
  <si>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</si>
  <si>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</si>
  <si>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</si>
  <si>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</si>
  <si>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</si>
  <si>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</si>
  <si>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MT2</t>
  </si>
  <si>
    <t>MT3</t>
  </si>
  <si>
    <t>MT4</t>
  </si>
  <si>
    <t>MT5</t>
  </si>
  <si>
    <t>MT6</t>
  </si>
  <si>
    <t>MT7</t>
  </si>
  <si>
    <t>MT1</t>
  </si>
  <si>
    <t>MTS1</t>
  </si>
  <si>
    <t>MTS2</t>
  </si>
  <si>
    <t>MTS3</t>
  </si>
  <si>
    <t>MTS4</t>
  </si>
  <si>
    <t>MTS5</t>
  </si>
  <si>
    <t>MTS6</t>
  </si>
  <si>
    <t>Obtener un (1) sello "Gobierno Sostenible"  por el cumplimiento de los criterios establecidos por la Oficina Asesora de Planeación en el marco del Sistema de Gestión Ambiental y Energético</t>
  </si>
  <si>
    <t>Sello</t>
  </si>
  <si>
    <t xml:space="preserve">Un sello </t>
  </si>
  <si>
    <t xml:space="preserve">Herramienta caificación criterios </t>
  </si>
  <si>
    <t>Sello "Gobierno Sostenible"</t>
  </si>
  <si>
    <t>No. de criterios cumplidos /No. cumplidos establecidos</t>
  </si>
  <si>
    <t>Reporte: OAP - Oficina Asesora de Planeación (Gestión Ambiental)
Ejecución: Procesos de Gestión de Nivel Central</t>
  </si>
  <si>
    <t xml:space="preserve">Realizar una (1) jornada de revisión de de actualización documental de los procesos para la siguiente vigencia. </t>
  </si>
  <si>
    <t>Evidencia de reunión</t>
  </si>
  <si>
    <t>Reporte de realización de la  jornada revisión de actualización documental de los procesos para la siguiente vigencia por parte de la OAP.</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</si>
  <si>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</si>
  <si>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</si>
  <si>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</si>
  <si>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Reporte: OAP - Oficina Asesora de Planeación (Procesos de Gestión)
Ejecución: Procesos de Gestión de Nivel Central</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</si>
  <si>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</si>
  <si>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</si>
  <si>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Peticiones pendientes por gestionar al 31 de diciembre de  2025</t>
  </si>
  <si>
    <t>Reporte de peticiones ciudadanas gestionadas (con respuesta definitiva o traslado por competencia)</t>
  </si>
  <si>
    <t xml:space="preserve">Reporte Sistema Distrital de Gestión de Peticiones Ciudadanas - Bogotá te  Escucha </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</si>
  <si>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</si>
  <si>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</si>
  <si>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</si>
  <si>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respuestas efectuadas / No. requerimientos instaurados antes del 31 de diciembre 2025 pendientes por gestionar</t>
  </si>
  <si>
    <t>No. de peticiones gestionadas en los términos de ley / No. Requerimientos recibidos en la vigencia 2026 que deben tener respuesta</t>
  </si>
  <si>
    <t>Reporte: SGI-SAC Subsecretaría de Gestión Institucional (Servicio de Atención a la Ciudadanía)
Ejecución: Procesos de Gestión de Nivel Central</t>
  </si>
  <si>
    <t xml:space="preserve">8048-Fortalecimiento Tecnológico para una Administración más Eficiente en la Secretaría Distrital de Gobierno </t>
  </si>
  <si>
    <t>Matriz</t>
  </si>
  <si>
    <t>Numero de Matrices Actualizadas</t>
  </si>
  <si>
    <t>Matriz GDI-TIC-F032 Formato identificación, valoración y clasificación de activos de información y aprobada por la DTI</t>
  </si>
  <si>
    <t>Reuniones de monitoreo, memorandos orientaciones</t>
  </si>
  <si>
    <t>Matriz de activos actualizada</t>
  </si>
  <si>
    <t>Porcentaje</t>
  </si>
  <si>
    <t>Numero de Matrices Actualizadas / Número de Matrices Programadas</t>
  </si>
  <si>
    <t>Reporte: DTI - Dirección de Tecnologías de la Información
Ejecución: Procesos de Gestión de Nivel Central</t>
  </si>
  <si>
    <t>Matriz PLE-PIN-F042 Matriz mapa de riesgos de seguridad de la información actualizada y aprobada por la DTI. Nota: Formato sujeto a modificación por actualización DAFP</t>
  </si>
  <si>
    <t>Matriz de riesgos actualizada</t>
  </si>
  <si>
    <t>Contar con una (1) matriz de activos de información del proceso en el formato GDI-TIC-F032, aprobada por la Dirección de Tecnologías e Información.</t>
  </si>
  <si>
    <t>Contar con una (1) matriz de riesgos de seguridad de la información del proceso, en el formato GDI-TIC-F042, aprobada por la Dirección de Tecnologías e Información</t>
  </si>
  <si>
    <t>MT8</t>
  </si>
  <si>
    <t>MT9</t>
  </si>
  <si>
    <t>MT10</t>
  </si>
  <si>
    <t>MT11</t>
  </si>
  <si>
    <t>Liquidar o liberar el 90% de los contratos  identificados en la línea base de contratos.</t>
  </si>
  <si>
    <t>Porcentaje de liquidación de contratos de Obligaciones por Pagar o Liberación.</t>
  </si>
  <si>
    <t>Depende de los datos obtenidos en el primer trimestre de la vigencia 2026</t>
  </si>
  <si>
    <t xml:space="preserve">Actas de liquidación o formatos de liberación de los contratos. </t>
  </si>
  <si>
    <t>SECOPII</t>
  </si>
  <si>
    <t>Dirección de Contratación</t>
  </si>
  <si>
    <t>Realizar seguimiento sobre el estado del 100% de las necesidades incorporadas en PAA de la vigencia 2026.</t>
  </si>
  <si>
    <t xml:space="preserve">Porcentaje de seguimiento del PAA realizados en los comités de contratación. </t>
  </si>
  <si>
    <t>Actas de Comité de Contratación</t>
  </si>
  <si>
    <t>PAA SDG</t>
  </si>
  <si>
    <t xml:space="preserve">Porcentaje de alertas a la supervisión al vencimiento de los contratos </t>
  </si>
  <si>
    <t>Memorandos de alertas</t>
  </si>
  <si>
    <t>SIPSE</t>
  </si>
  <si>
    <t xml:space="preserve">Tramitar el 90% de los cierres de expediente contractual de los contratos que cumplen requisitos. </t>
  </si>
  <si>
    <t xml:space="preserve">Porcentaje de cierres de expedientes </t>
  </si>
  <si>
    <t xml:space="preserve">Actas de cierre </t>
  </si>
  <si>
    <t>Seguimiento a la ejecución presupuestal</t>
  </si>
  <si>
    <t>Apropiación presupuestal de la vigencia</t>
  </si>
  <si>
    <t>Informe de seguimiento a la ejecución presupuestal</t>
  </si>
  <si>
    <t>SAP-BOGDATA.</t>
  </si>
  <si>
    <t>Dirección Financiera</t>
  </si>
  <si>
    <t>Estados financieros publicados y conciliados</t>
  </si>
  <si>
    <t>Información registrada en aplicativo contable de la SDG</t>
  </si>
  <si>
    <t>Estados financieros proyectados/estados financieros publicados</t>
  </si>
  <si>
    <t>Seguimiento a la gestión de giros de la Entidad</t>
  </si>
  <si>
    <t>Compromisos suscritos en la vigencia 2026</t>
  </si>
  <si>
    <t>Compromisos/giros</t>
  </si>
  <si>
    <t>Informe de seguimiento a  los informes de pago</t>
  </si>
  <si>
    <t>SIPAGO</t>
  </si>
  <si>
    <t>Realizar tres (3) ejercicios de depuración de inventarios de conformidad con lo establecido en la Resolución DDC- 000001 de 2019 y la Resolución 1519 del 20 de noviembre de 2019, o normas que las sustituyan.</t>
  </si>
  <si>
    <t>Número de ejercicios de depuración realizados</t>
  </si>
  <si>
    <t>Ejercicios de Depuración de Inventarios</t>
  </si>
  <si>
    <t>3 ejercicios de depuración en la vigencia 2026</t>
  </si>
  <si>
    <t>Informe Depuración de Inventarios (egreso)</t>
  </si>
  <si>
    <t>Acta Comité Institucional de Gestión y Desempeño</t>
  </si>
  <si>
    <t>Dirección Administrativa</t>
  </si>
  <si>
    <t>N/A</t>
  </si>
  <si>
    <t>Mantenimientos de canales</t>
  </si>
  <si>
    <t>Numero de mantenimientos realizados/Mantenimientos programados</t>
  </si>
  <si>
    <t>Subsecretaría de Gestión Institucional
Dirección Financiera
Dirección de Contratación
Dirección Administrativa</t>
  </si>
  <si>
    <t>BPC Bogdata
Página Web SDG</t>
  </si>
  <si>
    <t>Enviar el 100 % de alertas a la supervisión sobre el estado de vencimiento de los contratos suscritos en la vigencia 2026.</t>
  </si>
  <si>
    <t>Realizar cuatro (4) seguimientos a la ejecución del presupuesto de la Secretaría Distrital de Gobierno en el marco de la eficiencia del gasto público.</t>
  </si>
  <si>
    <t xml:space="preserve">Realizar cuatro (4) ejercicios revisión y conciliación de las cuentas contables y Estados financieros, cumpliendo con estándares de oportunidad y calidad. </t>
  </si>
  <si>
    <t>Realizar cuatro (4) informes de seguimiento a la gestión de trámite de  cuentas para pago a contratistas de la SDG (personas naturales)</t>
  </si>
  <si>
    <t>Publicación del plan de gestión aprobado. Caso HOLA: XXXXXX</t>
  </si>
  <si>
    <t>XX de enero de 2026</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</si>
  <si>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GESTIÓN CORPOTATIVA INSTITUCIONAL
VIGENCIA 2026</t>
    </r>
  </si>
  <si>
    <t>Realizar  revisión, seguimiento y mantenimiento trimestral del 100% de los push del edificio Bicentenario  y demás inmuebles administrados por la Dirección dentro de la vigencia 2026. (Incluye sanitarios, orinales, lavamanos y destapando sifones).</t>
  </si>
  <si>
    <t>Realizar  revisión, seguimiento y mantenimiento del 100% de las luminarias con un bajo rendimiento del edificio bicentenario y demás inmuebles administrados por la Dirección.</t>
  </si>
  <si>
    <t>Realizar la limpieza del 100% de las canales y bajantes del edificio Bicentenario y demás inmuebles administrados por la Dirección.</t>
  </si>
  <si>
    <t>Número contratos liquidados o liberados/ Número total de contratos de la linea base</t>
  </si>
  <si>
    <t>Numero de seguimientos al PAA realizados en Comités de Contratación / Numero total de Comités de Contratación</t>
  </si>
  <si>
    <t>Número de alertas realizadas durante la vigencia/ Número total de alertas programadas en la vigencia</t>
  </si>
  <si>
    <t>Número contratos cerrados / Número total de contratos de la linea base</t>
  </si>
  <si>
    <t>Compromisos/Apropiación presupuestal</t>
  </si>
  <si>
    <t>Número de ejercicios de depuración realizados / Número de ejercicios de depuración programados</t>
  </si>
  <si>
    <t>Número de revisiones, seguimientos y mantenimiento realizadas/ Número de revisiones, seguimientos y mantenimiento programadas</t>
  </si>
  <si>
    <t>Número de revisiones, seguimientos y mantenimiento realizadas / Número de revisiones, seguimientos y mantenimiento programadas</t>
  </si>
  <si>
    <t>Revisiones, seguimientos y mantenimiento de push</t>
  </si>
  <si>
    <t>Revisiones, seguimientos y mantenimiento de luminarias</t>
  </si>
  <si>
    <t>Canales y bajantes</t>
  </si>
  <si>
    <t>Luminarias</t>
  </si>
  <si>
    <t>Push</t>
  </si>
  <si>
    <t>Seguimientos</t>
  </si>
  <si>
    <t>Estados financieros</t>
  </si>
  <si>
    <t>Estados Financieros publicados</t>
  </si>
  <si>
    <t>Informe de revisión, seguimiento y mantenimiento</t>
  </si>
  <si>
    <t>Reporte con base en registro fotográfico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</si>
</sst>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b/>
      <sz val="14"/>
      <color rgb="FF002060"/>
      <name val="Calibri Light"/>
      <family val="2"/>
      <scheme val="major"/>
    </font>
    <font>
      <i/>
      <sz val="11"/>
      <color rgb="FF002060"/>
      <name val="Calibri Light"/>
      <family val="2"/>
      <scheme val="major"/>
    </font>
    <font>
      <i/>
      <sz val="11"/>
      <color theme="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2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0" fontId="1" fillId="0" borderId="1" xfId="0" applyFont="1" applyBorder="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9" fillId="0" borderId="1" xfId="1" applyNumberFormat="1" applyFont="1" applyBorder="1" applyAlignment="1">
      <alignment horizontal="right" vertical="center"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8"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1"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0" fontId="19" fillId="0" borderId="1" xfId="0" applyFont="1" applyBorder="1" applyAlignment="1">
      <alignment horizontal="left" vertical="center" wrapText="1"/>
    </xf>
    <xf numFmtId="0" fontId="19" fillId="4" borderId="1" xfId="0" applyFont="1" applyFill="1" applyBorder="1" applyAlignment="1" applyProtection="1">
      <alignment horizontal="right" vertical="center" wrapText="1"/>
      <protection locked="0"/>
    </xf>
    <xf numFmtId="1" fontId="19" fillId="0" borderId="1" xfId="1" applyNumberFormat="1" applyFont="1" applyBorder="1" applyAlignment="1">
      <alignment horizontal="left" vertical="center" wrapText="1"/>
    </xf>
    <xf numFmtId="1" fontId="22" fillId="9" borderId="1" xfId="1" applyNumberFormat="1" applyFont="1" applyFill="1" applyBorder="1" applyAlignment="1">
      <alignment horizontal="right" wrapText="1"/>
    </xf>
    <xf numFmtId="164" fontId="22" fillId="9" borderId="1" xfId="1" applyNumberFormat="1" applyFont="1" applyFill="1" applyBorder="1" applyAlignment="1">
      <alignment horizontal="right" wrapText="1"/>
    </xf>
    <xf numFmtId="10" fontId="8" fillId="9" borderId="1" xfId="1" applyNumberFormat="1" applyFont="1" applyFill="1" applyBorder="1" applyAlignment="1">
      <alignment horizontal="right" wrapText="1"/>
    </xf>
    <xf numFmtId="2" fontId="19" fillId="0" borderId="1" xfId="0" applyNumberFormat="1" applyFont="1" applyBorder="1" applyAlignment="1">
      <alignment horizontal="right" vertical="center" wrapText="1"/>
    </xf>
    <xf numFmtId="2" fontId="19" fillId="0" borderId="1" xfId="1" applyNumberFormat="1" applyFont="1" applyBorder="1" applyAlignment="1">
      <alignment horizontal="right" vertical="center" wrapText="1"/>
    </xf>
    <xf numFmtId="2" fontId="20" fillId="0" borderId="1" xfId="1" applyNumberFormat="1" applyFont="1" applyBorder="1" applyAlignment="1">
      <alignment horizontal="right" vertical="center" wrapText="1"/>
    </xf>
    <xf numFmtId="0" fontId="19" fillId="4" borderId="1" xfId="0" applyFont="1" applyFill="1" applyBorder="1" applyAlignment="1">
      <alignment horizontal="right" vertical="center" wrapText="1"/>
    </xf>
    <xf numFmtId="9" fontId="19" fillId="0" borderId="1" xfId="1" applyFont="1" applyBorder="1" applyAlignment="1">
      <alignment horizontal="right" vertical="center" wrapText="1"/>
    </xf>
    <xf numFmtId="9" fontId="20" fillId="0" borderId="1" xfId="1" applyFont="1" applyBorder="1" applyAlignment="1">
      <alignment horizontal="right" vertical="center" wrapText="1"/>
    </xf>
    <xf numFmtId="0" fontId="23" fillId="4" borderId="1"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24" fillId="0" borderId="1" xfId="0" applyFont="1" applyBorder="1" applyAlignment="1">
      <alignment horizontal="justify" vertical="center" wrapText="1"/>
    </xf>
    <xf numFmtId="9" fontId="13" fillId="0" borderId="1" xfId="0" applyNumberFormat="1" applyFont="1" applyBorder="1" applyAlignment="1">
      <alignment horizontal="right" vertical="center" wrapText="1"/>
    </xf>
    <xf numFmtId="10" fontId="1" fillId="0" borderId="1" xfId="0" applyNumberFormat="1" applyFont="1" applyBorder="1" applyAlignment="1">
      <alignment horizontal="lef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0"/>
  <sheetViews>
    <sheetView tabSelected="1" zoomScaleNormal="100" workbookViewId="0">
      <pane xSplit="2" ySplit="1" topLeftCell="Q17" activePane="bottomRight" state="frozen"/>
      <selection pane="topRight" activeCell="C1" sqref="C1"/>
      <selection pane="bottomLeft" activeCell="A2" sqref="A2"/>
      <selection pane="bottomRight" activeCell="W18" sqref="W18"/>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84" t="s">
        <v>263</v>
      </c>
      <c r="B1" s="85"/>
      <c r="C1" s="85"/>
      <c r="D1" s="85"/>
      <c r="E1" s="85"/>
      <c r="F1" s="85"/>
      <c r="G1" s="85"/>
      <c r="H1" s="86"/>
      <c r="I1" s="17" t="s">
        <v>160</v>
      </c>
    </row>
    <row r="2" spans="1:46" s="10" customFormat="1" x14ac:dyDescent="0.25">
      <c r="A2" s="19"/>
      <c r="B2" s="20"/>
      <c r="C2" s="20"/>
      <c r="D2" s="20"/>
      <c r="E2" s="18"/>
      <c r="F2" s="18"/>
      <c r="G2" s="18"/>
      <c r="H2" s="18"/>
      <c r="I2" s="18"/>
      <c r="J2" s="18"/>
      <c r="K2" s="18"/>
      <c r="L2" s="18"/>
      <c r="M2" s="18"/>
      <c r="N2" s="18"/>
      <c r="O2" s="18"/>
      <c r="P2" s="18"/>
      <c r="Q2" s="9"/>
      <c r="R2" s="9"/>
      <c r="S2" s="9"/>
      <c r="T2" s="9"/>
    </row>
    <row r="3" spans="1:46" s="8" customFormat="1" ht="15" customHeight="1" x14ac:dyDescent="0.25">
      <c r="A3" s="87" t="s">
        <v>0</v>
      </c>
      <c r="B3" s="87"/>
      <c r="C3" s="116" t="s">
        <v>255</v>
      </c>
      <c r="D3" s="116"/>
      <c r="F3" s="107" t="s">
        <v>1</v>
      </c>
      <c r="G3" s="117"/>
      <c r="H3" s="117"/>
      <c r="I3" s="108"/>
    </row>
    <row r="4" spans="1:46" s="8" customFormat="1" ht="15" customHeight="1" x14ac:dyDescent="0.25">
      <c r="A4" s="87"/>
      <c r="B4" s="87"/>
      <c r="C4" s="116"/>
      <c r="D4" s="116"/>
      <c r="F4" s="22" t="s">
        <v>2</v>
      </c>
      <c r="G4" s="23" t="s">
        <v>3</v>
      </c>
      <c r="H4" s="107" t="s">
        <v>4</v>
      </c>
      <c r="I4" s="108"/>
    </row>
    <row r="5" spans="1:46" s="8" customFormat="1" ht="15" customHeight="1" x14ac:dyDescent="0.25">
      <c r="A5" s="87"/>
      <c r="B5" s="87"/>
      <c r="C5" s="116"/>
      <c r="D5" s="116"/>
      <c r="F5" s="11">
        <v>1</v>
      </c>
      <c r="G5" s="11" t="s">
        <v>262</v>
      </c>
      <c r="H5" s="105" t="s">
        <v>261</v>
      </c>
      <c r="I5" s="106"/>
    </row>
    <row r="6" spans="1:46" s="8" customFormat="1" x14ac:dyDescent="0.25">
      <c r="A6" s="87"/>
      <c r="B6" s="87"/>
      <c r="C6" s="116"/>
      <c r="D6" s="116"/>
      <c r="F6" s="11"/>
      <c r="G6" s="11"/>
      <c r="H6" s="105"/>
      <c r="I6" s="106"/>
    </row>
    <row r="7" spans="1:46" s="8" customFormat="1" x14ac:dyDescent="0.25">
      <c r="A7" s="87"/>
      <c r="B7" s="87"/>
      <c r="C7" s="116"/>
      <c r="D7" s="116"/>
      <c r="F7" s="11"/>
      <c r="G7" s="11"/>
      <c r="H7" s="105"/>
      <c r="I7" s="106"/>
    </row>
    <row r="8" spans="1:46" s="8" customFormat="1" x14ac:dyDescent="0.25"/>
    <row r="9" spans="1:46" ht="37.5" customHeight="1" x14ac:dyDescent="0.25">
      <c r="A9" s="107" t="s">
        <v>5</v>
      </c>
      <c r="B9" s="108"/>
      <c r="C9" s="87" t="s">
        <v>6</v>
      </c>
      <c r="D9" s="87"/>
      <c r="E9" s="87"/>
      <c r="F9" s="114" t="s">
        <v>7</v>
      </c>
      <c r="G9" s="114" t="s">
        <v>49</v>
      </c>
      <c r="H9" s="107" t="s">
        <v>8</v>
      </c>
      <c r="I9" s="108"/>
      <c r="J9" s="109" t="s">
        <v>9</v>
      </c>
      <c r="K9" s="110"/>
      <c r="L9" s="110"/>
      <c r="M9" s="110"/>
      <c r="N9" s="110"/>
      <c r="O9" s="111" t="s">
        <v>10</v>
      </c>
      <c r="P9" s="112"/>
      <c r="Q9" s="112"/>
      <c r="R9" s="112"/>
      <c r="S9" s="112"/>
      <c r="T9" s="113"/>
      <c r="U9" s="102" t="s">
        <v>11</v>
      </c>
      <c r="V9" s="103"/>
      <c r="W9" s="104"/>
      <c r="X9" s="99" t="s">
        <v>12</v>
      </c>
      <c r="Y9" s="100"/>
      <c r="Z9" s="100"/>
      <c r="AA9" s="100"/>
      <c r="AB9" s="101"/>
      <c r="AC9" s="96" t="s">
        <v>13</v>
      </c>
      <c r="AD9" s="97"/>
      <c r="AE9" s="97"/>
      <c r="AF9" s="97"/>
      <c r="AG9" s="98"/>
      <c r="AH9" s="93" t="s">
        <v>14</v>
      </c>
      <c r="AI9" s="94"/>
      <c r="AJ9" s="94"/>
      <c r="AK9" s="94"/>
      <c r="AL9" s="95"/>
      <c r="AM9" s="90" t="s">
        <v>15</v>
      </c>
      <c r="AN9" s="91"/>
      <c r="AO9" s="91"/>
      <c r="AP9" s="91"/>
      <c r="AQ9" s="92"/>
      <c r="AR9" s="88" t="s">
        <v>16</v>
      </c>
      <c r="AS9" s="89"/>
      <c r="AT9" s="89"/>
    </row>
    <row r="10" spans="1:46" s="32" customFormat="1" ht="25.5" x14ac:dyDescent="0.2">
      <c r="A10" s="37" t="s">
        <v>17</v>
      </c>
      <c r="B10" s="37" t="s">
        <v>18</v>
      </c>
      <c r="C10" s="37" t="s">
        <v>19</v>
      </c>
      <c r="D10" s="37" t="s">
        <v>20</v>
      </c>
      <c r="E10" s="37" t="s">
        <v>21</v>
      </c>
      <c r="F10" s="115"/>
      <c r="G10" s="115"/>
      <c r="H10" s="37" t="s">
        <v>22</v>
      </c>
      <c r="I10" s="37" t="s">
        <v>23</v>
      </c>
      <c r="J10" s="28" t="s">
        <v>24</v>
      </c>
      <c r="K10" s="28" t="s">
        <v>25</v>
      </c>
      <c r="L10" s="28" t="s">
        <v>26</v>
      </c>
      <c r="M10" s="28" t="s">
        <v>27</v>
      </c>
      <c r="N10" s="28" t="s">
        <v>28</v>
      </c>
      <c r="O10" s="29" t="s">
        <v>29</v>
      </c>
      <c r="P10" s="29" t="s">
        <v>30</v>
      </c>
      <c r="Q10" s="29" t="s">
        <v>31</v>
      </c>
      <c r="R10" s="29" t="s">
        <v>32</v>
      </c>
      <c r="S10" s="29" t="s">
        <v>33</v>
      </c>
      <c r="T10" s="29" t="s">
        <v>34</v>
      </c>
      <c r="U10" s="31" t="s">
        <v>35</v>
      </c>
      <c r="V10" s="31" t="s">
        <v>36</v>
      </c>
      <c r="W10" s="31" t="s">
        <v>37</v>
      </c>
      <c r="X10" s="36" t="s">
        <v>38</v>
      </c>
      <c r="Y10" s="36" t="s">
        <v>39</v>
      </c>
      <c r="Z10" s="36" t="s">
        <v>11</v>
      </c>
      <c r="AA10" s="36" t="s">
        <v>40</v>
      </c>
      <c r="AB10" s="36" t="s">
        <v>41</v>
      </c>
      <c r="AC10" s="30" t="s">
        <v>38</v>
      </c>
      <c r="AD10" s="30" t="s">
        <v>39</v>
      </c>
      <c r="AE10" s="30" t="s">
        <v>11</v>
      </c>
      <c r="AF10" s="30" t="s">
        <v>40</v>
      </c>
      <c r="AG10" s="30" t="s">
        <v>41</v>
      </c>
      <c r="AH10" s="35" t="s">
        <v>38</v>
      </c>
      <c r="AI10" s="35" t="s">
        <v>39</v>
      </c>
      <c r="AJ10" s="35" t="s">
        <v>11</v>
      </c>
      <c r="AK10" s="35" t="s">
        <v>40</v>
      </c>
      <c r="AL10" s="35" t="s">
        <v>41</v>
      </c>
      <c r="AM10" s="34" t="s">
        <v>38</v>
      </c>
      <c r="AN10" s="34" t="s">
        <v>39</v>
      </c>
      <c r="AO10" s="34" t="s">
        <v>11</v>
      </c>
      <c r="AP10" s="34" t="s">
        <v>40</v>
      </c>
      <c r="AQ10" s="34" t="s">
        <v>41</v>
      </c>
      <c r="AR10" s="33" t="s">
        <v>38</v>
      </c>
      <c r="AS10" s="33" t="s">
        <v>39</v>
      </c>
      <c r="AT10" s="33" t="s">
        <v>11</v>
      </c>
    </row>
    <row r="11" spans="1:46" s="7" customFormat="1" ht="43.5" customHeight="1" x14ac:dyDescent="0.25">
      <c r="A11" s="6" t="s">
        <v>167</v>
      </c>
      <c r="B11" s="4" t="s">
        <v>216</v>
      </c>
      <c r="C11" s="69" t="s">
        <v>73</v>
      </c>
      <c r="D11" s="14" t="s">
        <v>92</v>
      </c>
      <c r="E11" s="14" t="s">
        <v>138</v>
      </c>
      <c r="F11" s="14" t="s">
        <v>128</v>
      </c>
      <c r="G11" s="14" t="s">
        <v>77</v>
      </c>
      <c r="H11" s="14" t="s">
        <v>68</v>
      </c>
      <c r="I11" s="14" t="s">
        <v>97</v>
      </c>
      <c r="J11" s="4" t="s">
        <v>60</v>
      </c>
      <c r="K11" s="118" t="s">
        <v>217</v>
      </c>
      <c r="L11" s="121" t="s">
        <v>205</v>
      </c>
      <c r="M11" s="119" t="s">
        <v>218</v>
      </c>
      <c r="N11" s="15" t="s">
        <v>267</v>
      </c>
      <c r="O11" s="15" t="s">
        <v>81</v>
      </c>
      <c r="P11" s="122">
        <v>0.05</v>
      </c>
      <c r="Q11" s="122">
        <v>0.4</v>
      </c>
      <c r="R11" s="122">
        <v>0.7</v>
      </c>
      <c r="S11" s="122">
        <v>0.9</v>
      </c>
      <c r="T11" s="122">
        <f>MAX(P11:S11)</f>
        <v>0.9</v>
      </c>
      <c r="U11" s="4" t="s">
        <v>219</v>
      </c>
      <c r="V11" s="4" t="s">
        <v>220</v>
      </c>
      <c r="W11" s="4" t="s">
        <v>221</v>
      </c>
      <c r="X11" s="122">
        <f>P11</f>
        <v>0.05</v>
      </c>
      <c r="Y11" s="56"/>
      <c r="Z11" s="45">
        <f>IFERROR(IF(Y11/X11&gt;1,1,Y11/X11),0)</f>
        <v>0</v>
      </c>
      <c r="AA11" s="4"/>
      <c r="AB11" s="4"/>
      <c r="AC11" s="122">
        <f>Q11</f>
        <v>0.4</v>
      </c>
      <c r="AD11" s="56"/>
      <c r="AE11" s="45">
        <f>IFERROR(IF(AD11/AC11&gt;1,1,AD11/AC11),0)</f>
        <v>0</v>
      </c>
      <c r="AF11" s="4"/>
      <c r="AG11" s="4"/>
      <c r="AH11" s="122">
        <f>R11</f>
        <v>0.7</v>
      </c>
      <c r="AI11" s="56"/>
      <c r="AJ11" s="45">
        <f>IFERROR(IF(AI11/AH11&gt;1,1,AI11/AH11),0)</f>
        <v>0</v>
      </c>
      <c r="AK11" s="4"/>
      <c r="AL11" s="4"/>
      <c r="AM11" s="122">
        <f>S11</f>
        <v>0.9</v>
      </c>
      <c r="AN11" s="56"/>
      <c r="AO11" s="45">
        <f>IFERROR(IF(AN11/AM11&gt;1,1,AN11/AM11),0)</f>
        <v>0</v>
      </c>
      <c r="AP11" s="4"/>
      <c r="AQ11" s="4"/>
      <c r="AR11" s="123">
        <f>T11</f>
        <v>0.9</v>
      </c>
      <c r="AS11" s="63"/>
      <c r="AT11" s="64">
        <f>IFERROR(IF(AS11/AR11&gt;1,1,AS11/AR11),0)</f>
        <v>0</v>
      </c>
    </row>
    <row r="12" spans="1:46" s="7" customFormat="1" ht="56.25" customHeight="1" x14ac:dyDescent="0.25">
      <c r="A12" s="43" t="s">
        <v>161</v>
      </c>
      <c r="B12" s="15" t="s">
        <v>222</v>
      </c>
      <c r="C12" s="70" t="s">
        <v>73</v>
      </c>
      <c r="D12" s="14" t="s">
        <v>92</v>
      </c>
      <c r="E12" s="14" t="s">
        <v>138</v>
      </c>
      <c r="F12" s="14" t="s">
        <v>128</v>
      </c>
      <c r="G12" s="14" t="s">
        <v>77</v>
      </c>
      <c r="H12" s="14" t="s">
        <v>68</v>
      </c>
      <c r="I12" s="14" t="s">
        <v>97</v>
      </c>
      <c r="J12" s="15" t="s">
        <v>60</v>
      </c>
      <c r="K12" s="118" t="s">
        <v>223</v>
      </c>
      <c r="L12" s="121" t="s">
        <v>205</v>
      </c>
      <c r="M12" s="120">
        <v>1</v>
      </c>
      <c r="N12" s="15" t="s">
        <v>268</v>
      </c>
      <c r="O12" s="15" t="s">
        <v>71</v>
      </c>
      <c r="P12" s="122">
        <v>1</v>
      </c>
      <c r="Q12" s="122">
        <v>1</v>
      </c>
      <c r="R12" s="122">
        <v>1</v>
      </c>
      <c r="S12" s="122">
        <v>1</v>
      </c>
      <c r="T12" s="122">
        <f>AVERAGE(P12:S12)</f>
        <v>1</v>
      </c>
      <c r="U12" s="13" t="s">
        <v>224</v>
      </c>
      <c r="V12" s="13" t="s">
        <v>225</v>
      </c>
      <c r="W12" s="13" t="s">
        <v>221</v>
      </c>
      <c r="X12" s="122">
        <f t="shared" ref="X12:X28" si="0">P12</f>
        <v>1</v>
      </c>
      <c r="Y12" s="56"/>
      <c r="Z12" s="45">
        <f t="shared" ref="Z12:Z28" si="1">IFERROR(IF(Y12/X12&gt;1,1,Y12/X12),0)</f>
        <v>0</v>
      </c>
      <c r="AA12" s="4"/>
      <c r="AB12" s="4"/>
      <c r="AC12" s="122">
        <f t="shared" ref="AC12:AC28" si="2">Q12</f>
        <v>1</v>
      </c>
      <c r="AD12" s="56"/>
      <c r="AE12" s="45">
        <f t="shared" ref="AE12:AE21" si="3">IFERROR(IF(AD12/AC12&gt;1,1,AD12/AC12),0)</f>
        <v>0</v>
      </c>
      <c r="AF12" s="4"/>
      <c r="AG12" s="4"/>
      <c r="AH12" s="122">
        <f t="shared" ref="AH12:AH28" si="4">R12</f>
        <v>1</v>
      </c>
      <c r="AI12" s="56"/>
      <c r="AJ12" s="45">
        <f t="shared" ref="AJ12:AJ21" si="5">IFERROR(IF(AI12/AH12&gt;1,1,AI12/AH12),0)</f>
        <v>0</v>
      </c>
      <c r="AK12" s="4"/>
      <c r="AL12" s="4"/>
      <c r="AM12" s="122">
        <f t="shared" ref="AM12:AM28" si="6">S12</f>
        <v>1</v>
      </c>
      <c r="AN12" s="56"/>
      <c r="AO12" s="45">
        <f t="shared" ref="AO12:AO21" si="7">IFERROR(IF(AN12/AM12&gt;1,1,AN12/AM12),0)</f>
        <v>0</v>
      </c>
      <c r="AP12" s="4"/>
      <c r="AQ12" s="4"/>
      <c r="AR12" s="123">
        <f t="shared" ref="AR12:AR28" si="8">T12</f>
        <v>1</v>
      </c>
      <c r="AS12" s="63"/>
      <c r="AT12" s="64">
        <f t="shared" ref="AT12:AT21" si="9">IFERROR(IF(AS12/AR12&gt;1,1,AS12/AR12),0)</f>
        <v>0</v>
      </c>
    </row>
    <row r="13" spans="1:46" s="7" customFormat="1" ht="51" customHeight="1" x14ac:dyDescent="0.25">
      <c r="A13" s="43" t="s">
        <v>162</v>
      </c>
      <c r="B13" s="15" t="s">
        <v>257</v>
      </c>
      <c r="C13" s="70" t="s">
        <v>73</v>
      </c>
      <c r="D13" s="14" t="s">
        <v>92</v>
      </c>
      <c r="E13" s="14" t="s">
        <v>138</v>
      </c>
      <c r="F13" s="14" t="s">
        <v>128</v>
      </c>
      <c r="G13" s="14" t="s">
        <v>77</v>
      </c>
      <c r="H13" s="14" t="s">
        <v>68</v>
      </c>
      <c r="I13" s="14" t="s">
        <v>97</v>
      </c>
      <c r="J13" s="15" t="s">
        <v>60</v>
      </c>
      <c r="K13" s="118" t="s">
        <v>226</v>
      </c>
      <c r="L13" s="121" t="s">
        <v>205</v>
      </c>
      <c r="M13" s="120">
        <v>1</v>
      </c>
      <c r="N13" s="15" t="s">
        <v>269</v>
      </c>
      <c r="O13" s="15" t="s">
        <v>71</v>
      </c>
      <c r="P13" s="122">
        <v>1</v>
      </c>
      <c r="Q13" s="122">
        <v>1</v>
      </c>
      <c r="R13" s="122">
        <v>1</v>
      </c>
      <c r="S13" s="122">
        <v>1</v>
      </c>
      <c r="T13" s="122">
        <f>AVERAGE(P13:S13)</f>
        <v>1</v>
      </c>
      <c r="U13" s="13" t="s">
        <v>227</v>
      </c>
      <c r="V13" s="13" t="s">
        <v>228</v>
      </c>
      <c r="W13" s="13" t="s">
        <v>221</v>
      </c>
      <c r="X13" s="122">
        <f t="shared" si="0"/>
        <v>1</v>
      </c>
      <c r="Y13" s="56"/>
      <c r="Z13" s="45">
        <f t="shared" si="1"/>
        <v>0</v>
      </c>
      <c r="AA13" s="4"/>
      <c r="AB13" s="4"/>
      <c r="AC13" s="122">
        <f t="shared" si="2"/>
        <v>1</v>
      </c>
      <c r="AD13" s="56"/>
      <c r="AE13" s="45">
        <f t="shared" si="3"/>
        <v>0</v>
      </c>
      <c r="AF13" s="4"/>
      <c r="AG13" s="4"/>
      <c r="AH13" s="122">
        <f t="shared" si="4"/>
        <v>1</v>
      </c>
      <c r="AI13" s="56"/>
      <c r="AJ13" s="45">
        <f t="shared" si="5"/>
        <v>0</v>
      </c>
      <c r="AK13" s="4"/>
      <c r="AL13" s="4"/>
      <c r="AM13" s="122">
        <f t="shared" si="6"/>
        <v>1</v>
      </c>
      <c r="AN13" s="56"/>
      <c r="AO13" s="45">
        <f t="shared" si="7"/>
        <v>0</v>
      </c>
      <c r="AP13" s="4"/>
      <c r="AQ13" s="4"/>
      <c r="AR13" s="123">
        <f t="shared" si="8"/>
        <v>1</v>
      </c>
      <c r="AS13" s="63"/>
      <c r="AT13" s="64">
        <f t="shared" si="9"/>
        <v>0</v>
      </c>
    </row>
    <row r="14" spans="1:46" s="7" customFormat="1" ht="53.25" customHeight="1" x14ac:dyDescent="0.25">
      <c r="A14" s="43" t="s">
        <v>163</v>
      </c>
      <c r="B14" s="15" t="s">
        <v>229</v>
      </c>
      <c r="C14" s="70" t="s">
        <v>73</v>
      </c>
      <c r="D14" s="14" t="s">
        <v>92</v>
      </c>
      <c r="E14" s="14" t="s">
        <v>138</v>
      </c>
      <c r="F14" s="14" t="s">
        <v>128</v>
      </c>
      <c r="G14" s="14" t="s">
        <v>77</v>
      </c>
      <c r="H14" s="14" t="s">
        <v>68</v>
      </c>
      <c r="I14" s="14" t="s">
        <v>97</v>
      </c>
      <c r="J14" s="15" t="s">
        <v>60</v>
      </c>
      <c r="K14" s="118" t="s">
        <v>230</v>
      </c>
      <c r="L14" s="121" t="s">
        <v>205</v>
      </c>
      <c r="M14" s="119" t="s">
        <v>218</v>
      </c>
      <c r="N14" s="15" t="s">
        <v>270</v>
      </c>
      <c r="O14" s="15" t="s">
        <v>81</v>
      </c>
      <c r="P14" s="122">
        <v>0.05</v>
      </c>
      <c r="Q14" s="122">
        <v>0.3</v>
      </c>
      <c r="R14" s="122">
        <v>0.6</v>
      </c>
      <c r="S14" s="122">
        <v>0.9</v>
      </c>
      <c r="T14" s="122">
        <f>MAX(P14:S14)</f>
        <v>0.9</v>
      </c>
      <c r="U14" s="13" t="s">
        <v>231</v>
      </c>
      <c r="V14" s="13" t="s">
        <v>220</v>
      </c>
      <c r="W14" s="13" t="s">
        <v>221</v>
      </c>
      <c r="X14" s="122">
        <f t="shared" si="0"/>
        <v>0.05</v>
      </c>
      <c r="Y14" s="56"/>
      <c r="Z14" s="45">
        <f t="shared" si="1"/>
        <v>0</v>
      </c>
      <c r="AA14" s="4"/>
      <c r="AB14" s="4"/>
      <c r="AC14" s="122">
        <f t="shared" si="2"/>
        <v>0.3</v>
      </c>
      <c r="AD14" s="56"/>
      <c r="AE14" s="45">
        <f t="shared" si="3"/>
        <v>0</v>
      </c>
      <c r="AF14" s="4"/>
      <c r="AG14" s="4"/>
      <c r="AH14" s="122">
        <f t="shared" si="4"/>
        <v>0.6</v>
      </c>
      <c r="AI14" s="56"/>
      <c r="AJ14" s="45">
        <f t="shared" si="5"/>
        <v>0</v>
      </c>
      <c r="AK14" s="4"/>
      <c r="AL14" s="4"/>
      <c r="AM14" s="122">
        <f t="shared" si="6"/>
        <v>0.9</v>
      </c>
      <c r="AN14" s="56"/>
      <c r="AO14" s="45">
        <f t="shared" si="7"/>
        <v>0</v>
      </c>
      <c r="AP14" s="4"/>
      <c r="AQ14" s="4"/>
      <c r="AR14" s="123">
        <f t="shared" si="8"/>
        <v>0.9</v>
      </c>
      <c r="AS14" s="63"/>
      <c r="AT14" s="64">
        <f t="shared" si="9"/>
        <v>0</v>
      </c>
    </row>
    <row r="15" spans="1:46" s="7" customFormat="1" ht="54" customHeight="1" x14ac:dyDescent="0.25">
      <c r="A15" s="6" t="s">
        <v>164</v>
      </c>
      <c r="B15" s="15" t="s">
        <v>258</v>
      </c>
      <c r="C15" s="70" t="s">
        <v>73</v>
      </c>
      <c r="D15" s="14" t="s">
        <v>92</v>
      </c>
      <c r="E15" s="14" t="s">
        <v>138</v>
      </c>
      <c r="F15" s="14" t="s">
        <v>132</v>
      </c>
      <c r="G15" s="14" t="s">
        <v>77</v>
      </c>
      <c r="H15" s="14" t="s">
        <v>68</v>
      </c>
      <c r="I15" s="14" t="s">
        <v>89</v>
      </c>
      <c r="J15" s="15" t="s">
        <v>60</v>
      </c>
      <c r="K15" s="118" t="s">
        <v>232</v>
      </c>
      <c r="L15" s="121" t="s">
        <v>280</v>
      </c>
      <c r="M15" s="119" t="s">
        <v>233</v>
      </c>
      <c r="N15" s="15" t="s">
        <v>271</v>
      </c>
      <c r="O15" s="15" t="s">
        <v>61</v>
      </c>
      <c r="P15" s="51">
        <v>1</v>
      </c>
      <c r="Q15" s="51">
        <v>1</v>
      </c>
      <c r="R15" s="51">
        <v>1</v>
      </c>
      <c r="S15" s="51">
        <v>1</v>
      </c>
      <c r="T15" s="51">
        <f>SUM(P15:S15)</f>
        <v>4</v>
      </c>
      <c r="U15" s="13" t="s">
        <v>234</v>
      </c>
      <c r="V15" s="13" t="s">
        <v>235</v>
      </c>
      <c r="W15" s="13" t="s">
        <v>236</v>
      </c>
      <c r="X15" s="51">
        <f t="shared" si="0"/>
        <v>1</v>
      </c>
      <c r="Y15" s="56"/>
      <c r="Z15" s="45">
        <f t="shared" si="1"/>
        <v>0</v>
      </c>
      <c r="AA15" s="4"/>
      <c r="AB15" s="4"/>
      <c r="AC15" s="51">
        <f t="shared" si="2"/>
        <v>1</v>
      </c>
      <c r="AD15" s="56"/>
      <c r="AE15" s="45">
        <f t="shared" si="3"/>
        <v>0</v>
      </c>
      <c r="AF15" s="4"/>
      <c r="AG15" s="4"/>
      <c r="AH15" s="51">
        <f t="shared" si="4"/>
        <v>1</v>
      </c>
      <c r="AI15" s="56"/>
      <c r="AJ15" s="45">
        <f t="shared" si="5"/>
        <v>0</v>
      </c>
      <c r="AK15" s="4"/>
      <c r="AL15" s="4"/>
      <c r="AM15" s="51">
        <f t="shared" si="6"/>
        <v>1</v>
      </c>
      <c r="AN15" s="56"/>
      <c r="AO15" s="45">
        <f t="shared" si="7"/>
        <v>0</v>
      </c>
      <c r="AP15" s="4"/>
      <c r="AQ15" s="4"/>
      <c r="AR15" s="62">
        <f t="shared" si="8"/>
        <v>4</v>
      </c>
      <c r="AS15" s="63"/>
      <c r="AT15" s="64">
        <f t="shared" si="9"/>
        <v>0</v>
      </c>
    </row>
    <row r="16" spans="1:46" s="7" customFormat="1" ht="65.25" customHeight="1" x14ac:dyDescent="0.25">
      <c r="A16" s="6" t="s">
        <v>165</v>
      </c>
      <c r="B16" s="15" t="s">
        <v>259</v>
      </c>
      <c r="C16" s="70" t="s">
        <v>73</v>
      </c>
      <c r="D16" s="14" t="s">
        <v>92</v>
      </c>
      <c r="E16" s="14" t="s">
        <v>138</v>
      </c>
      <c r="F16" s="14" t="s">
        <v>132</v>
      </c>
      <c r="G16" s="14" t="s">
        <v>77</v>
      </c>
      <c r="H16" s="14" t="s">
        <v>68</v>
      </c>
      <c r="I16" s="14" t="s">
        <v>89</v>
      </c>
      <c r="J16" s="15" t="s">
        <v>60</v>
      </c>
      <c r="K16" s="118" t="s">
        <v>237</v>
      </c>
      <c r="L16" s="121" t="s">
        <v>281</v>
      </c>
      <c r="M16" s="119" t="s">
        <v>238</v>
      </c>
      <c r="N16" s="15" t="s">
        <v>239</v>
      </c>
      <c r="O16" s="15" t="s">
        <v>61</v>
      </c>
      <c r="P16" s="51">
        <v>1</v>
      </c>
      <c r="Q16" s="51">
        <v>1</v>
      </c>
      <c r="R16" s="51">
        <v>1</v>
      </c>
      <c r="S16" s="51">
        <v>1</v>
      </c>
      <c r="T16" s="51">
        <f>SUM(P16:S16)</f>
        <v>4</v>
      </c>
      <c r="U16" s="13" t="s">
        <v>282</v>
      </c>
      <c r="V16" s="13" t="s">
        <v>256</v>
      </c>
      <c r="W16" s="13" t="s">
        <v>236</v>
      </c>
      <c r="X16" s="51">
        <f t="shared" si="0"/>
        <v>1</v>
      </c>
      <c r="Y16" s="56"/>
      <c r="Z16" s="45">
        <f t="shared" si="1"/>
        <v>0</v>
      </c>
      <c r="AA16" s="4"/>
      <c r="AB16" s="4"/>
      <c r="AC16" s="51">
        <f t="shared" si="2"/>
        <v>1</v>
      </c>
      <c r="AD16" s="56"/>
      <c r="AE16" s="45">
        <f t="shared" si="3"/>
        <v>0</v>
      </c>
      <c r="AF16" s="4"/>
      <c r="AG16" s="4"/>
      <c r="AH16" s="51">
        <f t="shared" si="4"/>
        <v>1</v>
      </c>
      <c r="AI16" s="56"/>
      <c r="AJ16" s="45">
        <f t="shared" si="5"/>
        <v>0</v>
      </c>
      <c r="AK16" s="4"/>
      <c r="AL16" s="4"/>
      <c r="AM16" s="51">
        <f t="shared" si="6"/>
        <v>1</v>
      </c>
      <c r="AN16" s="56"/>
      <c r="AO16" s="45">
        <f t="shared" si="7"/>
        <v>0</v>
      </c>
      <c r="AP16" s="4"/>
      <c r="AQ16" s="4"/>
      <c r="AR16" s="62">
        <f t="shared" si="8"/>
        <v>4</v>
      </c>
      <c r="AS16" s="63"/>
      <c r="AT16" s="64">
        <f t="shared" si="9"/>
        <v>0</v>
      </c>
    </row>
    <row r="17" spans="1:46" s="7" customFormat="1" ht="51" customHeight="1" x14ac:dyDescent="0.25">
      <c r="A17" s="6" t="s">
        <v>166</v>
      </c>
      <c r="B17" s="15" t="s">
        <v>260</v>
      </c>
      <c r="C17" s="70" t="s">
        <v>73</v>
      </c>
      <c r="D17" s="14" t="s">
        <v>92</v>
      </c>
      <c r="E17" s="14" t="s">
        <v>138</v>
      </c>
      <c r="F17" s="14" t="s">
        <v>132</v>
      </c>
      <c r="G17" s="14" t="s">
        <v>77</v>
      </c>
      <c r="H17" s="14" t="s">
        <v>68</v>
      </c>
      <c r="I17" s="14" t="s">
        <v>89</v>
      </c>
      <c r="J17" s="15" t="s">
        <v>60</v>
      </c>
      <c r="K17" s="118" t="s">
        <v>240</v>
      </c>
      <c r="L17" s="121" t="s">
        <v>280</v>
      </c>
      <c r="M17" s="119" t="s">
        <v>241</v>
      </c>
      <c r="N17" s="15" t="s">
        <v>242</v>
      </c>
      <c r="O17" s="15" t="s">
        <v>61</v>
      </c>
      <c r="P17" s="51">
        <v>1</v>
      </c>
      <c r="Q17" s="51">
        <v>1</v>
      </c>
      <c r="R17" s="51">
        <v>1</v>
      </c>
      <c r="S17" s="51">
        <v>1</v>
      </c>
      <c r="T17" s="51">
        <f>SUM(P17:S17)</f>
        <v>4</v>
      </c>
      <c r="U17" s="13" t="s">
        <v>243</v>
      </c>
      <c r="V17" s="13" t="s">
        <v>244</v>
      </c>
      <c r="W17" s="13" t="s">
        <v>236</v>
      </c>
      <c r="X17" s="51">
        <f t="shared" si="0"/>
        <v>1</v>
      </c>
      <c r="Y17" s="56"/>
      <c r="Z17" s="45">
        <f t="shared" si="1"/>
        <v>0</v>
      </c>
      <c r="AA17" s="4"/>
      <c r="AB17" s="4"/>
      <c r="AC17" s="51">
        <f t="shared" si="2"/>
        <v>1</v>
      </c>
      <c r="AD17" s="56"/>
      <c r="AE17" s="45">
        <f t="shared" si="3"/>
        <v>0</v>
      </c>
      <c r="AF17" s="4"/>
      <c r="AG17" s="4"/>
      <c r="AH17" s="51">
        <f t="shared" si="4"/>
        <v>1</v>
      </c>
      <c r="AI17" s="56"/>
      <c r="AJ17" s="45">
        <f t="shared" si="5"/>
        <v>0</v>
      </c>
      <c r="AK17" s="4"/>
      <c r="AL17" s="4"/>
      <c r="AM17" s="51">
        <f t="shared" si="6"/>
        <v>1</v>
      </c>
      <c r="AN17" s="56"/>
      <c r="AO17" s="45">
        <f t="shared" si="7"/>
        <v>0</v>
      </c>
      <c r="AP17" s="4"/>
      <c r="AQ17" s="4"/>
      <c r="AR17" s="62">
        <f t="shared" si="8"/>
        <v>4</v>
      </c>
      <c r="AS17" s="63"/>
      <c r="AT17" s="64">
        <f t="shared" si="9"/>
        <v>0</v>
      </c>
    </row>
    <row r="18" spans="1:46" s="7" customFormat="1" ht="90" x14ac:dyDescent="0.25">
      <c r="A18" s="6" t="s">
        <v>212</v>
      </c>
      <c r="B18" s="15" t="s">
        <v>245</v>
      </c>
      <c r="C18" s="70" t="s">
        <v>73</v>
      </c>
      <c r="D18" s="14" t="s">
        <v>92</v>
      </c>
      <c r="E18" s="14" t="s">
        <v>138</v>
      </c>
      <c r="F18" s="14" t="s">
        <v>132</v>
      </c>
      <c r="G18" s="14" t="s">
        <v>77</v>
      </c>
      <c r="H18" s="14" t="s">
        <v>78</v>
      </c>
      <c r="I18" s="14" t="s">
        <v>104</v>
      </c>
      <c r="J18" s="15" t="s">
        <v>60</v>
      </c>
      <c r="K18" s="118" t="s">
        <v>246</v>
      </c>
      <c r="L18" s="121" t="s">
        <v>247</v>
      </c>
      <c r="M18" s="15" t="s">
        <v>248</v>
      </c>
      <c r="N18" s="15" t="s">
        <v>272</v>
      </c>
      <c r="O18" s="15" t="s">
        <v>61</v>
      </c>
      <c r="P18" s="51">
        <v>0</v>
      </c>
      <c r="Q18" s="51">
        <v>1</v>
      </c>
      <c r="R18" s="51">
        <v>1</v>
      </c>
      <c r="S18" s="51">
        <v>1</v>
      </c>
      <c r="T18" s="51">
        <f>SUM(P18:S18)</f>
        <v>3</v>
      </c>
      <c r="U18" s="13" t="s">
        <v>249</v>
      </c>
      <c r="V18" s="13" t="s">
        <v>250</v>
      </c>
      <c r="W18" s="13" t="s">
        <v>251</v>
      </c>
      <c r="X18" s="51">
        <f t="shared" si="0"/>
        <v>0</v>
      </c>
      <c r="Y18" s="56"/>
      <c r="Z18" s="45">
        <f t="shared" si="1"/>
        <v>0</v>
      </c>
      <c r="AA18" s="4"/>
      <c r="AB18" s="4"/>
      <c r="AC18" s="51">
        <f t="shared" si="2"/>
        <v>1</v>
      </c>
      <c r="AD18" s="56"/>
      <c r="AE18" s="45">
        <f t="shared" si="3"/>
        <v>0</v>
      </c>
      <c r="AF18" s="4"/>
      <c r="AG18" s="4"/>
      <c r="AH18" s="51">
        <f t="shared" si="4"/>
        <v>1</v>
      </c>
      <c r="AI18" s="56"/>
      <c r="AJ18" s="45">
        <f t="shared" si="5"/>
        <v>0</v>
      </c>
      <c r="AK18" s="4"/>
      <c r="AL18" s="4"/>
      <c r="AM18" s="51">
        <f t="shared" si="6"/>
        <v>1</v>
      </c>
      <c r="AN18" s="56"/>
      <c r="AO18" s="45">
        <f t="shared" si="7"/>
        <v>0</v>
      </c>
      <c r="AP18" s="4"/>
      <c r="AQ18" s="4"/>
      <c r="AR18" s="62">
        <f t="shared" si="8"/>
        <v>3</v>
      </c>
      <c r="AS18" s="63"/>
      <c r="AT18" s="64">
        <f t="shared" si="9"/>
        <v>0</v>
      </c>
    </row>
    <row r="19" spans="1:46" s="7" customFormat="1" ht="98.25" customHeight="1" x14ac:dyDescent="0.25">
      <c r="A19" s="6" t="s">
        <v>213</v>
      </c>
      <c r="B19" s="15" t="s">
        <v>264</v>
      </c>
      <c r="C19" s="70" t="s">
        <v>73</v>
      </c>
      <c r="D19" s="14" t="s">
        <v>92</v>
      </c>
      <c r="E19" s="14" t="s">
        <v>138</v>
      </c>
      <c r="F19" s="14" t="s">
        <v>132</v>
      </c>
      <c r="G19" s="14" t="s">
        <v>77</v>
      </c>
      <c r="H19" s="14" t="s">
        <v>78</v>
      </c>
      <c r="I19" s="14" t="s">
        <v>104</v>
      </c>
      <c r="J19" s="15" t="s">
        <v>60</v>
      </c>
      <c r="K19" s="118" t="s">
        <v>275</v>
      </c>
      <c r="L19" s="121" t="s">
        <v>279</v>
      </c>
      <c r="M19" s="119" t="s">
        <v>252</v>
      </c>
      <c r="N19" s="15" t="s">
        <v>274</v>
      </c>
      <c r="O19" s="15" t="s">
        <v>71</v>
      </c>
      <c r="P19" s="122">
        <v>1</v>
      </c>
      <c r="Q19" s="122">
        <v>1</v>
      </c>
      <c r="R19" s="122">
        <v>1</v>
      </c>
      <c r="S19" s="122">
        <v>1</v>
      </c>
      <c r="T19" s="122">
        <f>AVERAGE(P19:S19)</f>
        <v>1</v>
      </c>
      <c r="U19" s="13" t="s">
        <v>283</v>
      </c>
      <c r="V19" s="13" t="s">
        <v>284</v>
      </c>
      <c r="W19" s="13" t="s">
        <v>251</v>
      </c>
      <c r="X19" s="122">
        <f t="shared" si="0"/>
        <v>1</v>
      </c>
      <c r="Y19" s="56"/>
      <c r="Z19" s="45">
        <f t="shared" si="1"/>
        <v>0</v>
      </c>
      <c r="AA19" s="4"/>
      <c r="AB19" s="4"/>
      <c r="AC19" s="122">
        <f t="shared" si="2"/>
        <v>1</v>
      </c>
      <c r="AD19" s="56"/>
      <c r="AE19" s="45">
        <f t="shared" si="3"/>
        <v>0</v>
      </c>
      <c r="AF19" s="4"/>
      <c r="AG19" s="4"/>
      <c r="AH19" s="122">
        <f t="shared" si="4"/>
        <v>1</v>
      </c>
      <c r="AI19" s="56"/>
      <c r="AJ19" s="45">
        <f t="shared" si="5"/>
        <v>0</v>
      </c>
      <c r="AK19" s="4"/>
      <c r="AL19" s="4"/>
      <c r="AM19" s="122">
        <f t="shared" si="6"/>
        <v>1</v>
      </c>
      <c r="AN19" s="56"/>
      <c r="AO19" s="45">
        <f t="shared" si="7"/>
        <v>0</v>
      </c>
      <c r="AP19" s="4"/>
      <c r="AQ19" s="4"/>
      <c r="AR19" s="123">
        <f t="shared" si="8"/>
        <v>1</v>
      </c>
      <c r="AS19" s="63"/>
      <c r="AT19" s="64">
        <f t="shared" si="9"/>
        <v>0</v>
      </c>
    </row>
    <row r="20" spans="1:46" s="7" customFormat="1" ht="85.5" customHeight="1" x14ac:dyDescent="0.25">
      <c r="A20" s="6" t="s">
        <v>214</v>
      </c>
      <c r="B20" s="15" t="s">
        <v>265</v>
      </c>
      <c r="C20" s="70" t="s">
        <v>73</v>
      </c>
      <c r="D20" s="14" t="s">
        <v>92</v>
      </c>
      <c r="E20" s="14" t="s">
        <v>138</v>
      </c>
      <c r="F20" s="14" t="s">
        <v>132</v>
      </c>
      <c r="G20" s="14" t="s">
        <v>77</v>
      </c>
      <c r="H20" s="14" t="s">
        <v>78</v>
      </c>
      <c r="I20" s="14" t="s">
        <v>104</v>
      </c>
      <c r="J20" s="15" t="s">
        <v>60</v>
      </c>
      <c r="K20" s="118" t="s">
        <v>276</v>
      </c>
      <c r="L20" s="121" t="s">
        <v>278</v>
      </c>
      <c r="M20" s="119" t="s">
        <v>252</v>
      </c>
      <c r="N20" s="15" t="s">
        <v>273</v>
      </c>
      <c r="O20" s="15" t="s">
        <v>71</v>
      </c>
      <c r="P20" s="122">
        <v>1</v>
      </c>
      <c r="Q20" s="122">
        <v>1</v>
      </c>
      <c r="R20" s="122">
        <v>1</v>
      </c>
      <c r="S20" s="122">
        <v>1</v>
      </c>
      <c r="T20" s="122">
        <f>AVERAGE(P20:S20)</f>
        <v>1</v>
      </c>
      <c r="U20" s="13" t="s">
        <v>283</v>
      </c>
      <c r="V20" s="13" t="s">
        <v>284</v>
      </c>
      <c r="W20" s="13" t="s">
        <v>251</v>
      </c>
      <c r="X20" s="122">
        <f t="shared" si="0"/>
        <v>1</v>
      </c>
      <c r="Y20" s="56"/>
      <c r="Z20" s="45">
        <f t="shared" si="1"/>
        <v>0</v>
      </c>
      <c r="AA20" s="4"/>
      <c r="AB20" s="4"/>
      <c r="AC20" s="122">
        <f t="shared" si="2"/>
        <v>1</v>
      </c>
      <c r="AD20" s="56"/>
      <c r="AE20" s="45">
        <f t="shared" si="3"/>
        <v>0</v>
      </c>
      <c r="AF20" s="4"/>
      <c r="AG20" s="4"/>
      <c r="AH20" s="122">
        <f t="shared" si="4"/>
        <v>1</v>
      </c>
      <c r="AI20" s="56"/>
      <c r="AJ20" s="45">
        <f t="shared" si="5"/>
        <v>0</v>
      </c>
      <c r="AK20" s="4"/>
      <c r="AL20" s="4"/>
      <c r="AM20" s="122">
        <f t="shared" si="6"/>
        <v>1</v>
      </c>
      <c r="AN20" s="56"/>
      <c r="AO20" s="45">
        <f t="shared" si="7"/>
        <v>0</v>
      </c>
      <c r="AP20" s="4"/>
      <c r="AQ20" s="4"/>
      <c r="AR20" s="123">
        <f t="shared" si="8"/>
        <v>1</v>
      </c>
      <c r="AS20" s="63"/>
      <c r="AT20" s="64">
        <f t="shared" si="9"/>
        <v>0</v>
      </c>
    </row>
    <row r="21" spans="1:46" ht="66.75" customHeight="1" x14ac:dyDescent="0.25">
      <c r="A21" s="5" t="s">
        <v>215</v>
      </c>
      <c r="B21" s="15" t="s">
        <v>266</v>
      </c>
      <c r="C21" s="70" t="s">
        <v>73</v>
      </c>
      <c r="D21" s="14" t="s">
        <v>92</v>
      </c>
      <c r="E21" s="14" t="s">
        <v>138</v>
      </c>
      <c r="F21" s="14" t="s">
        <v>132</v>
      </c>
      <c r="G21" s="14" t="s">
        <v>77</v>
      </c>
      <c r="H21" s="14" t="s">
        <v>78</v>
      </c>
      <c r="I21" s="14" t="s">
        <v>104</v>
      </c>
      <c r="J21" s="15" t="s">
        <v>60</v>
      </c>
      <c r="K21" s="118" t="s">
        <v>253</v>
      </c>
      <c r="L21" s="121" t="s">
        <v>277</v>
      </c>
      <c r="M21" s="119" t="s">
        <v>252</v>
      </c>
      <c r="N21" s="15" t="s">
        <v>254</v>
      </c>
      <c r="O21" s="15" t="s">
        <v>71</v>
      </c>
      <c r="P21" s="122">
        <v>1</v>
      </c>
      <c r="Q21" s="122">
        <v>1</v>
      </c>
      <c r="R21" s="122">
        <v>1</v>
      </c>
      <c r="S21" s="122">
        <v>1</v>
      </c>
      <c r="T21" s="122">
        <f>AVERAGE(P21:S21)</f>
        <v>1</v>
      </c>
      <c r="U21" s="13" t="s">
        <v>283</v>
      </c>
      <c r="V21" s="13" t="s">
        <v>284</v>
      </c>
      <c r="W21" s="13" t="s">
        <v>251</v>
      </c>
      <c r="X21" s="122">
        <f t="shared" si="0"/>
        <v>1</v>
      </c>
      <c r="Y21" s="57"/>
      <c r="Z21" s="45">
        <f t="shared" si="1"/>
        <v>0</v>
      </c>
      <c r="AA21" s="16"/>
      <c r="AB21" s="16"/>
      <c r="AC21" s="122">
        <f t="shared" si="2"/>
        <v>1</v>
      </c>
      <c r="AD21" s="57"/>
      <c r="AE21" s="45">
        <f t="shared" si="3"/>
        <v>0</v>
      </c>
      <c r="AF21" s="16"/>
      <c r="AG21" s="16"/>
      <c r="AH21" s="122">
        <f t="shared" si="4"/>
        <v>1</v>
      </c>
      <c r="AI21" s="57"/>
      <c r="AJ21" s="45">
        <f t="shared" si="5"/>
        <v>0</v>
      </c>
      <c r="AK21" s="16"/>
      <c r="AL21" s="16"/>
      <c r="AM21" s="122">
        <f t="shared" si="6"/>
        <v>1</v>
      </c>
      <c r="AN21" s="57"/>
      <c r="AO21" s="45">
        <f t="shared" si="7"/>
        <v>0</v>
      </c>
      <c r="AP21" s="16"/>
      <c r="AQ21" s="16"/>
      <c r="AR21" s="123">
        <f t="shared" si="8"/>
        <v>1</v>
      </c>
      <c r="AS21" s="65"/>
      <c r="AT21" s="64">
        <f t="shared" si="9"/>
        <v>0</v>
      </c>
    </row>
    <row r="22" spans="1:46" s="2" customFormat="1" ht="15.75" x14ac:dyDescent="0.25">
      <c r="A22" s="26"/>
      <c r="B22" s="24" t="s">
        <v>42</v>
      </c>
      <c r="C22" s="24"/>
      <c r="D22" s="26"/>
      <c r="E22" s="26"/>
      <c r="F22" s="26"/>
      <c r="G22" s="26"/>
      <c r="H22" s="26"/>
      <c r="I22" s="26"/>
      <c r="J22" s="26"/>
      <c r="K22" s="26"/>
      <c r="L22" s="26"/>
      <c r="M22" s="26"/>
      <c r="N22" s="26"/>
      <c r="O22" s="26"/>
      <c r="P22" s="52"/>
      <c r="Q22" s="52"/>
      <c r="R22" s="52"/>
      <c r="S22" s="52"/>
      <c r="T22" s="52"/>
      <c r="U22" s="26"/>
      <c r="V22" s="26"/>
      <c r="W22" s="26"/>
      <c r="X22" s="52"/>
      <c r="Y22" s="47"/>
      <c r="Z22" s="58">
        <f>AVERAGE(Z11:Z21)*80%</f>
        <v>0</v>
      </c>
      <c r="AA22" s="25"/>
      <c r="AB22" s="25"/>
      <c r="AC22" s="52"/>
      <c r="AD22" s="47"/>
      <c r="AE22" s="58">
        <f>AVERAGE(AE11:AE21)*80%</f>
        <v>0</v>
      </c>
      <c r="AF22" s="25"/>
      <c r="AG22" s="25"/>
      <c r="AH22" s="47"/>
      <c r="AI22" s="47"/>
      <c r="AJ22" s="58">
        <f>AVERAGE(AJ11:AJ21)*80%</f>
        <v>0</v>
      </c>
      <c r="AK22" s="25"/>
      <c r="AL22" s="25"/>
      <c r="AM22" s="47"/>
      <c r="AN22" s="47"/>
      <c r="AO22" s="58">
        <f>AVERAGE(AO11:AO21)*80%</f>
        <v>0</v>
      </c>
      <c r="AP22" s="26"/>
      <c r="AQ22" s="26"/>
      <c r="AR22" s="47"/>
      <c r="AS22" s="47"/>
      <c r="AT22" s="58">
        <f>AVERAGE(AT11:AT21)*80%</f>
        <v>0</v>
      </c>
    </row>
    <row r="23" spans="1:46" s="7" customFormat="1" ht="90" x14ac:dyDescent="0.25">
      <c r="A23" s="39" t="s">
        <v>168</v>
      </c>
      <c r="B23" s="40" t="s">
        <v>174</v>
      </c>
      <c r="C23" s="40" t="s">
        <v>73</v>
      </c>
      <c r="D23" s="71" t="s">
        <v>92</v>
      </c>
      <c r="E23" s="40" t="s">
        <v>138</v>
      </c>
      <c r="F23" s="40" t="s">
        <v>128</v>
      </c>
      <c r="G23" s="40" t="s">
        <v>77</v>
      </c>
      <c r="H23" s="40" t="s">
        <v>68</v>
      </c>
      <c r="I23" s="40" t="s">
        <v>79</v>
      </c>
      <c r="J23" s="40" t="s">
        <v>60</v>
      </c>
      <c r="K23" s="40" t="s">
        <v>178</v>
      </c>
      <c r="L23" s="40" t="s">
        <v>175</v>
      </c>
      <c r="M23" s="72">
        <v>0</v>
      </c>
      <c r="N23" s="41" t="s">
        <v>179</v>
      </c>
      <c r="O23" s="41" t="s">
        <v>61</v>
      </c>
      <c r="P23" s="77">
        <v>0.25</v>
      </c>
      <c r="Q23" s="77">
        <v>0.25</v>
      </c>
      <c r="R23" s="77">
        <v>0.25</v>
      </c>
      <c r="S23" s="77">
        <v>0.25</v>
      </c>
      <c r="T23" s="77">
        <f>SUM(P23:S23)</f>
        <v>1</v>
      </c>
      <c r="U23" s="40" t="s">
        <v>176</v>
      </c>
      <c r="V23" s="40" t="s">
        <v>177</v>
      </c>
      <c r="W23" s="73" t="s">
        <v>180</v>
      </c>
      <c r="X23" s="78">
        <f t="shared" si="0"/>
        <v>0.25</v>
      </c>
      <c r="Y23" s="48"/>
      <c r="Z23" s="59">
        <f t="shared" si="1"/>
        <v>0</v>
      </c>
      <c r="AA23" s="40"/>
      <c r="AB23" s="40"/>
      <c r="AC23" s="78">
        <f t="shared" si="2"/>
        <v>0.25</v>
      </c>
      <c r="AD23" s="48"/>
      <c r="AE23" s="59">
        <f t="shared" ref="AE23:AE28" si="10">IFERROR(IF(AD23/AC23&gt;1,1,AD23/AC23),0)</f>
        <v>0</v>
      </c>
      <c r="AF23" s="40"/>
      <c r="AG23" s="40"/>
      <c r="AH23" s="78">
        <f t="shared" si="4"/>
        <v>0.25</v>
      </c>
      <c r="AI23" s="48"/>
      <c r="AJ23" s="59">
        <f t="shared" ref="AJ23:AJ28" si="11">IFERROR(IF(AI23/AH23&gt;1,1,AI23/AH23),0)</f>
        <v>0</v>
      </c>
      <c r="AK23" s="40"/>
      <c r="AL23" s="40"/>
      <c r="AM23" s="78">
        <f t="shared" si="6"/>
        <v>0.25</v>
      </c>
      <c r="AN23" s="48"/>
      <c r="AO23" s="59">
        <f t="shared" ref="AO23:AO28" si="12">IFERROR(IF(AN23/AM23&gt;1,1,AN23/AM23),0)</f>
        <v>0</v>
      </c>
      <c r="AP23" s="40"/>
      <c r="AQ23" s="40"/>
      <c r="AR23" s="79">
        <f t="shared" si="8"/>
        <v>1</v>
      </c>
      <c r="AS23" s="66"/>
      <c r="AT23" s="67">
        <f t="shared" ref="AT23:AT28" si="13">IFERROR(IF(AS23/AR23&gt;1,1,AS23/AR23),0)</f>
        <v>0</v>
      </c>
    </row>
    <row r="24" spans="1:46" s="7" customFormat="1" ht="88.5" customHeight="1" x14ac:dyDescent="0.25">
      <c r="A24" s="39" t="s">
        <v>169</v>
      </c>
      <c r="B24" s="40" t="s">
        <v>181</v>
      </c>
      <c r="C24" s="40" t="s">
        <v>73</v>
      </c>
      <c r="D24" s="71" t="s">
        <v>92</v>
      </c>
      <c r="E24" s="40" t="s">
        <v>138</v>
      </c>
      <c r="F24" s="40" t="s">
        <v>128</v>
      </c>
      <c r="G24" s="40" t="s">
        <v>77</v>
      </c>
      <c r="H24" s="40" t="s">
        <v>88</v>
      </c>
      <c r="I24" s="40" t="s">
        <v>104</v>
      </c>
      <c r="J24" s="40" t="s">
        <v>60</v>
      </c>
      <c r="K24" s="40" t="s">
        <v>184</v>
      </c>
      <c r="L24" s="40" t="s">
        <v>185</v>
      </c>
      <c r="M24" s="80">
        <v>0</v>
      </c>
      <c r="N24" s="42" t="s">
        <v>186</v>
      </c>
      <c r="O24" s="42" t="s">
        <v>61</v>
      </c>
      <c r="P24" s="53">
        <v>0</v>
      </c>
      <c r="Q24" s="53">
        <v>0</v>
      </c>
      <c r="R24" s="53">
        <v>1</v>
      </c>
      <c r="S24" s="53">
        <v>0</v>
      </c>
      <c r="T24" s="46">
        <f>SUM(P24:S24)</f>
        <v>1</v>
      </c>
      <c r="U24" s="40" t="s">
        <v>182</v>
      </c>
      <c r="V24" s="40" t="s">
        <v>183</v>
      </c>
      <c r="W24" s="73" t="s">
        <v>187</v>
      </c>
      <c r="X24" s="53">
        <f t="shared" si="0"/>
        <v>0</v>
      </c>
      <c r="Y24" s="48"/>
      <c r="Z24" s="59">
        <f t="shared" si="1"/>
        <v>0</v>
      </c>
      <c r="AA24" s="40"/>
      <c r="AB24" s="40"/>
      <c r="AC24" s="53">
        <f t="shared" si="2"/>
        <v>0</v>
      </c>
      <c r="AD24" s="48"/>
      <c r="AE24" s="59">
        <f t="shared" si="10"/>
        <v>0</v>
      </c>
      <c r="AF24" s="40"/>
      <c r="AG24" s="40"/>
      <c r="AH24" s="53">
        <f t="shared" si="4"/>
        <v>1</v>
      </c>
      <c r="AI24" s="48"/>
      <c r="AJ24" s="59">
        <f t="shared" si="11"/>
        <v>0</v>
      </c>
      <c r="AK24" s="40"/>
      <c r="AL24" s="40"/>
      <c r="AM24" s="53">
        <f t="shared" si="6"/>
        <v>0</v>
      </c>
      <c r="AN24" s="48"/>
      <c r="AO24" s="59">
        <f t="shared" si="12"/>
        <v>0</v>
      </c>
      <c r="AP24" s="40"/>
      <c r="AQ24" s="40"/>
      <c r="AR24" s="68">
        <f t="shared" si="8"/>
        <v>1</v>
      </c>
      <c r="AS24" s="66"/>
      <c r="AT24" s="67">
        <f t="shared" si="13"/>
        <v>0</v>
      </c>
    </row>
    <row r="25" spans="1:46" s="7" customFormat="1" ht="109.5" customHeight="1" x14ac:dyDescent="0.25">
      <c r="A25" s="39" t="s">
        <v>170</v>
      </c>
      <c r="B25" s="40" t="s">
        <v>188</v>
      </c>
      <c r="C25" s="40" t="s">
        <v>73</v>
      </c>
      <c r="D25" s="71" t="s">
        <v>99</v>
      </c>
      <c r="E25" s="40" t="s">
        <v>135</v>
      </c>
      <c r="F25" s="40" t="s">
        <v>119</v>
      </c>
      <c r="G25" s="40" t="s">
        <v>77</v>
      </c>
      <c r="H25" s="40" t="s">
        <v>78</v>
      </c>
      <c r="I25" s="40" t="s">
        <v>111</v>
      </c>
      <c r="J25" s="40" t="s">
        <v>60</v>
      </c>
      <c r="K25" s="40" t="s">
        <v>189</v>
      </c>
      <c r="L25" s="40" t="s">
        <v>205</v>
      </c>
      <c r="M25" s="83" t="s">
        <v>190</v>
      </c>
      <c r="N25" s="42" t="s">
        <v>196</v>
      </c>
      <c r="O25" s="42" t="s">
        <v>61</v>
      </c>
      <c r="P25" s="81">
        <v>1</v>
      </c>
      <c r="Q25" s="53">
        <v>0</v>
      </c>
      <c r="R25" s="53">
        <v>0</v>
      </c>
      <c r="S25" s="53">
        <v>0</v>
      </c>
      <c r="T25" s="81">
        <f>SUM(P25:S25)</f>
        <v>1</v>
      </c>
      <c r="U25" s="40" t="s">
        <v>191</v>
      </c>
      <c r="V25" s="40" t="s">
        <v>192</v>
      </c>
      <c r="W25" s="73" t="s">
        <v>198</v>
      </c>
      <c r="X25" s="81">
        <f t="shared" si="0"/>
        <v>1</v>
      </c>
      <c r="Y25" s="48"/>
      <c r="Z25" s="59">
        <f t="shared" si="1"/>
        <v>0</v>
      </c>
      <c r="AA25" s="40"/>
      <c r="AB25" s="40"/>
      <c r="AC25" s="81">
        <f t="shared" si="2"/>
        <v>0</v>
      </c>
      <c r="AD25" s="48"/>
      <c r="AE25" s="59">
        <f t="shared" si="10"/>
        <v>0</v>
      </c>
      <c r="AF25" s="40"/>
      <c r="AG25" s="40"/>
      <c r="AH25" s="81">
        <f t="shared" si="4"/>
        <v>0</v>
      </c>
      <c r="AI25" s="48"/>
      <c r="AJ25" s="59">
        <f t="shared" si="11"/>
        <v>0</v>
      </c>
      <c r="AK25" s="40"/>
      <c r="AL25" s="40"/>
      <c r="AM25" s="81">
        <f t="shared" si="6"/>
        <v>0</v>
      </c>
      <c r="AN25" s="48"/>
      <c r="AO25" s="59">
        <f t="shared" si="12"/>
        <v>0</v>
      </c>
      <c r="AP25" s="40"/>
      <c r="AQ25" s="40"/>
      <c r="AR25" s="82">
        <f t="shared" si="8"/>
        <v>1</v>
      </c>
      <c r="AS25" s="66"/>
      <c r="AT25" s="67">
        <f t="shared" si="13"/>
        <v>0</v>
      </c>
    </row>
    <row r="26" spans="1:46" s="7" customFormat="1" ht="110.25" customHeight="1" x14ac:dyDescent="0.25">
      <c r="A26" s="39" t="s">
        <v>171</v>
      </c>
      <c r="B26" s="40" t="s">
        <v>193</v>
      </c>
      <c r="C26" s="40" t="s">
        <v>73</v>
      </c>
      <c r="D26" s="71" t="s">
        <v>99</v>
      </c>
      <c r="E26" s="40" t="s">
        <v>135</v>
      </c>
      <c r="F26" s="40" t="s">
        <v>119</v>
      </c>
      <c r="G26" s="40" t="s">
        <v>77</v>
      </c>
      <c r="H26" s="40" t="s">
        <v>78</v>
      </c>
      <c r="I26" s="40" t="s">
        <v>111</v>
      </c>
      <c r="J26" s="40" t="s">
        <v>70</v>
      </c>
      <c r="K26" s="40" t="s">
        <v>194</v>
      </c>
      <c r="L26" s="40" t="s">
        <v>205</v>
      </c>
      <c r="M26" s="83" t="s">
        <v>195</v>
      </c>
      <c r="N26" s="42" t="s">
        <v>197</v>
      </c>
      <c r="O26" s="42" t="s">
        <v>71</v>
      </c>
      <c r="P26" s="81">
        <v>1</v>
      </c>
      <c r="Q26" s="81">
        <v>1</v>
      </c>
      <c r="R26" s="81">
        <v>1</v>
      </c>
      <c r="S26" s="81">
        <v>1</v>
      </c>
      <c r="T26" s="81">
        <f>AVERAGE(P26:S26)</f>
        <v>1</v>
      </c>
      <c r="U26" s="40" t="s">
        <v>191</v>
      </c>
      <c r="V26" s="40" t="s">
        <v>192</v>
      </c>
      <c r="W26" s="73" t="s">
        <v>198</v>
      </c>
      <c r="X26" s="81">
        <f t="shared" si="0"/>
        <v>1</v>
      </c>
      <c r="Y26" s="48"/>
      <c r="Z26" s="59">
        <f t="shared" si="1"/>
        <v>0</v>
      </c>
      <c r="AA26" s="40"/>
      <c r="AB26" s="40"/>
      <c r="AC26" s="81">
        <f t="shared" si="2"/>
        <v>1</v>
      </c>
      <c r="AD26" s="48"/>
      <c r="AE26" s="59">
        <f t="shared" si="10"/>
        <v>0</v>
      </c>
      <c r="AF26" s="40"/>
      <c r="AG26" s="40"/>
      <c r="AH26" s="81">
        <f t="shared" si="4"/>
        <v>1</v>
      </c>
      <c r="AI26" s="48"/>
      <c r="AJ26" s="59">
        <f t="shared" si="11"/>
        <v>0</v>
      </c>
      <c r="AK26" s="40"/>
      <c r="AL26" s="40"/>
      <c r="AM26" s="81">
        <f t="shared" si="6"/>
        <v>1</v>
      </c>
      <c r="AN26" s="48"/>
      <c r="AO26" s="59">
        <f t="shared" si="12"/>
        <v>0</v>
      </c>
      <c r="AP26" s="40"/>
      <c r="AQ26" s="40"/>
      <c r="AR26" s="82">
        <f t="shared" si="8"/>
        <v>1</v>
      </c>
      <c r="AS26" s="66"/>
      <c r="AT26" s="67">
        <f t="shared" si="13"/>
        <v>0</v>
      </c>
    </row>
    <row r="27" spans="1:46" s="7" customFormat="1" ht="90" x14ac:dyDescent="0.25">
      <c r="A27" s="39" t="s">
        <v>172</v>
      </c>
      <c r="B27" s="40" t="s">
        <v>210</v>
      </c>
      <c r="C27" s="40" t="s">
        <v>73</v>
      </c>
      <c r="D27" s="71" t="s">
        <v>99</v>
      </c>
      <c r="E27" s="40" t="s">
        <v>138</v>
      </c>
      <c r="F27" s="40" t="s">
        <v>199</v>
      </c>
      <c r="G27" s="40" t="s">
        <v>77</v>
      </c>
      <c r="H27" s="40" t="s">
        <v>78</v>
      </c>
      <c r="I27" s="40" t="s">
        <v>133</v>
      </c>
      <c r="J27" s="40" t="s">
        <v>60</v>
      </c>
      <c r="K27" s="40" t="s">
        <v>204</v>
      </c>
      <c r="L27" s="40" t="s">
        <v>200</v>
      </c>
      <c r="M27" s="80">
        <v>1</v>
      </c>
      <c r="N27" s="42" t="s">
        <v>206</v>
      </c>
      <c r="O27" s="42" t="s">
        <v>61</v>
      </c>
      <c r="P27" s="53">
        <v>0</v>
      </c>
      <c r="Q27" s="53">
        <v>1</v>
      </c>
      <c r="R27" s="53">
        <v>0</v>
      </c>
      <c r="S27" s="53">
        <v>0</v>
      </c>
      <c r="T27" s="53">
        <f>SUM(P27:S27)</f>
        <v>1</v>
      </c>
      <c r="U27" s="40" t="s">
        <v>202</v>
      </c>
      <c r="V27" s="40" t="s">
        <v>203</v>
      </c>
      <c r="W27" s="73" t="s">
        <v>207</v>
      </c>
      <c r="X27" s="53">
        <f t="shared" si="0"/>
        <v>0</v>
      </c>
      <c r="Y27" s="48"/>
      <c r="Z27" s="59">
        <f t="shared" si="1"/>
        <v>0</v>
      </c>
      <c r="AA27" s="40"/>
      <c r="AB27" s="40"/>
      <c r="AC27" s="53">
        <f t="shared" si="2"/>
        <v>1</v>
      </c>
      <c r="AD27" s="48"/>
      <c r="AE27" s="59">
        <f t="shared" si="10"/>
        <v>0</v>
      </c>
      <c r="AF27" s="40"/>
      <c r="AG27" s="40"/>
      <c r="AH27" s="53">
        <f t="shared" si="4"/>
        <v>0</v>
      </c>
      <c r="AI27" s="48"/>
      <c r="AJ27" s="59">
        <f t="shared" si="11"/>
        <v>0</v>
      </c>
      <c r="AK27" s="40"/>
      <c r="AL27" s="40"/>
      <c r="AM27" s="53">
        <f t="shared" si="6"/>
        <v>0</v>
      </c>
      <c r="AN27" s="48"/>
      <c r="AO27" s="59">
        <f t="shared" si="12"/>
        <v>0</v>
      </c>
      <c r="AP27" s="40"/>
      <c r="AQ27" s="40"/>
      <c r="AR27" s="68">
        <f t="shared" si="8"/>
        <v>1</v>
      </c>
      <c r="AS27" s="66"/>
      <c r="AT27" s="67">
        <f t="shared" si="13"/>
        <v>0</v>
      </c>
    </row>
    <row r="28" spans="1:46" s="7" customFormat="1" ht="126" customHeight="1" x14ac:dyDescent="0.25">
      <c r="A28" s="39" t="s">
        <v>173</v>
      </c>
      <c r="B28" s="40" t="s">
        <v>211</v>
      </c>
      <c r="C28" s="40" t="s">
        <v>73</v>
      </c>
      <c r="D28" s="71" t="s">
        <v>99</v>
      </c>
      <c r="E28" s="40" t="s">
        <v>138</v>
      </c>
      <c r="F28" s="40" t="s">
        <v>199</v>
      </c>
      <c r="G28" s="40" t="s">
        <v>77</v>
      </c>
      <c r="H28" s="40" t="s">
        <v>78</v>
      </c>
      <c r="I28" s="40" t="s">
        <v>133</v>
      </c>
      <c r="J28" s="40" t="s">
        <v>60</v>
      </c>
      <c r="K28" s="40" t="s">
        <v>209</v>
      </c>
      <c r="L28" s="40" t="s">
        <v>200</v>
      </c>
      <c r="M28" s="80">
        <v>1</v>
      </c>
      <c r="N28" s="42" t="s">
        <v>201</v>
      </c>
      <c r="O28" s="42" t="s">
        <v>61</v>
      </c>
      <c r="P28" s="53">
        <v>0</v>
      </c>
      <c r="Q28" s="53">
        <v>0</v>
      </c>
      <c r="R28" s="53">
        <v>0</v>
      </c>
      <c r="S28" s="53">
        <v>1</v>
      </c>
      <c r="T28" s="53">
        <f>SUM(P28:S28)</f>
        <v>1</v>
      </c>
      <c r="U28" s="40" t="s">
        <v>208</v>
      </c>
      <c r="V28" s="40" t="s">
        <v>203</v>
      </c>
      <c r="W28" s="73" t="s">
        <v>207</v>
      </c>
      <c r="X28" s="53">
        <f t="shared" si="0"/>
        <v>0</v>
      </c>
      <c r="Y28" s="48"/>
      <c r="Z28" s="59">
        <f t="shared" si="1"/>
        <v>0</v>
      </c>
      <c r="AA28" s="40"/>
      <c r="AB28" s="40"/>
      <c r="AC28" s="53">
        <f t="shared" si="2"/>
        <v>0</v>
      </c>
      <c r="AD28" s="48"/>
      <c r="AE28" s="59">
        <f t="shared" si="10"/>
        <v>0</v>
      </c>
      <c r="AF28" s="40"/>
      <c r="AG28" s="40"/>
      <c r="AH28" s="53">
        <f t="shared" si="4"/>
        <v>0</v>
      </c>
      <c r="AI28" s="48"/>
      <c r="AJ28" s="59">
        <f t="shared" si="11"/>
        <v>0</v>
      </c>
      <c r="AK28" s="40"/>
      <c r="AL28" s="40"/>
      <c r="AM28" s="53">
        <f t="shared" si="6"/>
        <v>1</v>
      </c>
      <c r="AN28" s="48"/>
      <c r="AO28" s="59">
        <f t="shared" si="12"/>
        <v>0</v>
      </c>
      <c r="AP28" s="40"/>
      <c r="AQ28" s="40"/>
      <c r="AR28" s="68">
        <f t="shared" si="8"/>
        <v>1</v>
      </c>
      <c r="AS28" s="66"/>
      <c r="AT28" s="67">
        <f t="shared" si="13"/>
        <v>0</v>
      </c>
    </row>
    <row r="29" spans="1:46" s="2" customFormat="1" ht="15.75" x14ac:dyDescent="0.25">
      <c r="A29" s="44"/>
      <c r="B29" s="44" t="s">
        <v>43</v>
      </c>
      <c r="C29" s="44"/>
      <c r="D29" s="44"/>
      <c r="E29" s="44"/>
      <c r="F29" s="44"/>
      <c r="G29" s="44"/>
      <c r="H29" s="44"/>
      <c r="I29" s="44"/>
      <c r="J29" s="44"/>
      <c r="K29" s="44"/>
      <c r="L29" s="44"/>
      <c r="M29" s="44"/>
      <c r="N29" s="44"/>
      <c r="O29" s="44"/>
      <c r="P29" s="54"/>
      <c r="Q29" s="54"/>
      <c r="R29" s="54"/>
      <c r="S29" s="54"/>
      <c r="T29" s="54"/>
      <c r="U29" s="44"/>
      <c r="V29" s="44"/>
      <c r="W29" s="44"/>
      <c r="X29" s="54"/>
      <c r="Y29" s="49"/>
      <c r="Z29" s="60">
        <f>AVERAGE(Z23,Z25,Z26)*20%</f>
        <v>0</v>
      </c>
      <c r="AA29" s="44"/>
      <c r="AB29" s="44"/>
      <c r="AC29" s="54"/>
      <c r="AD29" s="49"/>
      <c r="AE29" s="60">
        <f>AVERAGE(AE23,AE26)*20%</f>
        <v>0</v>
      </c>
      <c r="AF29" s="44"/>
      <c r="AG29" s="44"/>
      <c r="AH29" s="54"/>
      <c r="AI29" s="49"/>
      <c r="AJ29" s="60">
        <f>AVERAGE(AJ23,AJ24,AJ26)*20%</f>
        <v>0</v>
      </c>
      <c r="AK29" s="44"/>
      <c r="AL29" s="44"/>
      <c r="AM29" s="54"/>
      <c r="AN29" s="49"/>
      <c r="AO29" s="60">
        <f>AVERAGE(AO23,AO26,AO28)*20%</f>
        <v>0</v>
      </c>
      <c r="AP29" s="44"/>
      <c r="AQ29" s="44"/>
      <c r="AR29" s="54"/>
      <c r="AS29" s="49"/>
      <c r="AT29" s="60">
        <f>AVERAGE(AT23:AT28)*20%</f>
        <v>0</v>
      </c>
    </row>
    <row r="30" spans="1:46" s="3" customFormat="1" ht="18.75" x14ac:dyDescent="0.3">
      <c r="A30" s="27"/>
      <c r="B30" s="27" t="s">
        <v>44</v>
      </c>
      <c r="C30" s="27"/>
      <c r="D30" s="27"/>
      <c r="E30" s="27"/>
      <c r="F30" s="27"/>
      <c r="G30" s="27"/>
      <c r="H30" s="27"/>
      <c r="I30" s="27"/>
      <c r="J30" s="27"/>
      <c r="K30" s="27"/>
      <c r="L30" s="27"/>
      <c r="M30" s="27"/>
      <c r="N30" s="27"/>
      <c r="O30" s="27"/>
      <c r="P30" s="55"/>
      <c r="Q30" s="55"/>
      <c r="R30" s="55"/>
      <c r="S30" s="55"/>
      <c r="T30" s="55"/>
      <c r="U30" s="27"/>
      <c r="V30" s="27"/>
      <c r="W30" s="27"/>
      <c r="X30" s="55"/>
      <c r="Y30" s="50"/>
      <c r="Z30" s="61">
        <f>Z22+Z29</f>
        <v>0</v>
      </c>
      <c r="AA30" s="27"/>
      <c r="AB30" s="27"/>
      <c r="AC30" s="55"/>
      <c r="AD30" s="50"/>
      <c r="AE30" s="61">
        <f>AE22+AE29</f>
        <v>0</v>
      </c>
      <c r="AF30" s="27"/>
      <c r="AG30" s="27"/>
      <c r="AH30" s="55"/>
      <c r="AI30" s="50"/>
      <c r="AJ30" s="61">
        <f>AJ22+AJ29</f>
        <v>0</v>
      </c>
      <c r="AK30" s="27"/>
      <c r="AL30" s="27"/>
      <c r="AM30" s="55"/>
      <c r="AN30" s="50"/>
      <c r="AO30" s="61">
        <f>AO22+AO29</f>
        <v>0</v>
      </c>
      <c r="AP30" s="27"/>
      <c r="AQ30" s="27"/>
      <c r="AR30" s="74"/>
      <c r="AS30" s="75"/>
      <c r="AT30" s="76">
        <f>AT22+AT29</f>
        <v>0</v>
      </c>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O11:AO30 AJ11:AJ30 AC11:AE30 X11:Z30 AT11:AT30" xr:uid="{2620A730-8CA7-472C-88BC-172E885C72B7}">
      <formula1>0</formula1>
      <formula2>1000000</formula2>
    </dataValidation>
  </dataValidations>
  <pageMargins left="0.7" right="0.7" top="0.75" bottom="0.75" header="0.3" footer="0.3"/>
  <pageSetup paperSize="9" orientation="portrait" r:id="rId1"/>
  <ignoredErrors>
    <ignoredError sqref="AE22 AJ22 AO22 AT22 T26 Z22"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L31:L1048576</xm:sqref>
        </x14:dataValidation>
        <x14:dataValidation type="list" allowBlank="1" showInputMessage="1" showErrorMessage="1" xr:uid="{D42C5450-6ED3-4564-A887-50449244D0BF}">
          <x14:formula1>
            <xm:f>Listas!$E$2:$E$13</xm:f>
          </x14:formula1>
          <xm:sqref>F11:F21 F23:F28</xm:sqref>
        </x14:dataValidation>
        <x14:dataValidation type="list" allowBlank="1" showInputMessage="1" showErrorMessage="1" xr:uid="{368CAFF5-BE04-4FFF-B338-51D69BA23554}">
          <x14:formula1>
            <xm:f>Listas!$F$2:$F$10</xm:f>
          </x14:formula1>
          <xm:sqref>G23:G28 G11:G21</xm:sqref>
        </x14:dataValidation>
        <x14:dataValidation type="list" allowBlank="1" showInputMessage="1" showErrorMessage="1" xr:uid="{644DEEAA-0D3C-4060-99CA-C576A2F91A4D}">
          <x14:formula1>
            <xm:f>Listas!$I$2:$I$4</xm:f>
          </x14:formula1>
          <xm:sqref>J23:J28 J11:J21</xm:sqref>
        </x14:dataValidation>
        <x14:dataValidation type="list" allowBlank="1" showInputMessage="1" showErrorMessage="1" xr:uid="{F27B990B-F8E1-43B0-B8F7-E94519E68711}">
          <x14:formula1>
            <xm:f>Listas!$J$2:$J$5</xm:f>
          </x14:formula1>
          <xm:sqref>O23:O28 O11:O21</xm:sqref>
        </x14:dataValidation>
        <x14:dataValidation type="list" allowBlank="1" showInputMessage="1" showErrorMessage="1" xr:uid="{04D58E5A-C535-424D-AAB5-8991AB9C5DFB}">
          <x14:formula1>
            <xm:f>Listas!$G$2:$G$9</xm:f>
          </x14:formula1>
          <xm:sqref>H23:H28 H11:H21</xm:sqref>
        </x14:dataValidation>
        <x14:dataValidation type="list" allowBlank="1" showInputMessage="1" showErrorMessage="1" xr:uid="{F6AE8673-425F-47F4-8692-64AAB292128E}">
          <x14:formula1>
            <xm:f>Listas!$H$2:$H$21</xm:f>
          </x14:formula1>
          <xm:sqref>I23:I28 I11:I21</xm:sqref>
        </x14:dataValidation>
        <x14:dataValidation type="list" allowBlank="1" showInputMessage="1" showErrorMessage="1" xr:uid="{FAFEBD2F-5282-4B82-98B1-C87AACF170B0}">
          <x14:formula1>
            <xm:f>Listas!$C$2:$C$10</xm:f>
          </x14:formula1>
          <xm:sqref>D23:D28 D11:D21</xm:sqref>
        </x14:dataValidation>
        <x14:dataValidation type="list" allowBlank="1" showInputMessage="1" showErrorMessage="1" xr:uid="{520D2F01-9FDA-4008-9999-0E710FCEF4EB}">
          <x14:formula1>
            <xm:f>Listas!$D$2:$D$21</xm:f>
          </x14:formula1>
          <xm:sqref>E23:E28 E11:E21</xm:sqref>
        </x14:dataValidation>
        <x14:dataValidation type="list" allowBlank="1" showInputMessage="1" showErrorMessage="1" xr:uid="{80A19DC1-4D67-4B84-B2EE-734B5921D124}">
          <x14:formula1>
            <xm:f>Listas!$A$2:$A$25</xm:f>
          </x14:formula1>
          <xm:sqref>W11:W21</xm:sqref>
        </x14:dataValidation>
        <x14:dataValidation type="list" allowBlank="1" showInputMessage="1" showErrorMessage="1" xr:uid="{085547D8-D571-4659-8620-E369E4253A0D}">
          <x14:formula1>
            <xm:f>Listas!$B$2:$B$5</xm:f>
          </x14:formula1>
          <xm:sqref>C23:C28 C11:C21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F1" workbookViewId="0">
      <selection activeCell="D10" sqref="D10"/>
    </sheetView>
  </sheetViews>
  <sheetFormatPr baseColWidth="10" defaultColWidth="11.42578125" defaultRowHeight="15" x14ac:dyDescent="0.25"/>
  <cols>
    <col min="1" max="1" width="66.85546875" customWidth="1"/>
    <col min="2" max="2" width="28.28515625" bestFit="1" customWidth="1"/>
    <col min="3" max="3" width="99.28515625" customWidth="1"/>
    <col min="4" max="4" width="160.42578125" customWidth="1"/>
    <col min="5" max="5" width="85.85546875" customWidth="1"/>
    <col min="6" max="6" width="199.85546875"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8" customFormat="1" x14ac:dyDescent="0.25">
      <c r="A1" s="38" t="s">
        <v>45</v>
      </c>
      <c r="B1" s="38" t="s">
        <v>19</v>
      </c>
      <c r="C1" s="38" t="s">
        <v>46</v>
      </c>
      <c r="D1" s="38" t="s">
        <v>47</v>
      </c>
      <c r="E1" s="38" t="s">
        <v>48</v>
      </c>
      <c r="F1" s="38" t="s">
        <v>49</v>
      </c>
      <c r="G1" s="38" t="s">
        <v>50</v>
      </c>
      <c r="H1" s="38" t="s">
        <v>51</v>
      </c>
      <c r="I1" s="38" t="s">
        <v>24</v>
      </c>
      <c r="J1" s="38" t="s">
        <v>29</v>
      </c>
    </row>
    <row r="2" spans="1:10" x14ac:dyDescent="0.25">
      <c r="A2" t="s">
        <v>52</v>
      </c>
      <c r="B2" t="s">
        <v>53</v>
      </c>
      <c r="C2" s="21" t="s">
        <v>54</v>
      </c>
      <c r="D2" t="s">
        <v>55</v>
      </c>
      <c r="E2" t="s">
        <v>56</v>
      </c>
      <c r="F2" t="s">
        <v>57</v>
      </c>
      <c r="G2" t="s">
        <v>58</v>
      </c>
      <c r="H2" s="12" t="s">
        <v>59</v>
      </c>
      <c r="I2" t="s">
        <v>60</v>
      </c>
      <c r="J2" t="s">
        <v>61</v>
      </c>
    </row>
    <row r="3" spans="1:10" x14ac:dyDescent="0.25">
      <c r="A3" t="s">
        <v>62</v>
      </c>
      <c r="B3" t="s">
        <v>63</v>
      </c>
      <c r="C3" s="21" t="s">
        <v>64</v>
      </c>
      <c r="D3" t="s">
        <v>65</v>
      </c>
      <c r="E3" t="s">
        <v>66</v>
      </c>
      <c r="F3" t="s">
        <v>67</v>
      </c>
      <c r="G3" t="s">
        <v>68</v>
      </c>
      <c r="H3" s="12" t="s">
        <v>69</v>
      </c>
      <c r="I3" t="s">
        <v>70</v>
      </c>
      <c r="J3" t="s">
        <v>71</v>
      </c>
    </row>
    <row r="4" spans="1:10" x14ac:dyDescent="0.25">
      <c r="A4" t="s">
        <v>72</v>
      </c>
      <c r="B4" t="s">
        <v>73</v>
      </c>
      <c r="C4" s="21" t="s">
        <v>74</v>
      </c>
      <c r="D4" t="s">
        <v>75</v>
      </c>
      <c r="E4" t="s">
        <v>76</v>
      </c>
      <c r="F4" t="s">
        <v>77</v>
      </c>
      <c r="G4" t="s">
        <v>78</v>
      </c>
      <c r="H4" s="12" t="s">
        <v>79</v>
      </c>
      <c r="I4" t="s">
        <v>80</v>
      </c>
      <c r="J4" t="s">
        <v>81</v>
      </c>
    </row>
    <row r="5" spans="1:10" x14ac:dyDescent="0.25">
      <c r="A5" t="s">
        <v>82</v>
      </c>
      <c r="B5" t="s">
        <v>83</v>
      </c>
      <c r="C5" s="21" t="s">
        <v>84</v>
      </c>
      <c r="D5" t="s">
        <v>85</v>
      </c>
      <c r="E5" t="s">
        <v>86</v>
      </c>
      <c r="F5" t="s">
        <v>87</v>
      </c>
      <c r="G5" t="s">
        <v>88</v>
      </c>
      <c r="H5" s="12" t="s">
        <v>89</v>
      </c>
      <c r="J5" t="s">
        <v>90</v>
      </c>
    </row>
    <row r="6" spans="1:10" x14ac:dyDescent="0.25">
      <c r="A6" t="s">
        <v>91</v>
      </c>
      <c r="C6" s="21" t="s">
        <v>92</v>
      </c>
      <c r="D6" t="s">
        <v>93</v>
      </c>
      <c r="E6" t="s">
        <v>94</v>
      </c>
      <c r="F6" t="s">
        <v>95</v>
      </c>
      <c r="G6" t="s">
        <v>96</v>
      </c>
      <c r="H6" s="12" t="s">
        <v>97</v>
      </c>
    </row>
    <row r="7" spans="1:10" x14ac:dyDescent="0.25">
      <c r="A7" t="s">
        <v>98</v>
      </c>
      <c r="C7" s="21" t="s">
        <v>99</v>
      </c>
      <c r="D7" t="s">
        <v>100</v>
      </c>
      <c r="E7" t="s">
        <v>101</v>
      </c>
      <c r="F7" t="s">
        <v>102</v>
      </c>
      <c r="G7" t="s">
        <v>103</v>
      </c>
      <c r="H7" s="12" t="s">
        <v>104</v>
      </c>
    </row>
    <row r="8" spans="1:10" x14ac:dyDescent="0.25">
      <c r="A8" t="s">
        <v>105</v>
      </c>
      <c r="C8" s="21" t="s">
        <v>106</v>
      </c>
      <c r="D8" t="s">
        <v>107</v>
      </c>
      <c r="E8" t="s">
        <v>108</v>
      </c>
      <c r="F8" t="s">
        <v>109</v>
      </c>
      <c r="G8" t="s">
        <v>110</v>
      </c>
      <c r="H8" s="12" t="s">
        <v>111</v>
      </c>
    </row>
    <row r="9" spans="1:10" x14ac:dyDescent="0.25">
      <c r="A9" t="s">
        <v>112</v>
      </c>
      <c r="C9" s="21" t="s">
        <v>84</v>
      </c>
      <c r="D9" t="s">
        <v>113</v>
      </c>
      <c r="E9" t="s">
        <v>114</v>
      </c>
      <c r="F9" t="s">
        <v>115</v>
      </c>
      <c r="G9" s="12" t="s">
        <v>83</v>
      </c>
      <c r="H9" s="12" t="s">
        <v>116</v>
      </c>
    </row>
    <row r="10" spans="1:10" x14ac:dyDescent="0.25">
      <c r="A10" t="s">
        <v>117</v>
      </c>
      <c r="C10" s="21" t="s">
        <v>83</v>
      </c>
      <c r="D10" t="s">
        <v>118</v>
      </c>
      <c r="E10" t="s">
        <v>119</v>
      </c>
      <c r="F10" t="s">
        <v>120</v>
      </c>
      <c r="H10" s="12" t="s">
        <v>121</v>
      </c>
    </row>
    <row r="11" spans="1:10" x14ac:dyDescent="0.25">
      <c r="A11" t="s">
        <v>122</v>
      </c>
      <c r="C11" s="21"/>
      <c r="D11" t="s">
        <v>123</v>
      </c>
      <c r="E11" t="s">
        <v>124</v>
      </c>
      <c r="H11" s="12" t="s">
        <v>125</v>
      </c>
    </row>
    <row r="12" spans="1:10" x14ac:dyDescent="0.25">
      <c r="A12" t="s">
        <v>126</v>
      </c>
      <c r="C12" s="21"/>
      <c r="D12" t="s">
        <v>127</v>
      </c>
      <c r="E12" t="s">
        <v>128</v>
      </c>
      <c r="H12" s="12" t="s">
        <v>129</v>
      </c>
    </row>
    <row r="13" spans="1:10" x14ac:dyDescent="0.25">
      <c r="A13" t="s">
        <v>130</v>
      </c>
      <c r="D13" t="s">
        <v>131</v>
      </c>
      <c r="E13" t="s">
        <v>132</v>
      </c>
      <c r="H13" s="12" t="s">
        <v>133</v>
      </c>
    </row>
    <row r="14" spans="1:10" x14ac:dyDescent="0.25">
      <c r="A14" t="s">
        <v>134</v>
      </c>
      <c r="D14" t="s">
        <v>135</v>
      </c>
      <c r="H14" s="12" t="s">
        <v>136</v>
      </c>
      <c r="I14" s="12"/>
    </row>
    <row r="15" spans="1:10" x14ac:dyDescent="0.25">
      <c r="A15" t="s">
        <v>137</v>
      </c>
      <c r="D15" t="s">
        <v>138</v>
      </c>
      <c r="H15" s="12" t="s">
        <v>139</v>
      </c>
      <c r="I15" s="12"/>
    </row>
    <row r="16" spans="1:10" x14ac:dyDescent="0.25">
      <c r="A16" t="s">
        <v>140</v>
      </c>
      <c r="D16" t="s">
        <v>141</v>
      </c>
      <c r="H16" s="12" t="s">
        <v>142</v>
      </c>
      <c r="I16" s="12"/>
    </row>
    <row r="17" spans="1:9" x14ac:dyDescent="0.25">
      <c r="A17" t="s">
        <v>143</v>
      </c>
      <c r="D17" t="s">
        <v>144</v>
      </c>
      <c r="H17" s="12" t="s">
        <v>145</v>
      </c>
      <c r="I17" s="12"/>
    </row>
    <row r="18" spans="1:9" x14ac:dyDescent="0.25">
      <c r="A18" t="s">
        <v>146</v>
      </c>
      <c r="D18" t="s">
        <v>147</v>
      </c>
      <c r="H18" s="12" t="s">
        <v>148</v>
      </c>
      <c r="I18" s="12"/>
    </row>
    <row r="19" spans="1:9" x14ac:dyDescent="0.25">
      <c r="A19" t="s">
        <v>149</v>
      </c>
      <c r="D19" t="s">
        <v>150</v>
      </c>
      <c r="H19" s="12" t="s">
        <v>151</v>
      </c>
      <c r="I19" s="12"/>
    </row>
    <row r="20" spans="1:9" x14ac:dyDescent="0.25">
      <c r="A20" t="s">
        <v>152</v>
      </c>
      <c r="D20" t="s">
        <v>153</v>
      </c>
      <c r="H20" s="12" t="s">
        <v>154</v>
      </c>
      <c r="I20" s="12"/>
    </row>
    <row r="21" spans="1:9" x14ac:dyDescent="0.25">
      <c r="A21" t="s">
        <v>155</v>
      </c>
      <c r="D21" t="s">
        <v>83</v>
      </c>
      <c r="H21" s="12" t="s">
        <v>83</v>
      </c>
      <c r="I21" s="12"/>
    </row>
    <row r="22" spans="1:9" x14ac:dyDescent="0.25">
      <c r="A22" t="s">
        <v>156</v>
      </c>
    </row>
    <row r="23" spans="1:9" x14ac:dyDescent="0.25">
      <c r="A23" t="s">
        <v>157</v>
      </c>
    </row>
    <row r="24" spans="1:9" x14ac:dyDescent="0.25">
      <c r="A24" t="s">
        <v>158</v>
      </c>
    </row>
    <row r="25" spans="1:9" x14ac:dyDescent="0.25">
      <c r="A25" t="s">
        <v>159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32B8477E-7389-46FC-AC43-1A42D6E35E86}"/>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PG NC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2025-11-21T23:11:09Z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