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Planes de Gestion para Consulta\"/>
    </mc:Choice>
  </mc:AlternateContent>
  <xr:revisionPtr revIDLastSave="0" documentId="13_ncr:1_{9EA6373E-D83F-46E5-BFD2-1E10C61ACEA8}"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2" i="1" l="1"/>
  <c r="AR13" i="1"/>
  <c r="AR14" i="1"/>
  <c r="AR15" i="1"/>
  <c r="AR16" i="1"/>
  <c r="AR11" i="1"/>
  <c r="AM12" i="1"/>
  <c r="AO12" i="1" s="1"/>
  <c r="AM13" i="1"/>
  <c r="AM14" i="1"/>
  <c r="AM15" i="1"/>
  <c r="AM16" i="1"/>
  <c r="AM11" i="1"/>
  <c r="AO11" i="1" s="1"/>
  <c r="AO22" i="1"/>
  <c r="AT19" i="1"/>
  <c r="AT20" i="1"/>
  <c r="AT21" i="1"/>
  <c r="AR19" i="1"/>
  <c r="AR20" i="1"/>
  <c r="AR21" i="1"/>
  <c r="AR18" i="1"/>
  <c r="AT18" i="1" s="1"/>
  <c r="AE22" i="1"/>
  <c r="AO19" i="1"/>
  <c r="AO20" i="1"/>
  <c r="AO21" i="1"/>
  <c r="AO18" i="1"/>
  <c r="AM19" i="1"/>
  <c r="AM20" i="1"/>
  <c r="AM21" i="1"/>
  <c r="AM18" i="1"/>
  <c r="AJ19" i="1"/>
  <c r="AJ22" i="1" s="1"/>
  <c r="AJ20" i="1"/>
  <c r="AJ21" i="1"/>
  <c r="AJ18" i="1"/>
  <c r="Z22" i="1"/>
  <c r="AH19" i="1"/>
  <c r="AH20" i="1"/>
  <c r="AH21" i="1"/>
  <c r="AH18" i="1"/>
  <c r="AE19" i="1"/>
  <c r="AE20" i="1"/>
  <c r="AE21" i="1"/>
  <c r="AE18" i="1"/>
  <c r="Z19" i="1"/>
  <c r="Z20" i="1"/>
  <c r="Z21" i="1"/>
  <c r="Z18" i="1"/>
  <c r="AJ17" i="1"/>
  <c r="AE17" i="1"/>
  <c r="Z16" i="1"/>
  <c r="X13" i="1"/>
  <c r="X14" i="1"/>
  <c r="X15" i="1"/>
  <c r="X16" i="1"/>
  <c r="X12" i="1"/>
  <c r="X11" i="1"/>
  <c r="Z11" i="1" s="1"/>
  <c r="T16" i="1"/>
  <c r="T15" i="1"/>
  <c r="T14" i="1"/>
  <c r="T13" i="1"/>
  <c r="T12" i="1"/>
  <c r="T11" i="1"/>
  <c r="AC19" i="1"/>
  <c r="AC20" i="1"/>
  <c r="AC21" i="1"/>
  <c r="AC18" i="1"/>
  <c r="X19" i="1"/>
  <c r="X20" i="1"/>
  <c r="X21" i="1"/>
  <c r="X18" i="1"/>
  <c r="AS16" i="1"/>
  <c r="AO16" i="1"/>
  <c r="AH16" i="1"/>
  <c r="AJ16" i="1" s="1"/>
  <c r="AC16" i="1"/>
  <c r="AE16" i="1" s="1"/>
  <c r="AS14" i="1"/>
  <c r="AO14" i="1"/>
  <c r="AH14" i="1"/>
  <c r="AJ14" i="1" s="1"/>
  <c r="AC14" i="1"/>
  <c r="AE14" i="1" s="1"/>
  <c r="Z14" i="1"/>
  <c r="AS15" i="1"/>
  <c r="Z15" i="1"/>
  <c r="AS13" i="1"/>
  <c r="Z13" i="1"/>
  <c r="AS12" i="1"/>
  <c r="AC12" i="1"/>
  <c r="AE12" i="1" s="1"/>
  <c r="Z12" i="1"/>
  <c r="AS11" i="1"/>
  <c r="AO15" i="1"/>
  <c r="AH15" i="1"/>
  <c r="AJ15" i="1" s="1"/>
  <c r="AH13" i="1"/>
  <c r="AJ13" i="1" s="1"/>
  <c r="AH12" i="1"/>
  <c r="AJ12" i="1" s="1"/>
  <c r="AH11" i="1"/>
  <c r="AJ11" i="1" s="1"/>
  <c r="AC11" i="1"/>
  <c r="AE11" i="1" s="1"/>
  <c r="AT22" i="1" l="1"/>
  <c r="AO13" i="1"/>
  <c r="AO17" i="1" s="1"/>
  <c r="AJ23" i="1"/>
  <c r="AT11" i="1"/>
  <c r="AT16" i="1"/>
  <c r="AC13" i="1"/>
  <c r="AE13" i="1" s="1"/>
  <c r="AC15" i="1"/>
  <c r="AE15" i="1" s="1"/>
  <c r="AT14" i="1"/>
  <c r="AT12" i="1"/>
  <c r="AT15" i="1"/>
  <c r="AT13" i="1"/>
  <c r="Z17" i="1"/>
  <c r="Z23" i="1" s="1"/>
  <c r="AT17" i="1" l="1"/>
  <c r="AT23" i="1" s="1"/>
  <c r="AO23" i="1"/>
  <c r="A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<sst xmlns="http://schemas.openxmlformats.org/spreadsheetml/2006/main" count="370" uniqueCount="237">
  <si>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ACOMPAÑAMIENTO A LA GESTIÓN LOCAL
VIGENCIA 2026</t>
    </r>
  </si>
  <si>
    <t>DEPENDENCIAS ASOCIADAS</t>
  </si>
  <si>
    <t>SUBSECRETARÍA DE GESTIÓN LOCAL
DIRECCIÓN PARA LA GESTIÓN DEL DESARROLLO LOCAL</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</si>
  <si>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</si>
  <si>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</si>
  <si>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</si>
  <si>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</si>
  <si>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</si>
  <si>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</si>
  <si>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</si>
  <si>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</si>
  <si>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</si>
  <si>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</si>
  <si>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</si>
  <si>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</si>
  <si>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</si>
  <si>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</si>
  <si>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</si>
  <si>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</si>
  <si>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</si>
  <si>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</si>
  <si>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</si>
  <si>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</si>
  <si>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</si>
  <si>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</si>
  <si>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</si>
  <si>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</si>
  <si>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</si>
  <si>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</si>
  <si>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</si>
  <si>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</si>
  <si>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</si>
  <si>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</si>
  <si>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</si>
  <si>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</si>
  <si>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</si>
  <si>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</si>
  <si>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</si>
  <si>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</si>
  <si>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</si>
  <si>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</si>
  <si>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</si>
  <si>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</si>
  <si>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</si>
  <si>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MT1</t>
  </si>
  <si>
    <t>Bogotá confía en su gobierno</t>
  </si>
  <si>
    <t>5.33. Fortalecimiento institucional para un gobierno confiable  </t>
  </si>
  <si>
    <t>Constituir (3) componentes de fortalecimiento institucional para las Alcaldías Locales y su gestión del desarrollo local desde un enfoque de interseccionalidad  </t>
  </si>
  <si>
    <t>7952 - Fortalecimiento institucional de la gestión local en las localidades de Bogotá D.C.</t>
  </si>
  <si>
    <t xml:space="preserve">PEI - Fortalecer la articulación de la administración pública central y local para una gestión local y policiva más efectiva y transparente. </t>
  </si>
  <si>
    <t>Gestión con Valores para Resultados</t>
  </si>
  <si>
    <t>No Aplica</t>
  </si>
  <si>
    <t>Eficacia</t>
  </si>
  <si>
    <t>Porcentaje de ejecución del plan de acompañamiento a los equipos locales</t>
  </si>
  <si>
    <t>No aplica</t>
  </si>
  <si>
    <t>Creciente</t>
  </si>
  <si>
    <t>Cronograma, Listados de asistencia a las sensibilizaciones y/o informe de avance de la ejecución del plan de acompañamiento</t>
  </si>
  <si>
    <t>Plataforma Teams
Matriz de seguimiento al plan de acompañamiento</t>
  </si>
  <si>
    <t>SGL - Subsecretaría de Gestión Local</t>
  </si>
  <si>
    <t>MT2</t>
  </si>
  <si>
    <t>Política 15. Seguimiento y evaluación de la gestión institucional</t>
  </si>
  <si>
    <t>Infomes de análisis  en el marco de las líneas de investigación del Observatorio de Gestión Local</t>
  </si>
  <si>
    <t>Informes de análisis en el marco de las líneas de investigación del Observatorio de Gestión Local</t>
  </si>
  <si>
    <t>3
(Corte: 30 de septiembre de 2025)</t>
  </si>
  <si>
    <t>Suma</t>
  </si>
  <si>
    <t>Informes de análisis en en el marco de las líneas de investigación del Observatorio de Gestión Local</t>
  </si>
  <si>
    <t>Matrices Alcaldías Locales</t>
  </si>
  <si>
    <t>MT3</t>
  </si>
  <si>
    <t>Informes seguimiento y recomendaciones a las alcaldías locales y a los Fondos de Desarrollo Local frente a los procesos de ejecución y materialización de las propuestas ciudadanas priorizadas en presupuestos participativos</t>
  </si>
  <si>
    <t>Informes seguimiento y recomendaciones a las alcaldías locales y a los FDL frente a los procesos de ejecución y materialización de las propuestas ciudadanas priorizadas en presupuestos participativos</t>
  </si>
  <si>
    <t>9
(Corte: 30 de septiembre de 2025)</t>
  </si>
  <si>
    <t>Informes de seguimiento y recomendaciones a las alcaldías locales y a los FDL frente a los procesos de ejecución y materialización de las propuestas ciudadanas priorizadas en presupuestos participativos</t>
  </si>
  <si>
    <t>Tableros de control del Centro de Gobierno Local</t>
  </si>
  <si>
    <t>MT4</t>
  </si>
  <si>
    <t>Implementar el 100% de la estrategia definida para  materializar las acciones de la Transparencia frente a la gestión de la inversión de las Alcaldías Locales</t>
  </si>
  <si>
    <t>Política 11. Transparencia, acceso a la información pública y lucha contra la corrupción</t>
  </si>
  <si>
    <t>Porcentaje de avance de la estrategia definida para materializar las acciones de  Transparencia frente a la gestión de la inversión de las Alcaldías Locales</t>
  </si>
  <si>
    <t>Porcentaje de avance de la estrategia definida para  materializar las acciones de Transparencia frente a la gestión de la inversión de las Alcaldías Locales</t>
  </si>
  <si>
    <t>57%
(Corte: 30 de septiembre de 2025)</t>
  </si>
  <si>
    <t>Matriz de seguimiento al cumplimiento de las acciones planteadas para la estrategia</t>
  </si>
  <si>
    <t>Actas de reunión, Informes, Documentos de orientaciones y otros</t>
  </si>
  <si>
    <t>DGDL - Dirección para la Gestión del Desarrollo Local</t>
  </si>
  <si>
    <t>MT5</t>
  </si>
  <si>
    <t>Número de informes ejecutivos con resultados relevantes de la inversión local para la toma de decisiones de alcaldes locales y del Secretario de Gobierno</t>
  </si>
  <si>
    <t>Número de informes  ejecutivos con resultados relevantes de la inversión local para la toma de decisiones de alcaldes locales y del Secretario de Gobierno</t>
  </si>
  <si>
    <t>Informes  ejecutivos con resultados relevantes de la inversión local para la toma de decisiones de alcaldes locales y del Secretario de Gobierno</t>
  </si>
  <si>
    <t>SIPSE, SECOP, BOGDATA, Tableros de Control CGL y Actas de seguimiento a la gestión local</t>
  </si>
  <si>
    <t>MT6</t>
  </si>
  <si>
    <t>Implementar el 100% de la estrategia de acompañamiento y seguimiento para la depuración y disminución de las obligaciones por pagar en los 20 Fondos de Desarrollo Local</t>
  </si>
  <si>
    <t>Política 4. Gestión Presupuestal y Eficiencia del Gasto Público</t>
  </si>
  <si>
    <t>Porcentaje de avance de la estrategia definida para reducir la generación de obligaciones por pagar en los 20 Fondos de Desarrollo Local.</t>
  </si>
  <si>
    <t>Porcentaje de avance de la estrategia definida de acompañamiento y seguimiento para la depuración y disminución de las obligaciones por pagar en los 20 Fondos de Desarrollo Local</t>
  </si>
  <si>
    <t>Subtotal Metas Técnicas (80%)</t>
  </si>
  <si>
    <t>MTS1</t>
  </si>
  <si>
    <t>Obtener un (1) sello "Gobierno Sostenible"  por el cumplimiento de los criterios establecidos por la Oficina Asesora de Planeación en el marco del Sistema de Gestión Ambiental y Energético</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</si>
  <si>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</si>
  <si>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</si>
  <si>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</si>
  <si>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Direccionamiento Estratégico y Planeación</t>
  </si>
  <si>
    <t>Política 3. Planeación institucional</t>
  </si>
  <si>
    <t>Sello "Gobierno Sostenible"</t>
  </si>
  <si>
    <t>Sello</t>
  </si>
  <si>
    <t>No. de criterios cumplidos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</si>
  <si>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</si>
  <si>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</si>
  <si>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</si>
  <si>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</si>
  <si>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</si>
  <si>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Evaluación de Resultados</t>
  </si>
  <si>
    <t>Política 6.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</si>
  <si>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</si>
  <si>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</si>
  <si>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</si>
  <si>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</si>
  <si>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</si>
  <si>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</si>
  <si>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</si>
  <si>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</si>
  <si>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</si>
  <si>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</si>
  <si>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</si>
  <si>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7.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</si>
  <si>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</si>
  <si>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</si>
  <si>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</si>
  <si>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</si>
  <si>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</si>
  <si>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</si>
  <si>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</si>
  <si>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</si>
  <si>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</si>
  <si>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</si>
  <si>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</si>
  <si>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</si>
  <si>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</si>
  <si>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</si>
  <si>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Política 12. Seguridad Digital</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</si>
  <si>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</si>
  <si>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</si>
  <si>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</si>
  <si>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</si>
  <si>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</si>
  <si>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</si>
  <si>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</si>
  <si>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</si>
  <si>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</si>
  <si>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</si>
  <si>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</si>
  <si>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</si>
  <si>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</si>
  <si>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</si>
  <si>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</si>
  <si>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</si>
  <si>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</si>
  <si>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</si>
  <si>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</si>
  <si>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</si>
  <si>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</si>
  <si>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</si>
  <si>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2. Integridad</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</si>
  <si>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</si>
  <si>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</si>
  <si>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</si>
  <si>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</si>
  <si>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</si>
  <si>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</si>
  <si>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</si>
  <si>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</si>
  <si>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</si>
  <si>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</si>
  <si>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</si>
  <si>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</si>
  <si>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</si>
  <si>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</si>
  <si>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</si>
  <si>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</si>
  <si>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</si>
  <si>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</si>
  <si>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</si>
  <si>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</si>
  <si>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</si>
  <si>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</si>
  <si>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</si>
  <si>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</si>
  <si>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</si>
  <si>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</si>
  <si>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</si>
  <si>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</si>
  <si>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</si>
  <si>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</si>
  <si>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</si>
  <si>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</si>
  <si>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</si>
  <si>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</si>
  <si>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</si>
  <si>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</si>
  <si>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</si>
  <si>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</si>
  <si>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</si>
  <si>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</si>
  <si>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SGGD - Subsecretaría de Gobernabilidad y Garantía de Derechos</t>
  </si>
  <si>
    <t>Funcionamiento</t>
  </si>
  <si>
    <t>DDH - Dirección de Derechos Humanos</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</si>
  <si>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</si>
  <si>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</si>
  <si>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</si>
  <si>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</si>
  <si>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</si>
  <si>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</si>
  <si>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</si>
  <si>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</si>
  <si>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</si>
  <si>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</si>
  <si>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</si>
  <si>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</si>
  <si>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</si>
  <si>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</si>
  <si>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</si>
  <si>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</si>
  <si>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</si>
  <si>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</si>
  <si>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</si>
  <si>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</si>
  <si>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</si>
  <si>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</si>
  <si>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202X
</t>
    </r>
    <r>
      <rPr>
        <b/>
        <sz val="11"/>
        <color theme="1"/>
        <rFont val="Calibri Light"/>
        <family val="2"/>
        <scheme val="major"/>
      </rPr>
      <t xml:space="preserve">Caso HOLA: </t>
    </r>
    <r>
      <rPr>
        <sz val="11"/>
        <color theme="1"/>
        <rFont val="Calibri Light"/>
        <family val="2"/>
        <scheme val="major"/>
      </rPr>
      <t>XXXXXX</t>
    </r>
  </si>
  <si>
    <t>Publicación del plan de gestión aprobado. Caso HOLA: XXXXXX</t>
  </si>
  <si>
    <t>Elaborar once (11) informes ejecutivos con resultados relevantes de la inversión local para la toma de decisiones de alcaldes locales y del Secretario de Gobierno</t>
  </si>
  <si>
    <t>Realizar doce (12) informes de seguimiento y recomendaciones a las alcaldías locales y a los Fondos de Desarrollo Local frente a los procesos de ejecución y materialización de las propuestas ciudadanas priorizadas en presupuestos participativos</t>
  </si>
  <si>
    <t>Realizar cuatro (4) informes de análisis en el marco de las líneas de investigación del Observatorio de Gestión Local, que incluyan alertas tempranas para las alcaldías locales en materia de cumplimiento de metas plan de desarrollo y/o planes de gestión</t>
  </si>
  <si>
    <t>OBJETIVOS ESTRATÉGICOS</t>
  </si>
  <si>
    <t>Número de actividades ejecutadas / Número de actividades programadas</t>
  </si>
  <si>
    <t>Número de informes realizados / Número de informes programados</t>
  </si>
  <si>
    <t>Número de acciones desarrolladas  / Número de acciones programadas</t>
  </si>
  <si>
    <t>Número de informes elaborados / Número de informes programados</t>
  </si>
  <si>
    <t xml:space="preserve">Número de acciones implementadas / Número de acciones programadas </t>
  </si>
  <si>
    <t>Ejecutar el 100% de un plan de acompañamiento a los equipos locales, a través de sensibilizaciones y fortalecimiento en materia de habilidades blandas y temas estratégicos de la gestión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</si>
</sst>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sz val="11"/>
      <name val="Calibri Light"/>
      <family val="2"/>
    </font>
    <font>
      <b/>
      <sz val="12"/>
      <color rgb="FF002060"/>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12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3"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9"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4" borderId="1" xfId="0" applyFont="1" applyFill="1" applyBorder="1" applyAlignment="1" applyProtection="1">
      <alignment horizontal="justify" vertical="center" wrapText="1"/>
      <protection locked="0"/>
    </xf>
    <xf numFmtId="0" fontId="19" fillId="4" borderId="1" xfId="0" applyFont="1" applyFill="1" applyBorder="1" applyAlignment="1">
      <alignment horizontal="justify" vertical="center" wrapText="1"/>
    </xf>
    <xf numFmtId="1" fontId="19" fillId="0" borderId="1" xfId="0" applyNumberFormat="1" applyFont="1" applyBorder="1" applyAlignment="1">
      <alignment horizontal="right" vertical="center" wrapText="1"/>
    </xf>
    <xf numFmtId="164" fontId="19" fillId="0" borderId="1" xfId="0" applyNumberFormat="1" applyFont="1" applyBorder="1" applyAlignment="1">
      <alignment horizontal="right" vertical="center" wrapText="1"/>
    </xf>
    <xf numFmtId="1" fontId="19" fillId="0" borderId="1" xfId="1"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1"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0" fontId="1" fillId="0" borderId="7" xfId="0" applyFont="1" applyBorder="1" applyAlignment="1">
      <alignment horizontal="justify" vertical="center" wrapText="1"/>
    </xf>
    <xf numFmtId="0" fontId="13" fillId="0" borderId="7" xfId="0" applyFont="1" applyBorder="1" applyAlignment="1">
      <alignment horizontal="justify" vertical="center" wrapText="1"/>
    </xf>
    <xf numFmtId="10" fontId="5" fillId="7" borderId="1" xfId="1" applyNumberFormat="1" applyFont="1" applyFill="1" applyBorder="1" applyAlignment="1">
      <alignment horizontal="center" wrapText="1"/>
    </xf>
    <xf numFmtId="0" fontId="21" fillId="0" borderId="1" xfId="0" applyFont="1" applyBorder="1" applyAlignment="1">
      <alignment horizontal="left" vertical="center" wrapText="1"/>
    </xf>
    <xf numFmtId="0" fontId="21" fillId="0" borderId="1" xfId="0" applyFont="1" applyBorder="1" applyAlignment="1">
      <alignment horizontal="justify" vertical="center" wrapText="1"/>
    </xf>
    <xf numFmtId="9" fontId="19"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10" fontId="5"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9" fontId="1" fillId="0" borderId="1" xfId="1" applyFont="1" applyBorder="1" applyAlignment="1">
      <alignment horizontal="right" vertical="center" wrapText="1"/>
    </xf>
    <xf numFmtId="1" fontId="1" fillId="0" borderId="1" xfId="2"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0" fontId="19" fillId="0" borderId="0" xfId="0" applyFont="1" applyAlignment="1">
      <alignment horizontal="justify" vertical="center" wrapText="1"/>
    </xf>
    <xf numFmtId="10" fontId="22" fillId="7" borderId="1" xfId="1" applyNumberFormat="1" applyFont="1" applyFill="1" applyBorder="1" applyAlignment="1">
      <alignment horizontal="right" wrapText="1"/>
    </xf>
    <xf numFmtId="2" fontId="19" fillId="0" borderId="1" xfId="1" applyNumberFormat="1" applyFont="1" applyBorder="1" applyAlignment="1">
      <alignment horizontal="right" vertical="center" wrapText="1"/>
    </xf>
    <xf numFmtId="9" fontId="2" fillId="0" borderId="1" xfId="0" applyNumberFormat="1" applyFont="1" applyBorder="1" applyAlignment="1">
      <alignment horizontal="right" vertical="center" wrapText="1"/>
    </xf>
    <xf numFmtId="1" fontId="2" fillId="0" borderId="1" xfId="2"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2" fontId="19"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10" fontId="20" fillId="0" borderId="1" xfId="1" applyNumberFormat="1" applyFont="1" applyBorder="1" applyAlignment="1">
      <alignment horizontal="right" vertical="center" wrapText="1"/>
    </xf>
    <xf numFmtId="9" fontId="20" fillId="0" borderId="1" xfId="0" applyNumberFormat="1" applyFont="1" applyBorder="1" applyAlignment="1">
      <alignment horizontal="right" vertical="center" wrapText="1"/>
    </xf>
    <xf numFmtId="2" fontId="20" fillId="0" borderId="1" xfId="1" applyNumberFormat="1" applyFont="1" applyBorder="1" applyAlignment="1">
      <alignment horizontal="right" vertical="center" wrapText="1"/>
    </xf>
    <xf numFmtId="9" fontId="2" fillId="0" borderId="1" xfId="1" applyFont="1" applyBorder="1" applyAlignment="1">
      <alignment horizontal="right" vertical="center" wrapText="1"/>
    </xf>
    <xf numFmtId="1" fontId="2" fillId="0" borderId="1" xfId="1" applyNumberFormat="1" applyFont="1" applyBorder="1" applyAlignment="1">
      <alignment horizontal="righ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7" borderId="4" xfId="0" applyFont="1" applyFill="1" applyBorder="1" applyAlignment="1">
      <alignment horizontal="center" vertic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0" fontId="22" fillId="7" borderId="2" xfId="0" applyFont="1" applyFill="1" applyBorder="1" applyAlignment="1">
      <alignment horizontal="left"/>
    </xf>
    <xf numFmtId="0" fontId="22" fillId="7" borderId="4" xfId="0" applyFont="1" applyFill="1" applyBorder="1" applyAlignment="1">
      <alignment horizontal="left"/>
    </xf>
    <xf numFmtId="0" fontId="22" fillId="7" borderId="3" xfId="0" applyFont="1" applyFill="1" applyBorder="1" applyAlignment="1">
      <alignment horizontal="left"/>
    </xf>
    <xf numFmtId="9" fontId="22" fillId="7" borderId="2" xfId="1" applyFont="1" applyFill="1" applyBorder="1" applyAlignment="1">
      <alignment horizontal="center" wrapText="1"/>
    </xf>
    <xf numFmtId="9" fontId="22" fillId="7" borderId="4" xfId="1" applyFont="1" applyFill="1" applyBorder="1" applyAlignment="1">
      <alignment horizontal="center" wrapText="1"/>
    </xf>
    <xf numFmtId="9" fontId="22" fillId="7" borderId="3" xfId="1" applyFont="1" applyFill="1" applyBorder="1" applyAlignment="1">
      <alignment horizontal="center" wrapText="1"/>
    </xf>
    <xf numFmtId="0" fontId="22" fillId="7" borderId="2" xfId="0" applyFont="1" applyFill="1" applyBorder="1" applyAlignment="1">
      <alignment horizontal="center" wrapText="1"/>
    </xf>
    <xf numFmtId="0" fontId="22" fillId="7" borderId="4" xfId="0" applyFont="1" applyFill="1" applyBorder="1" applyAlignment="1">
      <alignment horizontal="center" wrapText="1"/>
    </xf>
    <xf numFmtId="0" fontId="22" fillId="7" borderId="3" xfId="0" applyFont="1" applyFill="1" applyBorder="1" applyAlignment="1">
      <alignment horizontal="center" wrapText="1"/>
    </xf>
    <xf numFmtId="0" fontId="5" fillId="7" borderId="2" xfId="0" applyFont="1" applyFill="1" applyBorder="1" applyAlignment="1">
      <alignment horizontal="center"/>
    </xf>
    <xf numFmtId="0" fontId="5" fillId="7" borderId="4" xfId="0" applyFont="1" applyFill="1" applyBorder="1" applyAlignment="1">
      <alignment horizontal="center"/>
    </xf>
    <xf numFmtId="0" fontId="5" fillId="7" borderId="3" xfId="0" applyFont="1" applyFill="1" applyBorder="1" applyAlignment="1">
      <alignment horizontal="center"/>
    </xf>
    <xf numFmtId="0" fontId="7" fillId="8" borderId="2" xfId="0" applyFont="1" applyFill="1" applyBorder="1" applyAlignment="1">
      <alignment horizontal="left" wrapText="1"/>
    </xf>
    <xf numFmtId="0" fontId="7" fillId="8" borderId="4" xfId="0" applyFont="1" applyFill="1" applyBorder="1" applyAlignment="1">
      <alignment horizontal="left" wrapText="1"/>
    </xf>
    <xf numFmtId="0" fontId="7" fillId="8" borderId="3" xfId="0" applyFont="1" applyFill="1" applyBorder="1" applyAlignment="1">
      <alignment horizontal="left"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99FF99"/>
      <color rgb="FF00FF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3"/>
  <sheetViews>
    <sheetView tabSelected="1" zoomScaleNormal="100" workbookViewId="0">
      <pane xSplit="2" ySplit="1" topLeftCell="AL11" activePane="bottomRight" state="frozen"/>
      <selection pane="topRight" activeCell="C1" sqref="C1"/>
      <selection pane="bottomLeft" activeCell="A2" sqref="A2"/>
      <selection pane="bottomRight" activeCell="A18" sqref="A18:AT22"/>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8" customFormat="1" ht="61.5" customHeight="1" x14ac:dyDescent="0.25">
      <c r="A1" s="69" t="s">
        <v>0</v>
      </c>
      <c r="B1" s="70"/>
      <c r="C1" s="70"/>
      <c r="D1" s="70"/>
      <c r="E1" s="70"/>
      <c r="F1" s="70"/>
      <c r="G1" s="70"/>
      <c r="H1" s="71"/>
      <c r="I1" s="16" t="s">
        <v>225</v>
      </c>
    </row>
    <row r="2" spans="1:46" s="10" customFormat="1" x14ac:dyDescent="0.25">
      <c r="A2" s="18"/>
      <c r="B2" s="19"/>
      <c r="C2" s="19"/>
      <c r="D2" s="19"/>
      <c r="E2" s="17"/>
      <c r="F2" s="17"/>
      <c r="G2" s="17"/>
      <c r="H2" s="17"/>
      <c r="I2" s="17"/>
      <c r="J2" s="17"/>
      <c r="K2" s="17"/>
      <c r="L2" s="17"/>
      <c r="M2" s="17"/>
      <c r="N2" s="17"/>
      <c r="O2" s="17"/>
      <c r="P2" s="17"/>
      <c r="Q2" s="9"/>
      <c r="R2" s="9"/>
      <c r="S2" s="9"/>
      <c r="T2" s="9"/>
    </row>
    <row r="3" spans="1:46" s="8" customFormat="1" ht="15" customHeight="1" x14ac:dyDescent="0.25">
      <c r="A3" s="72" t="s">
        <v>1</v>
      </c>
      <c r="B3" s="72"/>
      <c r="C3" s="101" t="s">
        <v>2</v>
      </c>
      <c r="D3" s="101"/>
      <c r="F3" s="92" t="s">
        <v>3</v>
      </c>
      <c r="G3" s="102"/>
      <c r="H3" s="102"/>
      <c r="I3" s="93"/>
    </row>
    <row r="4" spans="1:46" s="8" customFormat="1" ht="15" customHeight="1" x14ac:dyDescent="0.25">
      <c r="A4" s="72"/>
      <c r="B4" s="72"/>
      <c r="C4" s="101"/>
      <c r="D4" s="101"/>
      <c r="F4" s="21" t="s">
        <v>4</v>
      </c>
      <c r="G4" s="22" t="s">
        <v>5</v>
      </c>
      <c r="H4" s="92" t="s">
        <v>6</v>
      </c>
      <c r="I4" s="93"/>
    </row>
    <row r="5" spans="1:46" s="8" customFormat="1" ht="15" customHeight="1" x14ac:dyDescent="0.25">
      <c r="A5" s="72"/>
      <c r="B5" s="72"/>
      <c r="C5" s="101"/>
      <c r="D5" s="101"/>
      <c r="F5" s="11">
        <v>1</v>
      </c>
      <c r="G5" s="11"/>
      <c r="H5" s="90" t="s">
        <v>226</v>
      </c>
      <c r="I5" s="91"/>
    </row>
    <row r="6" spans="1:46" s="8" customFormat="1" x14ac:dyDescent="0.25">
      <c r="A6" s="72"/>
      <c r="B6" s="72"/>
      <c r="C6" s="101"/>
      <c r="D6" s="101"/>
      <c r="F6" s="11"/>
      <c r="G6" s="11"/>
      <c r="H6" s="90"/>
      <c r="I6" s="91"/>
    </row>
    <row r="7" spans="1:46" s="8" customFormat="1" x14ac:dyDescent="0.25">
      <c r="A7" s="72"/>
      <c r="B7" s="72"/>
      <c r="C7" s="101"/>
      <c r="D7" s="101"/>
      <c r="F7" s="11"/>
      <c r="G7" s="11"/>
      <c r="H7" s="90"/>
      <c r="I7" s="91"/>
    </row>
    <row r="8" spans="1:46" s="8" customFormat="1" x14ac:dyDescent="0.25"/>
    <row r="9" spans="1:46" ht="37.5" customHeight="1" x14ac:dyDescent="0.25">
      <c r="A9" s="92" t="s">
        <v>7</v>
      </c>
      <c r="B9" s="93"/>
      <c r="C9" s="72" t="s">
        <v>8</v>
      </c>
      <c r="D9" s="72"/>
      <c r="E9" s="72"/>
      <c r="F9" s="99" t="s">
        <v>9</v>
      </c>
      <c r="G9" s="99" t="s">
        <v>230</v>
      </c>
      <c r="H9" s="92" t="s">
        <v>10</v>
      </c>
      <c r="I9" s="93"/>
      <c r="J9" s="94" t="s">
        <v>11</v>
      </c>
      <c r="K9" s="95"/>
      <c r="L9" s="95"/>
      <c r="M9" s="95"/>
      <c r="N9" s="95"/>
      <c r="O9" s="96" t="s">
        <v>12</v>
      </c>
      <c r="P9" s="97"/>
      <c r="Q9" s="97"/>
      <c r="R9" s="97"/>
      <c r="S9" s="97"/>
      <c r="T9" s="98"/>
      <c r="U9" s="87" t="s">
        <v>13</v>
      </c>
      <c r="V9" s="88"/>
      <c r="W9" s="89"/>
      <c r="X9" s="84" t="s">
        <v>14</v>
      </c>
      <c r="Y9" s="85"/>
      <c r="Z9" s="85"/>
      <c r="AA9" s="85"/>
      <c r="AB9" s="86"/>
      <c r="AC9" s="81" t="s">
        <v>15</v>
      </c>
      <c r="AD9" s="82"/>
      <c r="AE9" s="82"/>
      <c r="AF9" s="82"/>
      <c r="AG9" s="83"/>
      <c r="AH9" s="78" t="s">
        <v>16</v>
      </c>
      <c r="AI9" s="79"/>
      <c r="AJ9" s="79"/>
      <c r="AK9" s="79"/>
      <c r="AL9" s="80"/>
      <c r="AM9" s="75" t="s">
        <v>17</v>
      </c>
      <c r="AN9" s="76"/>
      <c r="AO9" s="76"/>
      <c r="AP9" s="76"/>
      <c r="AQ9" s="77"/>
      <c r="AR9" s="73" t="s">
        <v>18</v>
      </c>
      <c r="AS9" s="74"/>
      <c r="AT9" s="74"/>
    </row>
    <row r="10" spans="1:46" s="27" customFormat="1" ht="25.5" x14ac:dyDescent="0.2">
      <c r="A10" s="32" t="s">
        <v>19</v>
      </c>
      <c r="B10" s="32" t="s">
        <v>20</v>
      </c>
      <c r="C10" s="32" t="s">
        <v>21</v>
      </c>
      <c r="D10" s="32" t="s">
        <v>22</v>
      </c>
      <c r="E10" s="32" t="s">
        <v>23</v>
      </c>
      <c r="F10" s="100"/>
      <c r="G10" s="100"/>
      <c r="H10" s="32" t="s">
        <v>24</v>
      </c>
      <c r="I10" s="32" t="s">
        <v>25</v>
      </c>
      <c r="J10" s="23" t="s">
        <v>26</v>
      </c>
      <c r="K10" s="23" t="s">
        <v>27</v>
      </c>
      <c r="L10" s="23" t="s">
        <v>28</v>
      </c>
      <c r="M10" s="23" t="s">
        <v>29</v>
      </c>
      <c r="N10" s="23" t="s">
        <v>30</v>
      </c>
      <c r="O10" s="24" t="s">
        <v>31</v>
      </c>
      <c r="P10" s="24" t="s">
        <v>32</v>
      </c>
      <c r="Q10" s="24" t="s">
        <v>33</v>
      </c>
      <c r="R10" s="24" t="s">
        <v>34</v>
      </c>
      <c r="S10" s="24" t="s">
        <v>35</v>
      </c>
      <c r="T10" s="24" t="s">
        <v>36</v>
      </c>
      <c r="U10" s="26" t="s">
        <v>37</v>
      </c>
      <c r="V10" s="26" t="s">
        <v>38</v>
      </c>
      <c r="W10" s="26" t="s">
        <v>39</v>
      </c>
      <c r="X10" s="31" t="s">
        <v>40</v>
      </c>
      <c r="Y10" s="31" t="s">
        <v>41</v>
      </c>
      <c r="Z10" s="31" t="s">
        <v>13</v>
      </c>
      <c r="AA10" s="31" t="s">
        <v>42</v>
      </c>
      <c r="AB10" s="31" t="s">
        <v>43</v>
      </c>
      <c r="AC10" s="25" t="s">
        <v>40</v>
      </c>
      <c r="AD10" s="25" t="s">
        <v>41</v>
      </c>
      <c r="AE10" s="25" t="s">
        <v>13</v>
      </c>
      <c r="AF10" s="25" t="s">
        <v>42</v>
      </c>
      <c r="AG10" s="25" t="s">
        <v>43</v>
      </c>
      <c r="AH10" s="30" t="s">
        <v>40</v>
      </c>
      <c r="AI10" s="30" t="s">
        <v>41</v>
      </c>
      <c r="AJ10" s="30" t="s">
        <v>13</v>
      </c>
      <c r="AK10" s="30" t="s">
        <v>42</v>
      </c>
      <c r="AL10" s="30" t="s">
        <v>43</v>
      </c>
      <c r="AM10" s="29" t="s">
        <v>40</v>
      </c>
      <c r="AN10" s="29" t="s">
        <v>41</v>
      </c>
      <c r="AO10" s="29" t="s">
        <v>13</v>
      </c>
      <c r="AP10" s="29" t="s">
        <v>42</v>
      </c>
      <c r="AQ10" s="29" t="s">
        <v>43</v>
      </c>
      <c r="AR10" s="28" t="s">
        <v>40</v>
      </c>
      <c r="AS10" s="28" t="s">
        <v>41</v>
      </c>
      <c r="AT10" s="28" t="s">
        <v>13</v>
      </c>
    </row>
    <row r="11" spans="1:46" s="6" customFormat="1" ht="90" x14ac:dyDescent="0.25">
      <c r="A11" s="5" t="s">
        <v>44</v>
      </c>
      <c r="B11" s="4" t="s">
        <v>236</v>
      </c>
      <c r="C11" s="44" t="s">
        <v>45</v>
      </c>
      <c r="D11" s="14" t="s">
        <v>46</v>
      </c>
      <c r="E11" s="14" t="s">
        <v>47</v>
      </c>
      <c r="F11" s="14" t="s">
        <v>48</v>
      </c>
      <c r="G11" s="14" t="s">
        <v>49</v>
      </c>
      <c r="H11" s="14" t="s">
        <v>50</v>
      </c>
      <c r="I11" s="14" t="s">
        <v>51</v>
      </c>
      <c r="J11" s="4" t="s">
        <v>52</v>
      </c>
      <c r="K11" s="4" t="s">
        <v>53</v>
      </c>
      <c r="L11" s="7" t="s">
        <v>53</v>
      </c>
      <c r="M11" s="48" t="s">
        <v>54</v>
      </c>
      <c r="N11" s="15" t="s">
        <v>231</v>
      </c>
      <c r="O11" s="15" t="s">
        <v>55</v>
      </c>
      <c r="P11" s="63">
        <v>0.24</v>
      </c>
      <c r="Q11" s="63">
        <v>0.48</v>
      </c>
      <c r="R11" s="63">
        <v>0.72</v>
      </c>
      <c r="S11" s="63">
        <v>1</v>
      </c>
      <c r="T11" s="53">
        <f>MAX(P11:S11)</f>
        <v>1</v>
      </c>
      <c r="U11" s="4" t="s">
        <v>56</v>
      </c>
      <c r="V11" s="4" t="s">
        <v>57</v>
      </c>
      <c r="W11" s="4" t="s">
        <v>58</v>
      </c>
      <c r="X11" s="53">
        <f>P11</f>
        <v>0.24</v>
      </c>
      <c r="Y11" s="54"/>
      <c r="Z11" s="50">
        <f t="shared" ref="Z11:Z15" si="0">IFERROR(IF(Y11/X11&gt;1,1,Y11/X11),0)</f>
        <v>0</v>
      </c>
      <c r="AA11" s="4"/>
      <c r="AB11" s="4"/>
      <c r="AC11" s="53">
        <f t="shared" ref="AC11:AC16" si="1">+Q11</f>
        <v>0.48</v>
      </c>
      <c r="AD11" s="54"/>
      <c r="AE11" s="50">
        <f t="shared" ref="AE11:AE21" si="2">IFERROR(IF(AD11/AC11&gt;1,1,AD11/AC11),0)</f>
        <v>0</v>
      </c>
      <c r="AF11" s="4"/>
      <c r="AG11" s="4"/>
      <c r="AH11" s="53">
        <f t="shared" ref="AH11:AH21" si="3">+R11</f>
        <v>0.72</v>
      </c>
      <c r="AI11" s="54"/>
      <c r="AJ11" s="50">
        <f t="shared" ref="AJ11:AJ21" si="4">IFERROR(IF(AI11/AH11&gt;1,1,AI11/AH11),0)</f>
        <v>0</v>
      </c>
      <c r="AK11" s="4"/>
      <c r="AL11" s="4"/>
      <c r="AM11" s="53">
        <f>S11</f>
        <v>1</v>
      </c>
      <c r="AN11" s="54"/>
      <c r="AO11" s="50">
        <f t="shared" ref="AO11:AO21" si="5">IFERROR(IF(AN11/AM11&gt;1,1,AN11/AM11),0)</f>
        <v>0</v>
      </c>
      <c r="AP11" s="4"/>
      <c r="AQ11" s="4"/>
      <c r="AR11" s="67">
        <f>T11</f>
        <v>1</v>
      </c>
      <c r="AS11" s="60">
        <f>+Y11+AD11+AI11+AN11</f>
        <v>0</v>
      </c>
      <c r="AT11" s="61">
        <f>IFERROR(IF(AS11/AR11&gt;1,1,AS11/AR11),0)</f>
        <v>0</v>
      </c>
    </row>
    <row r="12" spans="1:46" s="6" customFormat="1" ht="90" x14ac:dyDescent="0.25">
      <c r="A12" s="5" t="s">
        <v>59</v>
      </c>
      <c r="B12" s="15" t="s">
        <v>229</v>
      </c>
      <c r="C12" s="45" t="s">
        <v>45</v>
      </c>
      <c r="D12" s="14" t="s">
        <v>46</v>
      </c>
      <c r="E12" s="14" t="s">
        <v>47</v>
      </c>
      <c r="F12" s="14" t="s">
        <v>48</v>
      </c>
      <c r="G12" s="14" t="s">
        <v>49</v>
      </c>
      <c r="H12" s="14" t="s">
        <v>50</v>
      </c>
      <c r="I12" s="14" t="s">
        <v>60</v>
      </c>
      <c r="J12" s="15" t="s">
        <v>52</v>
      </c>
      <c r="K12" s="4" t="s">
        <v>61</v>
      </c>
      <c r="L12" s="7" t="s">
        <v>62</v>
      </c>
      <c r="M12" s="15" t="s">
        <v>63</v>
      </c>
      <c r="N12" s="15" t="s">
        <v>232</v>
      </c>
      <c r="O12" s="15" t="s">
        <v>64</v>
      </c>
      <c r="P12" s="55">
        <v>1</v>
      </c>
      <c r="Q12" s="55">
        <v>1</v>
      </c>
      <c r="R12" s="55">
        <v>1</v>
      </c>
      <c r="S12" s="55">
        <v>1</v>
      </c>
      <c r="T12" s="55">
        <f>SUM(P12:S12)</f>
        <v>4</v>
      </c>
      <c r="U12" s="13" t="s">
        <v>65</v>
      </c>
      <c r="V12" s="13" t="s">
        <v>66</v>
      </c>
      <c r="W12" s="13" t="s">
        <v>58</v>
      </c>
      <c r="X12" s="54">
        <f>P12</f>
        <v>1</v>
      </c>
      <c r="Y12" s="54"/>
      <c r="Z12" s="50">
        <f t="shared" si="0"/>
        <v>0</v>
      </c>
      <c r="AA12" s="4"/>
      <c r="AB12" s="4"/>
      <c r="AC12" s="54">
        <f t="shared" si="1"/>
        <v>1</v>
      </c>
      <c r="AD12" s="54"/>
      <c r="AE12" s="50">
        <f t="shared" si="2"/>
        <v>0</v>
      </c>
      <c r="AF12" s="4"/>
      <c r="AG12" s="4"/>
      <c r="AH12" s="54">
        <f t="shared" si="3"/>
        <v>1</v>
      </c>
      <c r="AI12" s="54"/>
      <c r="AJ12" s="50">
        <f t="shared" si="4"/>
        <v>0</v>
      </c>
      <c r="AK12" s="4"/>
      <c r="AL12" s="4"/>
      <c r="AM12" s="54">
        <f t="shared" ref="AM12:AM16" si="6">S12</f>
        <v>1</v>
      </c>
      <c r="AN12" s="54"/>
      <c r="AO12" s="50">
        <f t="shared" si="5"/>
        <v>0</v>
      </c>
      <c r="AP12" s="4"/>
      <c r="AQ12" s="4"/>
      <c r="AR12" s="68">
        <f t="shared" ref="AR12:AR16" si="7">T12</f>
        <v>4</v>
      </c>
      <c r="AS12" s="60">
        <f>+Y12+AD12+AI12+AN12</f>
        <v>0</v>
      </c>
      <c r="AT12" s="61">
        <f>IFERROR(IF(AS12/AR12&gt;1,1,AS12/AR12),0)</f>
        <v>0</v>
      </c>
    </row>
    <row r="13" spans="1:46" s="6" customFormat="1" ht="165" x14ac:dyDescent="0.25">
      <c r="A13" s="5" t="s">
        <v>67</v>
      </c>
      <c r="B13" s="15" t="s">
        <v>228</v>
      </c>
      <c r="C13" s="45" t="s">
        <v>45</v>
      </c>
      <c r="D13" s="14" t="s">
        <v>46</v>
      </c>
      <c r="E13" s="14" t="s">
        <v>47</v>
      </c>
      <c r="F13" s="14" t="s">
        <v>48</v>
      </c>
      <c r="G13" s="14" t="s">
        <v>49</v>
      </c>
      <c r="H13" s="14" t="s">
        <v>50</v>
      </c>
      <c r="I13" s="14" t="s">
        <v>60</v>
      </c>
      <c r="J13" s="15" t="s">
        <v>52</v>
      </c>
      <c r="K13" s="4" t="s">
        <v>68</v>
      </c>
      <c r="L13" s="7" t="s">
        <v>69</v>
      </c>
      <c r="M13" s="15" t="s">
        <v>70</v>
      </c>
      <c r="N13" s="15" t="s">
        <v>232</v>
      </c>
      <c r="O13" s="15" t="s">
        <v>64</v>
      </c>
      <c r="P13" s="55">
        <v>3</v>
      </c>
      <c r="Q13" s="55">
        <v>3</v>
      </c>
      <c r="R13" s="55">
        <v>3</v>
      </c>
      <c r="S13" s="55">
        <v>3</v>
      </c>
      <c r="T13" s="55">
        <f>SUM(P13:S13)</f>
        <v>12</v>
      </c>
      <c r="U13" s="13" t="s">
        <v>71</v>
      </c>
      <c r="V13" s="4" t="s">
        <v>72</v>
      </c>
      <c r="W13" s="13" t="s">
        <v>58</v>
      </c>
      <c r="X13" s="54">
        <f t="shared" ref="X13:X16" si="8">P13</f>
        <v>3</v>
      </c>
      <c r="Y13" s="54"/>
      <c r="Z13" s="50">
        <f t="shared" si="0"/>
        <v>0</v>
      </c>
      <c r="AA13" s="4"/>
      <c r="AB13" s="4"/>
      <c r="AC13" s="54">
        <f t="shared" si="1"/>
        <v>3</v>
      </c>
      <c r="AD13" s="54"/>
      <c r="AE13" s="50">
        <f t="shared" si="2"/>
        <v>0</v>
      </c>
      <c r="AF13" s="4"/>
      <c r="AG13" s="4"/>
      <c r="AH13" s="54">
        <f t="shared" si="3"/>
        <v>3</v>
      </c>
      <c r="AI13" s="54"/>
      <c r="AJ13" s="50">
        <f t="shared" si="4"/>
        <v>0</v>
      </c>
      <c r="AK13" s="4"/>
      <c r="AL13" s="4"/>
      <c r="AM13" s="54">
        <f t="shared" si="6"/>
        <v>3</v>
      </c>
      <c r="AN13" s="54"/>
      <c r="AO13" s="50">
        <f t="shared" si="5"/>
        <v>0</v>
      </c>
      <c r="AP13" s="4"/>
      <c r="AQ13" s="4"/>
      <c r="AR13" s="68">
        <f t="shared" si="7"/>
        <v>12</v>
      </c>
      <c r="AS13" s="60">
        <f>+Y13+AD13+AI13+AN13</f>
        <v>0</v>
      </c>
      <c r="AT13" s="61">
        <f>IFERROR(IF(AS13/AR13&gt;1,1,AS13/AR13),0)</f>
        <v>0</v>
      </c>
    </row>
    <row r="14" spans="1:46" s="6" customFormat="1" ht="120" x14ac:dyDescent="0.25">
      <c r="A14" s="5" t="s">
        <v>73</v>
      </c>
      <c r="B14" s="15" t="s">
        <v>74</v>
      </c>
      <c r="C14" s="45" t="s">
        <v>45</v>
      </c>
      <c r="D14" s="14" t="s">
        <v>46</v>
      </c>
      <c r="E14" s="14" t="s">
        <v>47</v>
      </c>
      <c r="F14" s="14" t="s">
        <v>48</v>
      </c>
      <c r="G14" s="14" t="s">
        <v>49</v>
      </c>
      <c r="H14" s="14" t="s">
        <v>50</v>
      </c>
      <c r="I14" s="14" t="s">
        <v>75</v>
      </c>
      <c r="J14" s="15" t="s">
        <v>52</v>
      </c>
      <c r="K14" s="4" t="s">
        <v>76</v>
      </c>
      <c r="L14" s="7" t="s">
        <v>77</v>
      </c>
      <c r="M14" s="47" t="s">
        <v>78</v>
      </c>
      <c r="N14" s="15" t="s">
        <v>233</v>
      </c>
      <c r="O14" s="15" t="s">
        <v>55</v>
      </c>
      <c r="P14" s="53">
        <v>0.09</v>
      </c>
      <c r="Q14" s="53">
        <v>0.38</v>
      </c>
      <c r="R14" s="53">
        <v>0.68</v>
      </c>
      <c r="S14" s="53">
        <v>1</v>
      </c>
      <c r="T14" s="53">
        <f>MAX(P14:S14)</f>
        <v>1</v>
      </c>
      <c r="U14" s="13" t="s">
        <v>79</v>
      </c>
      <c r="V14" s="13" t="s">
        <v>80</v>
      </c>
      <c r="W14" s="13" t="s">
        <v>81</v>
      </c>
      <c r="X14" s="53">
        <f t="shared" si="8"/>
        <v>0.09</v>
      </c>
      <c r="Y14" s="53"/>
      <c r="Z14" s="50">
        <f t="shared" si="0"/>
        <v>0</v>
      </c>
      <c r="AA14" s="4"/>
      <c r="AB14" s="4"/>
      <c r="AC14" s="53">
        <f t="shared" si="1"/>
        <v>0.38</v>
      </c>
      <c r="AD14" s="53"/>
      <c r="AE14" s="50">
        <f t="shared" si="2"/>
        <v>0</v>
      </c>
      <c r="AF14" s="4"/>
      <c r="AG14" s="4"/>
      <c r="AH14" s="53">
        <f t="shared" si="3"/>
        <v>0.68</v>
      </c>
      <c r="AI14" s="53"/>
      <c r="AJ14" s="50">
        <f t="shared" si="4"/>
        <v>0</v>
      </c>
      <c r="AK14" s="4"/>
      <c r="AL14" s="4"/>
      <c r="AM14" s="54">
        <f t="shared" si="6"/>
        <v>1</v>
      </c>
      <c r="AN14" s="53"/>
      <c r="AO14" s="50">
        <f t="shared" si="5"/>
        <v>0</v>
      </c>
      <c r="AP14" s="4"/>
      <c r="AQ14" s="4"/>
      <c r="AR14" s="67">
        <f t="shared" si="7"/>
        <v>1</v>
      </c>
      <c r="AS14" s="59">
        <f>MAX(Y14,AD14,AI14,AN14)</f>
        <v>0</v>
      </c>
      <c r="AT14" s="61">
        <f>IFERROR(IF(#REF!/AR14&gt;1,1,#REF!/AR14),0)</f>
        <v>0</v>
      </c>
    </row>
    <row r="15" spans="1:46" s="6" customFormat="1" ht="120" x14ac:dyDescent="0.25">
      <c r="A15" s="5" t="s">
        <v>82</v>
      </c>
      <c r="B15" s="15" t="s">
        <v>227</v>
      </c>
      <c r="C15" s="45" t="s">
        <v>45</v>
      </c>
      <c r="D15" s="14" t="s">
        <v>46</v>
      </c>
      <c r="E15" s="14" t="s">
        <v>47</v>
      </c>
      <c r="F15" s="14" t="s">
        <v>48</v>
      </c>
      <c r="G15" s="14" t="s">
        <v>49</v>
      </c>
      <c r="H15" s="14" t="s">
        <v>50</v>
      </c>
      <c r="I15" s="14" t="s">
        <v>60</v>
      </c>
      <c r="J15" s="15" t="s">
        <v>52</v>
      </c>
      <c r="K15" s="4" t="s">
        <v>83</v>
      </c>
      <c r="L15" s="7" t="s">
        <v>84</v>
      </c>
      <c r="M15" s="15" t="s">
        <v>54</v>
      </c>
      <c r="N15" s="15" t="s">
        <v>234</v>
      </c>
      <c r="O15" s="15" t="s">
        <v>64</v>
      </c>
      <c r="P15" s="55">
        <v>3</v>
      </c>
      <c r="Q15" s="55">
        <v>3</v>
      </c>
      <c r="R15" s="55">
        <v>3</v>
      </c>
      <c r="S15" s="55">
        <v>2</v>
      </c>
      <c r="T15" s="55">
        <f>SUM(P15:S15)</f>
        <v>11</v>
      </c>
      <c r="U15" s="13" t="s">
        <v>85</v>
      </c>
      <c r="V15" s="13" t="s">
        <v>86</v>
      </c>
      <c r="W15" s="13" t="s">
        <v>81</v>
      </c>
      <c r="X15" s="54">
        <f t="shared" si="8"/>
        <v>3</v>
      </c>
      <c r="Y15" s="54"/>
      <c r="Z15" s="50">
        <f t="shared" si="0"/>
        <v>0</v>
      </c>
      <c r="AA15" s="4"/>
      <c r="AB15" s="4"/>
      <c r="AC15" s="54">
        <f t="shared" si="1"/>
        <v>3</v>
      </c>
      <c r="AD15" s="54"/>
      <c r="AE15" s="50">
        <f t="shared" si="2"/>
        <v>0</v>
      </c>
      <c r="AF15" s="4"/>
      <c r="AG15" s="4"/>
      <c r="AH15" s="54">
        <f t="shared" si="3"/>
        <v>3</v>
      </c>
      <c r="AI15" s="54"/>
      <c r="AJ15" s="50">
        <f t="shared" si="4"/>
        <v>0</v>
      </c>
      <c r="AK15" s="4"/>
      <c r="AL15" s="4"/>
      <c r="AM15" s="54">
        <f t="shared" si="6"/>
        <v>2</v>
      </c>
      <c r="AN15" s="54"/>
      <c r="AO15" s="50">
        <f t="shared" si="5"/>
        <v>0</v>
      </c>
      <c r="AP15" s="4"/>
      <c r="AQ15" s="4"/>
      <c r="AR15" s="68">
        <f t="shared" si="7"/>
        <v>11</v>
      </c>
      <c r="AS15" s="60">
        <f>+Y15+AD15+AI15+AN15</f>
        <v>0</v>
      </c>
      <c r="AT15" s="61">
        <f>IFERROR(IF(AS15/AR15&gt;1,1,AS15/AR15),0)</f>
        <v>0</v>
      </c>
    </row>
    <row r="16" spans="1:46" s="6" customFormat="1" ht="135" x14ac:dyDescent="0.25">
      <c r="A16" s="5" t="s">
        <v>87</v>
      </c>
      <c r="B16" s="15" t="s">
        <v>88</v>
      </c>
      <c r="C16" s="45" t="s">
        <v>45</v>
      </c>
      <c r="D16" s="14" t="s">
        <v>46</v>
      </c>
      <c r="E16" s="14" t="s">
        <v>47</v>
      </c>
      <c r="F16" s="14" t="s">
        <v>48</v>
      </c>
      <c r="G16" s="14" t="s">
        <v>49</v>
      </c>
      <c r="H16" s="14" t="s">
        <v>50</v>
      </c>
      <c r="I16" s="14" t="s">
        <v>89</v>
      </c>
      <c r="J16" s="15" t="s">
        <v>52</v>
      </c>
      <c r="K16" s="4" t="s">
        <v>90</v>
      </c>
      <c r="L16" s="7" t="s">
        <v>91</v>
      </c>
      <c r="M16" s="48" t="s">
        <v>54</v>
      </c>
      <c r="N16" s="15" t="s">
        <v>235</v>
      </c>
      <c r="O16" s="15" t="s">
        <v>55</v>
      </c>
      <c r="P16" s="53">
        <v>0.26</v>
      </c>
      <c r="Q16" s="53">
        <v>0.52</v>
      </c>
      <c r="R16" s="53">
        <v>0.74</v>
      </c>
      <c r="S16" s="53">
        <v>1</v>
      </c>
      <c r="T16" s="53">
        <f>MAX(P16:S16)</f>
        <v>1</v>
      </c>
      <c r="U16" s="13" t="s">
        <v>79</v>
      </c>
      <c r="V16" s="13" t="s">
        <v>80</v>
      </c>
      <c r="W16" s="13" t="s">
        <v>81</v>
      </c>
      <c r="X16" s="53">
        <f t="shared" si="8"/>
        <v>0.26</v>
      </c>
      <c r="Y16" s="53"/>
      <c r="Z16" s="50">
        <f>IFERROR(IF(Y16/X16&gt;1,1,Y16/X16),0)</f>
        <v>0</v>
      </c>
      <c r="AA16" s="4"/>
      <c r="AB16" s="4"/>
      <c r="AC16" s="53">
        <f t="shared" si="1"/>
        <v>0.52</v>
      </c>
      <c r="AD16" s="53"/>
      <c r="AE16" s="50">
        <f t="shared" si="2"/>
        <v>0</v>
      </c>
      <c r="AF16" s="4"/>
      <c r="AG16" s="4"/>
      <c r="AH16" s="53">
        <f t="shared" si="3"/>
        <v>0.74</v>
      </c>
      <c r="AI16" s="53"/>
      <c r="AJ16" s="50">
        <f t="shared" si="4"/>
        <v>0</v>
      </c>
      <c r="AK16" s="4"/>
      <c r="AL16" s="4"/>
      <c r="AM16" s="54">
        <f t="shared" si="6"/>
        <v>1</v>
      </c>
      <c r="AN16" s="53"/>
      <c r="AO16" s="50">
        <f t="shared" si="5"/>
        <v>0</v>
      </c>
      <c r="AP16" s="4"/>
      <c r="AQ16" s="4"/>
      <c r="AR16" s="67">
        <f t="shared" si="7"/>
        <v>1</v>
      </c>
      <c r="AS16" s="59">
        <f>MAX(Y16,AD16,AI16,AN16)</f>
        <v>0</v>
      </c>
      <c r="AT16" s="61">
        <f>IFERROR(IF(#REF!/AR16&gt;1,1,#REF!/AR16),0)</f>
        <v>0</v>
      </c>
    </row>
    <row r="17" spans="1:46" s="2" customFormat="1" ht="15.75" x14ac:dyDescent="0.25">
      <c r="A17" s="118" t="s">
        <v>92</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20"/>
      <c r="Z17" s="51">
        <f>SUM(Z11:Z16)*80%</f>
        <v>0</v>
      </c>
      <c r="AA17" s="103"/>
      <c r="AB17" s="104"/>
      <c r="AC17" s="104"/>
      <c r="AD17" s="105"/>
      <c r="AE17" s="51">
        <f>SUM(AE11:AE16)*80%</f>
        <v>0</v>
      </c>
      <c r="AF17" s="103"/>
      <c r="AG17" s="104"/>
      <c r="AH17" s="104"/>
      <c r="AI17" s="105"/>
      <c r="AJ17" s="46">
        <f>SUM(AJ11:AJ16)*80%</f>
        <v>0</v>
      </c>
      <c r="AK17" s="103"/>
      <c r="AL17" s="104"/>
      <c r="AM17" s="104"/>
      <c r="AN17" s="105"/>
      <c r="AO17" s="51">
        <f>SUM(AO11:AO16)*80%</f>
        <v>0</v>
      </c>
      <c r="AP17" s="106"/>
      <c r="AQ17" s="107"/>
      <c r="AR17" s="107"/>
      <c r="AS17" s="108"/>
      <c r="AT17" s="51">
        <f>SUM(AT11:AT16)*80%</f>
        <v>0</v>
      </c>
    </row>
    <row r="18" spans="1:46" s="6" customFormat="1" ht="90" x14ac:dyDescent="0.25">
      <c r="A18" s="34" t="s">
        <v>93</v>
      </c>
      <c r="B18" s="35" t="s">
        <v>94</v>
      </c>
      <c r="C18" s="35" t="s">
        <v>45</v>
      </c>
      <c r="D18" s="34" t="s">
        <v>46</v>
      </c>
      <c r="E18" s="35" t="s">
        <v>95</v>
      </c>
      <c r="F18" s="35" t="s">
        <v>96</v>
      </c>
      <c r="G18" s="56" t="s">
        <v>97</v>
      </c>
      <c r="H18" s="35" t="s">
        <v>98</v>
      </c>
      <c r="I18" s="35" t="s">
        <v>99</v>
      </c>
      <c r="J18" s="35" t="s">
        <v>52</v>
      </c>
      <c r="K18" s="35" t="s">
        <v>100</v>
      </c>
      <c r="L18" s="35" t="s">
        <v>101</v>
      </c>
      <c r="M18" s="36">
        <v>0</v>
      </c>
      <c r="N18" s="36" t="s">
        <v>102</v>
      </c>
      <c r="O18" s="36" t="s">
        <v>64</v>
      </c>
      <c r="P18" s="58">
        <v>0.25</v>
      </c>
      <c r="Q18" s="58">
        <v>0.25</v>
      </c>
      <c r="R18" s="58">
        <v>0.25</v>
      </c>
      <c r="S18" s="58">
        <v>0.25</v>
      </c>
      <c r="T18" s="62">
        <v>1</v>
      </c>
      <c r="U18" s="35" t="s">
        <v>103</v>
      </c>
      <c r="V18" s="35" t="s">
        <v>104</v>
      </c>
      <c r="W18" s="35" t="s">
        <v>105</v>
      </c>
      <c r="X18" s="58">
        <f>P18</f>
        <v>0.25</v>
      </c>
      <c r="Y18" s="39"/>
      <c r="Z18" s="41">
        <f>IFERROR(IF(Y18/X18&gt;1,1,Y18/X18),0)</f>
        <v>0</v>
      </c>
      <c r="AA18" s="35"/>
      <c r="AB18" s="35"/>
      <c r="AC18" s="58">
        <f>Q18</f>
        <v>0.25</v>
      </c>
      <c r="AD18" s="39"/>
      <c r="AE18" s="41">
        <f t="shared" si="2"/>
        <v>0</v>
      </c>
      <c r="AF18" s="35"/>
      <c r="AG18" s="35"/>
      <c r="AH18" s="58">
        <f t="shared" si="3"/>
        <v>0.25</v>
      </c>
      <c r="AI18" s="39"/>
      <c r="AJ18" s="41">
        <f t="shared" si="4"/>
        <v>0</v>
      </c>
      <c r="AK18" s="35"/>
      <c r="AL18" s="35"/>
      <c r="AM18" s="58">
        <f>S18</f>
        <v>0.25</v>
      </c>
      <c r="AN18" s="39"/>
      <c r="AO18" s="41">
        <f t="shared" si="5"/>
        <v>0</v>
      </c>
      <c r="AP18" s="35"/>
      <c r="AQ18" s="35"/>
      <c r="AR18" s="66">
        <f>MAX(X18,AC18,AH18,AM18)</f>
        <v>0.25</v>
      </c>
      <c r="AS18" s="43"/>
      <c r="AT18" s="64">
        <f>IFERROR(IF(#REF!/AR18&gt;1,1,#REF!/AR18),0)</f>
        <v>0</v>
      </c>
    </row>
    <row r="19" spans="1:46" s="6" customFormat="1" ht="195" x14ac:dyDescent="0.25">
      <c r="A19" s="34" t="s">
        <v>106</v>
      </c>
      <c r="B19" s="35" t="s">
        <v>107</v>
      </c>
      <c r="C19" s="35" t="s">
        <v>45</v>
      </c>
      <c r="D19" s="34" t="s">
        <v>46</v>
      </c>
      <c r="E19" s="35" t="s">
        <v>95</v>
      </c>
      <c r="F19" s="35" t="s">
        <v>96</v>
      </c>
      <c r="G19" s="35" t="s">
        <v>97</v>
      </c>
      <c r="H19" s="35" t="s">
        <v>108</v>
      </c>
      <c r="I19" s="35" t="s">
        <v>109</v>
      </c>
      <c r="J19" s="35" t="s">
        <v>52</v>
      </c>
      <c r="K19" s="35" t="s">
        <v>110</v>
      </c>
      <c r="L19" s="35" t="s">
        <v>111</v>
      </c>
      <c r="M19" s="37">
        <v>0</v>
      </c>
      <c r="N19" s="37" t="s">
        <v>112</v>
      </c>
      <c r="O19" s="37" t="s">
        <v>64</v>
      </c>
      <c r="P19" s="40">
        <v>0</v>
      </c>
      <c r="Q19" s="40">
        <v>0</v>
      </c>
      <c r="R19" s="40">
        <v>1</v>
      </c>
      <c r="S19" s="40">
        <v>0</v>
      </c>
      <c r="T19" s="40">
        <v>1</v>
      </c>
      <c r="U19" s="35" t="s">
        <v>113</v>
      </c>
      <c r="V19" s="35" t="s">
        <v>114</v>
      </c>
      <c r="W19" s="35" t="s">
        <v>115</v>
      </c>
      <c r="X19" s="38">
        <f t="shared" ref="X19:X21" si="9">P19</f>
        <v>0</v>
      </c>
      <c r="Y19" s="39"/>
      <c r="Z19" s="41">
        <f t="shared" ref="Z19:Z21" si="10">IFERROR(IF(Y19/X19&gt;1,1,Y19/X19),0)</f>
        <v>0</v>
      </c>
      <c r="AA19" s="35"/>
      <c r="AB19" s="35"/>
      <c r="AC19" s="38">
        <f t="shared" ref="AC19:AC21" si="11">Q19</f>
        <v>0</v>
      </c>
      <c r="AD19" s="39"/>
      <c r="AE19" s="41">
        <f t="shared" si="2"/>
        <v>0</v>
      </c>
      <c r="AF19" s="35"/>
      <c r="AG19" s="35"/>
      <c r="AH19" s="40">
        <f t="shared" si="3"/>
        <v>1</v>
      </c>
      <c r="AI19" s="39"/>
      <c r="AJ19" s="41">
        <f t="shared" si="4"/>
        <v>0</v>
      </c>
      <c r="AK19" s="35"/>
      <c r="AL19" s="35"/>
      <c r="AM19" s="40">
        <f t="shared" ref="AM19:AM21" si="12">S19</f>
        <v>0</v>
      </c>
      <c r="AN19" s="39"/>
      <c r="AO19" s="41">
        <f t="shared" si="5"/>
        <v>0</v>
      </c>
      <c r="AP19" s="35"/>
      <c r="AQ19" s="35"/>
      <c r="AR19" s="42">
        <f t="shared" ref="AR19:AR21" si="13">MAX(X19,AC19,AH19,AM19)</f>
        <v>1</v>
      </c>
      <c r="AS19" s="43"/>
      <c r="AT19" s="64">
        <f>IFERROR(IF(#REF!/AR19&gt;1,1,#REF!/AR19),0)</f>
        <v>0</v>
      </c>
    </row>
    <row r="20" spans="1:46" s="6" customFormat="1" ht="120" x14ac:dyDescent="0.25">
      <c r="A20" s="34" t="s">
        <v>116</v>
      </c>
      <c r="B20" s="35" t="s">
        <v>117</v>
      </c>
      <c r="C20" s="35" t="s">
        <v>45</v>
      </c>
      <c r="D20" s="34" t="s">
        <v>118</v>
      </c>
      <c r="E20" s="35" t="s">
        <v>119</v>
      </c>
      <c r="F20" s="35" t="s">
        <v>120</v>
      </c>
      <c r="G20" s="35" t="s">
        <v>97</v>
      </c>
      <c r="H20" s="35" t="s">
        <v>50</v>
      </c>
      <c r="I20" s="35" t="s">
        <v>121</v>
      </c>
      <c r="J20" s="35" t="s">
        <v>52</v>
      </c>
      <c r="K20" s="35" t="s">
        <v>122</v>
      </c>
      <c r="L20" s="35" t="s">
        <v>123</v>
      </c>
      <c r="M20" s="37" t="s">
        <v>124</v>
      </c>
      <c r="N20" s="37" t="s">
        <v>125</v>
      </c>
      <c r="O20" s="37" t="s">
        <v>64</v>
      </c>
      <c r="P20" s="49">
        <v>1</v>
      </c>
      <c r="Q20" s="49">
        <v>0</v>
      </c>
      <c r="R20" s="49">
        <v>0</v>
      </c>
      <c r="S20" s="49">
        <v>0</v>
      </c>
      <c r="T20" s="49">
        <v>1</v>
      </c>
      <c r="U20" s="35" t="s">
        <v>126</v>
      </c>
      <c r="V20" s="35" t="s">
        <v>127</v>
      </c>
      <c r="W20" s="35" t="s">
        <v>128</v>
      </c>
      <c r="X20" s="49">
        <f t="shared" si="9"/>
        <v>1</v>
      </c>
      <c r="Y20" s="39"/>
      <c r="Z20" s="41">
        <f t="shared" si="10"/>
        <v>0</v>
      </c>
      <c r="AA20" s="35"/>
      <c r="AB20" s="35"/>
      <c r="AC20" s="49">
        <f t="shared" si="11"/>
        <v>0</v>
      </c>
      <c r="AD20" s="39"/>
      <c r="AE20" s="41">
        <f t="shared" si="2"/>
        <v>0</v>
      </c>
      <c r="AF20" s="35"/>
      <c r="AG20" s="35"/>
      <c r="AH20" s="49">
        <f t="shared" si="3"/>
        <v>0</v>
      </c>
      <c r="AI20" s="39"/>
      <c r="AJ20" s="41">
        <f t="shared" si="4"/>
        <v>0</v>
      </c>
      <c r="AK20" s="35"/>
      <c r="AL20" s="35"/>
      <c r="AM20" s="49">
        <f t="shared" si="12"/>
        <v>0</v>
      </c>
      <c r="AN20" s="39"/>
      <c r="AO20" s="41">
        <f t="shared" si="5"/>
        <v>0</v>
      </c>
      <c r="AP20" s="35"/>
      <c r="AQ20" s="35"/>
      <c r="AR20" s="65">
        <f t="shared" si="13"/>
        <v>1</v>
      </c>
      <c r="AS20" s="43"/>
      <c r="AT20" s="64">
        <f>IFERROR(IF(#REF!/AR20&gt;1,1,#REF!/AR20),0)</f>
        <v>0</v>
      </c>
    </row>
    <row r="21" spans="1:46" s="6" customFormat="1" ht="120" x14ac:dyDescent="0.25">
      <c r="A21" s="34" t="s">
        <v>129</v>
      </c>
      <c r="B21" s="35" t="s">
        <v>130</v>
      </c>
      <c r="C21" s="35" t="s">
        <v>45</v>
      </c>
      <c r="D21" s="34" t="s">
        <v>118</v>
      </c>
      <c r="E21" s="35" t="s">
        <v>119</v>
      </c>
      <c r="F21" s="35" t="s">
        <v>120</v>
      </c>
      <c r="G21" s="35" t="s">
        <v>97</v>
      </c>
      <c r="H21" s="35" t="s">
        <v>50</v>
      </c>
      <c r="I21" s="35" t="s">
        <v>121</v>
      </c>
      <c r="J21" s="35" t="s">
        <v>131</v>
      </c>
      <c r="K21" s="35" t="s">
        <v>132</v>
      </c>
      <c r="L21" s="35" t="s">
        <v>123</v>
      </c>
      <c r="M21" s="37" t="s">
        <v>133</v>
      </c>
      <c r="N21" s="37" t="s">
        <v>134</v>
      </c>
      <c r="O21" s="37" t="s">
        <v>135</v>
      </c>
      <c r="P21" s="49">
        <v>1</v>
      </c>
      <c r="Q21" s="49">
        <v>1</v>
      </c>
      <c r="R21" s="49">
        <v>1</v>
      </c>
      <c r="S21" s="49">
        <v>1</v>
      </c>
      <c r="T21" s="49">
        <v>1</v>
      </c>
      <c r="U21" s="35" t="s">
        <v>126</v>
      </c>
      <c r="V21" s="35" t="s">
        <v>127</v>
      </c>
      <c r="W21" s="35" t="s">
        <v>128</v>
      </c>
      <c r="X21" s="49">
        <f t="shared" si="9"/>
        <v>1</v>
      </c>
      <c r="Y21" s="39"/>
      <c r="Z21" s="41">
        <f t="shared" si="10"/>
        <v>0</v>
      </c>
      <c r="AA21" s="35"/>
      <c r="AB21" s="35"/>
      <c r="AC21" s="49">
        <f t="shared" si="11"/>
        <v>1</v>
      </c>
      <c r="AD21" s="39"/>
      <c r="AE21" s="41">
        <f t="shared" si="2"/>
        <v>0</v>
      </c>
      <c r="AF21" s="35"/>
      <c r="AG21" s="35"/>
      <c r="AH21" s="49">
        <f t="shared" si="3"/>
        <v>1</v>
      </c>
      <c r="AI21" s="39"/>
      <c r="AJ21" s="41">
        <f t="shared" si="4"/>
        <v>0</v>
      </c>
      <c r="AK21" s="35"/>
      <c r="AL21" s="35"/>
      <c r="AM21" s="49">
        <f t="shared" si="12"/>
        <v>1</v>
      </c>
      <c r="AN21" s="39"/>
      <c r="AO21" s="41">
        <f t="shared" si="5"/>
        <v>0</v>
      </c>
      <c r="AP21" s="35"/>
      <c r="AQ21" s="35"/>
      <c r="AR21" s="65">
        <f t="shared" si="13"/>
        <v>1</v>
      </c>
      <c r="AS21" s="43"/>
      <c r="AT21" s="64">
        <f>IFERROR(IF(#REF!/AR21&gt;1,1,#REF!/AR21),0)</f>
        <v>0</v>
      </c>
    </row>
    <row r="22" spans="1:46" s="2" customFormat="1" ht="15.75" x14ac:dyDescent="0.25">
      <c r="A22" s="109" t="s">
        <v>137</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1"/>
      <c r="Z22" s="57">
        <f>SUM(Z18,Z20,Z21)*20%</f>
        <v>0</v>
      </c>
      <c r="AA22" s="112"/>
      <c r="AB22" s="113"/>
      <c r="AC22" s="113"/>
      <c r="AD22" s="114"/>
      <c r="AE22" s="57">
        <f>SUM(AE18,AE21)*20%</f>
        <v>0</v>
      </c>
      <c r="AF22" s="112"/>
      <c r="AG22" s="113"/>
      <c r="AH22" s="113"/>
      <c r="AI22" s="114"/>
      <c r="AJ22" s="57">
        <f>SUM(AJ18,AJ19,AJ21)*20%</f>
        <v>0</v>
      </c>
      <c r="AK22" s="112"/>
      <c r="AL22" s="113"/>
      <c r="AM22" s="113"/>
      <c r="AN22" s="114"/>
      <c r="AO22" s="57">
        <f>SUM(AO18,AO21)*20%</f>
        <v>0</v>
      </c>
      <c r="AP22" s="115"/>
      <c r="AQ22" s="116"/>
      <c r="AR22" s="116"/>
      <c r="AS22" s="117"/>
      <c r="AT22" s="57">
        <f>SUM(AT18:AT21)*20%</f>
        <v>0</v>
      </c>
    </row>
    <row r="23" spans="1:46" s="3" customFormat="1" ht="18.75" x14ac:dyDescent="0.3">
      <c r="A23" s="121" t="s">
        <v>138</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3"/>
      <c r="Z23" s="52">
        <f>+Z17+Z22</f>
        <v>0</v>
      </c>
      <c r="AA23" s="124"/>
      <c r="AB23" s="125"/>
      <c r="AC23" s="125"/>
      <c r="AD23" s="126"/>
      <c r="AE23" s="52">
        <f>+AE17+AE22</f>
        <v>0</v>
      </c>
      <c r="AF23" s="124"/>
      <c r="AG23" s="125"/>
      <c r="AH23" s="125"/>
      <c r="AI23" s="126"/>
      <c r="AJ23" s="52">
        <f>+AJ17+AJ22</f>
        <v>0</v>
      </c>
      <c r="AK23" s="124"/>
      <c r="AL23" s="125"/>
      <c r="AM23" s="125"/>
      <c r="AN23" s="126"/>
      <c r="AO23" s="52">
        <f>+AO17+AO22</f>
        <v>0</v>
      </c>
      <c r="AP23" s="124"/>
      <c r="AQ23" s="125"/>
      <c r="AR23" s="125"/>
      <c r="AS23" s="126"/>
      <c r="AT23" s="52">
        <f>+AT17+AT22</f>
        <v>0</v>
      </c>
    </row>
  </sheetData>
  <sheetProtection formatCells="0" formatRows="0" insertRows="0" insertHyperlinks="0" deleteRows="0" sort="0" autoFilter="0" pivotTables="0"/>
  <mergeCells count="36">
    <mergeCell ref="A23:Y23"/>
    <mergeCell ref="AA23:AD23"/>
    <mergeCell ref="AF23:AI23"/>
    <mergeCell ref="AK23:AN23"/>
    <mergeCell ref="AP23:AS23"/>
    <mergeCell ref="AF17:AI17"/>
    <mergeCell ref="AK17:AN17"/>
    <mergeCell ref="AP17:AS17"/>
    <mergeCell ref="A22:Y22"/>
    <mergeCell ref="AA22:AD22"/>
    <mergeCell ref="AF22:AI22"/>
    <mergeCell ref="AK22:AN22"/>
    <mergeCell ref="AP22:AS22"/>
    <mergeCell ref="A17:Y17"/>
    <mergeCell ref="AA17:AD17"/>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8:Y21 X11:Y16 AJ11:AJ23 Z11:Z23 AE11:AE23 AO11:AO23 AT11:AT23" xr:uid="{2620A730-8CA7-472C-88BC-172E885C72B7}">
      <formula1>0</formula1>
      <formula2>1000000</formula2>
    </dataValidation>
  </dataValidations>
  <pageMargins left="0.7" right="0.7" top="0.75" bottom="0.75" header="0.3" footer="0.3"/>
  <pageSetup paperSize="9" orientation="portrait" r:id="rId1"/>
  <ignoredErrors>
    <ignoredError sqref="AE17 Z17 AJ17 AO17 AT17 T14"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L24:L1048576</xm:sqref>
        </x14:dataValidation>
        <x14:dataValidation type="list" allowBlank="1" showInputMessage="1" showErrorMessage="1" xr:uid="{D42C5450-6ED3-4564-A887-50449244D0BF}">
          <x14:formula1>
            <xm:f>Listas!$E$2:$E$13</xm:f>
          </x14:formula1>
          <xm:sqref>F11:F16 F18:F21</xm:sqref>
        </x14:dataValidation>
        <x14:dataValidation type="list" allowBlank="1" showInputMessage="1" showErrorMessage="1" xr:uid="{368CAFF5-BE04-4FFF-B338-51D69BA23554}">
          <x14:formula1>
            <xm:f>Listas!$F$2:$F$10</xm:f>
          </x14:formula1>
          <xm:sqref>G11:G16 G19:G21</xm:sqref>
        </x14:dataValidation>
        <x14:dataValidation type="list" allowBlank="1" showInputMessage="1" showErrorMessage="1" xr:uid="{644DEEAA-0D3C-4060-99CA-C576A2F91A4D}">
          <x14:formula1>
            <xm:f>Listas!$I$2:$I$4</xm:f>
          </x14:formula1>
          <xm:sqref>J11:J16 J18:J21</xm:sqref>
        </x14:dataValidation>
        <x14:dataValidation type="list" allowBlank="1" showInputMessage="1" showErrorMessage="1" xr:uid="{F27B990B-F8E1-43B0-B8F7-E94519E68711}">
          <x14:formula1>
            <xm:f>Listas!$J$2:$J$5</xm:f>
          </x14:formula1>
          <xm:sqref>O11:O16 O18:O21</xm:sqref>
        </x14:dataValidation>
        <x14:dataValidation type="list" allowBlank="1" showInputMessage="1" showErrorMessage="1" xr:uid="{04D58E5A-C535-424D-AAB5-8991AB9C5DFB}">
          <x14:formula1>
            <xm:f>Listas!$G$2:$G$9</xm:f>
          </x14:formula1>
          <xm:sqref>H11:H16 H18:H21</xm:sqref>
        </x14:dataValidation>
        <x14:dataValidation type="list" allowBlank="1" showInputMessage="1" showErrorMessage="1" xr:uid="{F6AE8673-425F-47F4-8692-64AAB292128E}">
          <x14:formula1>
            <xm:f>Listas!$H$2:$H$21</xm:f>
          </x14:formula1>
          <xm:sqref>I11:I16 I18:I21</xm:sqref>
        </x14:dataValidation>
        <x14:dataValidation type="list" allowBlank="1" showInputMessage="1" showErrorMessage="1" xr:uid="{FAFEBD2F-5282-4B82-98B1-C87AACF170B0}">
          <x14:formula1>
            <xm:f>Listas!$C$2:$C$10</xm:f>
          </x14:formula1>
          <xm:sqref>D18:D21 D11:D16</xm:sqref>
        </x14:dataValidation>
        <x14:dataValidation type="list" allowBlank="1" showInputMessage="1" showErrorMessage="1" xr:uid="{520D2F01-9FDA-4008-9999-0E710FCEF4EB}">
          <x14:formula1>
            <xm:f>Listas!$D$2:$D$21</xm:f>
          </x14:formula1>
          <xm:sqref>E18:E21 E11:E16</xm:sqref>
        </x14:dataValidation>
        <x14:dataValidation type="list" allowBlank="1" showInputMessage="1" showErrorMessage="1" xr:uid="{80A19DC1-4D67-4B84-B2EE-734B5921D124}">
          <x14:formula1>
            <xm:f>Listas!$A$2:$A$25</xm:f>
          </x14:formula1>
          <xm:sqref>W11:W16 W18:W21</xm:sqref>
        </x14:dataValidation>
        <x14:dataValidation type="list" allowBlank="1" showInputMessage="1" showErrorMessage="1" xr:uid="{085547D8-D571-4659-8620-E369E4253A0D}">
          <x14:formula1>
            <xm:f>Listas!$B$2:$B$5</xm:f>
          </x14:formula1>
          <xm:sqref>C11:C16 C18:C21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3" customFormat="1" x14ac:dyDescent="0.25">
      <c r="A1" s="33" t="s">
        <v>139</v>
      </c>
      <c r="B1" s="33" t="s">
        <v>21</v>
      </c>
      <c r="C1" s="33" t="s">
        <v>140</v>
      </c>
      <c r="D1" s="33" t="s">
        <v>141</v>
      </c>
      <c r="E1" s="33" t="s">
        <v>142</v>
      </c>
      <c r="F1" s="33" t="s">
        <v>143</v>
      </c>
      <c r="G1" s="33" t="s">
        <v>144</v>
      </c>
      <c r="H1" s="33" t="s">
        <v>145</v>
      </c>
      <c r="I1" s="33" t="s">
        <v>26</v>
      </c>
      <c r="J1" s="33" t="s">
        <v>31</v>
      </c>
    </row>
    <row r="2" spans="1:10" x14ac:dyDescent="0.25">
      <c r="A2" t="s">
        <v>146</v>
      </c>
      <c r="B2" t="s">
        <v>147</v>
      </c>
      <c r="C2" s="20" t="s">
        <v>148</v>
      </c>
      <c r="D2" t="s">
        <v>149</v>
      </c>
      <c r="E2" t="s">
        <v>48</v>
      </c>
      <c r="F2" t="s">
        <v>150</v>
      </c>
      <c r="G2" t="s">
        <v>151</v>
      </c>
      <c r="H2" s="12" t="s">
        <v>152</v>
      </c>
      <c r="I2" t="s">
        <v>52</v>
      </c>
      <c r="J2" t="s">
        <v>64</v>
      </c>
    </row>
    <row r="3" spans="1:10" x14ac:dyDescent="0.25">
      <c r="A3" t="s">
        <v>153</v>
      </c>
      <c r="B3" t="s">
        <v>154</v>
      </c>
      <c r="C3" s="20" t="s">
        <v>155</v>
      </c>
      <c r="D3" t="s">
        <v>156</v>
      </c>
      <c r="E3" t="s">
        <v>157</v>
      </c>
      <c r="F3" t="s">
        <v>158</v>
      </c>
      <c r="G3" t="s">
        <v>98</v>
      </c>
      <c r="H3" s="12" t="s">
        <v>159</v>
      </c>
      <c r="I3" t="s">
        <v>131</v>
      </c>
      <c r="J3" t="s">
        <v>135</v>
      </c>
    </row>
    <row r="4" spans="1:10" x14ac:dyDescent="0.25">
      <c r="A4" t="s">
        <v>160</v>
      </c>
      <c r="B4" t="s">
        <v>45</v>
      </c>
      <c r="C4" s="20" t="s">
        <v>161</v>
      </c>
      <c r="D4" t="s">
        <v>162</v>
      </c>
      <c r="E4" t="s">
        <v>163</v>
      </c>
      <c r="F4" t="s">
        <v>97</v>
      </c>
      <c r="G4" t="s">
        <v>50</v>
      </c>
      <c r="H4" s="12" t="s">
        <v>99</v>
      </c>
      <c r="I4" t="s">
        <v>164</v>
      </c>
      <c r="J4" t="s">
        <v>55</v>
      </c>
    </row>
    <row r="5" spans="1:10" x14ac:dyDescent="0.25">
      <c r="A5" t="s">
        <v>165</v>
      </c>
      <c r="B5" t="s">
        <v>51</v>
      </c>
      <c r="C5" s="20" t="s">
        <v>166</v>
      </c>
      <c r="D5" t="s">
        <v>167</v>
      </c>
      <c r="E5" t="s">
        <v>168</v>
      </c>
      <c r="F5" t="s">
        <v>49</v>
      </c>
      <c r="G5" t="s">
        <v>108</v>
      </c>
      <c r="H5" s="12" t="s">
        <v>89</v>
      </c>
      <c r="J5" t="s">
        <v>169</v>
      </c>
    </row>
    <row r="6" spans="1:10" x14ac:dyDescent="0.25">
      <c r="A6" t="s">
        <v>170</v>
      </c>
      <c r="C6" s="20" t="s">
        <v>46</v>
      </c>
      <c r="D6" t="s">
        <v>171</v>
      </c>
      <c r="E6" t="s">
        <v>172</v>
      </c>
      <c r="F6" t="s">
        <v>173</v>
      </c>
      <c r="G6" t="s">
        <v>174</v>
      </c>
      <c r="H6" s="12" t="s">
        <v>175</v>
      </c>
    </row>
    <row r="7" spans="1:10" x14ac:dyDescent="0.25">
      <c r="A7" t="s">
        <v>176</v>
      </c>
      <c r="C7" s="20" t="s">
        <v>118</v>
      </c>
      <c r="D7" t="s">
        <v>177</v>
      </c>
      <c r="E7" t="s">
        <v>178</v>
      </c>
      <c r="F7" t="s">
        <v>179</v>
      </c>
      <c r="G7" t="s">
        <v>180</v>
      </c>
      <c r="H7" s="12" t="s">
        <v>109</v>
      </c>
    </row>
    <row r="8" spans="1:10" x14ac:dyDescent="0.25">
      <c r="A8" t="s">
        <v>181</v>
      </c>
      <c r="C8" s="20" t="s">
        <v>182</v>
      </c>
      <c r="D8" t="s">
        <v>183</v>
      </c>
      <c r="E8" t="s">
        <v>184</v>
      </c>
      <c r="F8" t="s">
        <v>185</v>
      </c>
      <c r="G8" t="s">
        <v>186</v>
      </c>
      <c r="H8" s="12" t="s">
        <v>121</v>
      </c>
    </row>
    <row r="9" spans="1:10" x14ac:dyDescent="0.25">
      <c r="A9" t="s">
        <v>187</v>
      </c>
      <c r="C9" s="20" t="s">
        <v>166</v>
      </c>
      <c r="D9" t="s">
        <v>188</v>
      </c>
      <c r="E9" t="s">
        <v>189</v>
      </c>
      <c r="F9" t="s">
        <v>190</v>
      </c>
      <c r="G9" s="12" t="s">
        <v>51</v>
      </c>
      <c r="H9" s="12" t="s">
        <v>191</v>
      </c>
    </row>
    <row r="10" spans="1:10" x14ac:dyDescent="0.25">
      <c r="A10" t="s">
        <v>58</v>
      </c>
      <c r="C10" s="20" t="s">
        <v>51</v>
      </c>
      <c r="D10" t="s">
        <v>192</v>
      </c>
      <c r="E10" t="s">
        <v>120</v>
      </c>
      <c r="F10" t="s">
        <v>193</v>
      </c>
      <c r="H10" s="12" t="s">
        <v>194</v>
      </c>
    </row>
    <row r="11" spans="1:10" x14ac:dyDescent="0.25">
      <c r="A11" t="s">
        <v>81</v>
      </c>
      <c r="C11" s="20"/>
      <c r="D11" t="s">
        <v>195</v>
      </c>
      <c r="E11" t="s">
        <v>196</v>
      </c>
      <c r="H11" s="12" t="s">
        <v>197</v>
      </c>
    </row>
    <row r="12" spans="1:10" x14ac:dyDescent="0.25">
      <c r="A12" t="s">
        <v>198</v>
      </c>
      <c r="C12" s="20"/>
      <c r="D12" t="s">
        <v>199</v>
      </c>
      <c r="E12" t="s">
        <v>96</v>
      </c>
      <c r="H12" s="12" t="s">
        <v>75</v>
      </c>
    </row>
    <row r="13" spans="1:10" x14ac:dyDescent="0.25">
      <c r="A13" t="s">
        <v>200</v>
      </c>
      <c r="D13" t="s">
        <v>47</v>
      </c>
      <c r="E13" t="s">
        <v>201</v>
      </c>
      <c r="H13" s="12" t="s">
        <v>136</v>
      </c>
    </row>
    <row r="14" spans="1:10" x14ac:dyDescent="0.25">
      <c r="A14" t="s">
        <v>202</v>
      </c>
      <c r="D14" t="s">
        <v>119</v>
      </c>
      <c r="H14" s="12" t="s">
        <v>203</v>
      </c>
      <c r="I14" s="12"/>
    </row>
    <row r="15" spans="1:10" x14ac:dyDescent="0.25">
      <c r="A15" t="s">
        <v>204</v>
      </c>
      <c r="D15" t="s">
        <v>95</v>
      </c>
      <c r="H15" s="12" t="s">
        <v>205</v>
      </c>
      <c r="I15" s="12"/>
    </row>
    <row r="16" spans="1:10" x14ac:dyDescent="0.25">
      <c r="A16" t="s">
        <v>206</v>
      </c>
      <c r="D16" t="s">
        <v>207</v>
      </c>
      <c r="H16" s="12" t="s">
        <v>60</v>
      </c>
      <c r="I16" s="12"/>
    </row>
    <row r="17" spans="1:9" x14ac:dyDescent="0.25">
      <c r="A17" t="s">
        <v>208</v>
      </c>
      <c r="D17" t="s">
        <v>209</v>
      </c>
      <c r="H17" s="12" t="s">
        <v>210</v>
      </c>
      <c r="I17" s="12"/>
    </row>
    <row r="18" spans="1:9" x14ac:dyDescent="0.25">
      <c r="A18" t="s">
        <v>211</v>
      </c>
      <c r="D18" t="s">
        <v>212</v>
      </c>
      <c r="H18" s="12" t="s">
        <v>213</v>
      </c>
      <c r="I18" s="12"/>
    </row>
    <row r="19" spans="1:9" x14ac:dyDescent="0.25">
      <c r="A19" t="s">
        <v>214</v>
      </c>
      <c r="D19" t="s">
        <v>215</v>
      </c>
      <c r="H19" s="12" t="s">
        <v>216</v>
      </c>
      <c r="I19" s="12"/>
    </row>
    <row r="20" spans="1:9" x14ac:dyDescent="0.25">
      <c r="A20" t="s">
        <v>217</v>
      </c>
      <c r="D20" t="s">
        <v>218</v>
      </c>
      <c r="H20" s="12" t="s">
        <v>219</v>
      </c>
      <c r="I20" s="12"/>
    </row>
    <row r="21" spans="1:9" x14ac:dyDescent="0.25">
      <c r="A21" t="s">
        <v>220</v>
      </c>
      <c r="D21" t="s">
        <v>51</v>
      </c>
      <c r="H21" s="12" t="s">
        <v>51</v>
      </c>
      <c r="I21" s="12"/>
    </row>
    <row r="22" spans="1:9" x14ac:dyDescent="0.25">
      <c r="A22" t="s">
        <v>221</v>
      </c>
    </row>
    <row r="23" spans="1:9" x14ac:dyDescent="0.25">
      <c r="A23" t="s">
        <v>222</v>
      </c>
    </row>
    <row r="24" spans="1:9" x14ac:dyDescent="0.25">
      <c r="A24" t="s">
        <v>223</v>
      </c>
    </row>
    <row r="25" spans="1:9" x14ac:dyDescent="0.25">
      <c r="A25" t="s">
        <v>224</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D3DC506A-DAA5-4E43-A20A-817B986C01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2025-11-24T14:40:39Z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