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0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elcy\Downloads\"/>
    </mc:Choice>
  </mc:AlternateContent>
  <xr:revisionPtr revIDLastSave="0" documentId="8_{6DB7ABAF-3B06-465E-8C73-1CBDCADE0A02}" xr6:coauthVersionLast="47" xr6:coauthVersionMax="47" xr10:uidLastSave="{00000000-0000-0000-0000-000000000000}"/>
  <bookViews>
    <workbookView xWindow="-120" yWindow="-120" windowWidth="20730" windowHeight="11040" firstSheet="1" activeTab="1" xr2:uid="{00000000-000D-0000-FFFF-FFFF00000000}"/>
  </bookViews>
  <sheets>
    <sheet name="ajustado_VF" sheetId="4" state="hidden" r:id="rId1"/>
    <sheet name="Hoja1" sheetId="1" r:id="rId2"/>
    <sheet name="Hoja2" sheetId="3" state="hidden" r:id="rId3"/>
    <sheet name="Listas" sheetId="2" state="hidden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R23" i="1" l="1"/>
  <c r="AR31" i="1"/>
  <c r="AQ20" i="1"/>
  <c r="AR28" i="1"/>
  <c r="AQ28" i="1"/>
  <c r="AQ24" i="1"/>
  <c r="AB20" i="1"/>
  <c r="AQ30" i="1"/>
  <c r="AQ29" i="1"/>
  <c r="AQ26" i="1"/>
  <c r="AQ25" i="1"/>
  <c r="AQ22" i="1"/>
  <c r="AQ21" i="1"/>
  <c r="AQ19" i="1"/>
  <c r="AQ18" i="1"/>
  <c r="AQ17" i="1"/>
  <c r="AK29" i="1"/>
  <c r="AM29" i="1" s="1"/>
  <c r="AK28" i="1"/>
  <c r="AM28" i="1" s="1"/>
  <c r="AF28" i="1"/>
  <c r="AH28" i="1" s="1"/>
  <c r="AF29" i="1"/>
  <c r="AH29" i="1" s="1"/>
  <c r="AA29" i="1"/>
  <c r="AC29" i="1" s="1"/>
  <c r="AA28" i="1"/>
  <c r="AC28" i="1" s="1"/>
  <c r="AQ16" i="1"/>
  <c r="AP28" i="1"/>
  <c r="W27" i="1"/>
  <c r="AP29" i="1"/>
  <c r="AR29" i="1" s="1"/>
  <c r="AA22" i="1"/>
  <c r="AC22" i="1" s="1"/>
  <c r="AF22" i="1"/>
  <c r="AH22" i="1" s="1"/>
  <c r="AK22" i="1"/>
  <c r="AM22" i="1" s="1"/>
  <c r="AP22" i="1"/>
  <c r="AR22" i="1" s="1"/>
  <c r="V22" i="1"/>
  <c r="X22" i="1" s="1"/>
  <c r="V17" i="1"/>
  <c r="X17" i="1" s="1"/>
  <c r="AA17" i="1"/>
  <c r="AC17" i="1" s="1"/>
  <c r="AF17" i="1"/>
  <c r="AH17" i="1" s="1"/>
  <c r="AK17" i="1"/>
  <c r="AM17" i="1" s="1"/>
  <c r="AP17" i="1"/>
  <c r="AR17" i="1" s="1"/>
  <c r="V18" i="1"/>
  <c r="X18" i="1" s="1"/>
  <c r="AA18" i="1"/>
  <c r="AC18" i="1" s="1"/>
  <c r="AF18" i="1"/>
  <c r="AH18" i="1" s="1"/>
  <c r="AK18" i="1"/>
  <c r="AM18" i="1" s="1"/>
  <c r="AP18" i="1"/>
  <c r="AR18" i="1" s="1"/>
  <c r="V19" i="1"/>
  <c r="X19" i="1" s="1"/>
  <c r="AA19" i="1"/>
  <c r="AC19" i="1" s="1"/>
  <c r="AF19" i="1"/>
  <c r="AH19" i="1" s="1"/>
  <c r="AK19" i="1"/>
  <c r="AM19" i="1" s="1"/>
  <c r="AP19" i="1"/>
  <c r="AR19" i="1" s="1"/>
  <c r="V20" i="1"/>
  <c r="X20" i="1" s="1"/>
  <c r="AA20" i="1"/>
  <c r="AC20" i="1" s="1"/>
  <c r="AF20" i="1"/>
  <c r="AH20" i="1" s="1"/>
  <c r="AK20" i="1"/>
  <c r="AM20" i="1" s="1"/>
  <c r="AP20" i="1"/>
  <c r="AR20" i="1" s="1"/>
  <c r="V21" i="1"/>
  <c r="X21" i="1" s="1"/>
  <c r="AA21" i="1"/>
  <c r="AC21" i="1" s="1"/>
  <c r="AF21" i="1"/>
  <c r="AH21" i="1" s="1"/>
  <c r="AK21" i="1"/>
  <c r="AM21" i="1" s="1"/>
  <c r="AP21" i="1"/>
  <c r="AR21" i="1" s="1"/>
  <c r="V29" i="1"/>
  <c r="X29" i="1" s="1"/>
  <c r="V28" i="1"/>
  <c r="X28" i="1" s="1"/>
  <c r="AQ27" i="1" l="1"/>
  <c r="V16" i="1"/>
  <c r="X16" i="1" s="1"/>
  <c r="X23" i="1" s="1"/>
  <c r="AO40" i="4"/>
  <c r="AQ40" i="4" s="1"/>
  <c r="AJ40" i="4"/>
  <c r="AL40" i="4" s="1"/>
  <c r="AE40" i="4"/>
  <c r="AG40" i="4" s="1"/>
  <c r="Z40" i="4"/>
  <c r="AB40" i="4" s="1"/>
  <c r="U40" i="4"/>
  <c r="W40" i="4" s="1"/>
  <c r="AO39" i="4"/>
  <c r="AQ39" i="4" s="1"/>
  <c r="AJ39" i="4"/>
  <c r="AL39" i="4" s="1"/>
  <c r="AE39" i="4"/>
  <c r="AG39" i="4" s="1"/>
  <c r="Z39" i="4"/>
  <c r="AB39" i="4" s="1"/>
  <c r="U39" i="4"/>
  <c r="W39" i="4" s="1"/>
  <c r="AO38" i="4"/>
  <c r="AQ38" i="4" s="1"/>
  <c r="AJ38" i="4"/>
  <c r="AL38" i="4" s="1"/>
  <c r="AE38" i="4"/>
  <c r="AG38" i="4" s="1"/>
  <c r="Z38" i="4"/>
  <c r="AB38" i="4" s="1"/>
  <c r="U38" i="4"/>
  <c r="W38" i="4" s="1"/>
  <c r="AO37" i="4"/>
  <c r="AQ37" i="4" s="1"/>
  <c r="AJ37" i="4"/>
  <c r="AL37" i="4" s="1"/>
  <c r="AE37" i="4"/>
  <c r="AG37" i="4" s="1"/>
  <c r="Z37" i="4"/>
  <c r="AB37" i="4" s="1"/>
  <c r="U37" i="4"/>
  <c r="W37" i="4" s="1"/>
  <c r="AO36" i="4"/>
  <c r="AQ36" i="4" s="1"/>
  <c r="AQ41" i="4" s="1"/>
  <c r="AJ36" i="4"/>
  <c r="AL36" i="4" s="1"/>
  <c r="AL41" i="4" s="1"/>
  <c r="AE36" i="4"/>
  <c r="AG36" i="4" s="1"/>
  <c r="AG41" i="4" s="1"/>
  <c r="Z36" i="4"/>
  <c r="AB36" i="4" s="1"/>
  <c r="AB41" i="4" s="1"/>
  <c r="U36" i="4"/>
  <c r="W36" i="4" s="1"/>
  <c r="W41" i="4" s="1"/>
  <c r="AO34" i="4"/>
  <c r="AQ34" i="4" s="1"/>
  <c r="AJ34" i="4"/>
  <c r="AL34" i="4" s="1"/>
  <c r="AE34" i="4"/>
  <c r="AG34" i="4" s="1"/>
  <c r="Z34" i="4"/>
  <c r="AB34" i="4" s="1"/>
  <c r="U34" i="4"/>
  <c r="W34" i="4" s="1"/>
  <c r="AO33" i="4"/>
  <c r="AQ33" i="4" s="1"/>
  <c r="AJ33" i="4"/>
  <c r="AL33" i="4" s="1"/>
  <c r="AE33" i="4"/>
  <c r="AG33" i="4" s="1"/>
  <c r="Z33" i="4"/>
  <c r="AB33" i="4" s="1"/>
  <c r="U33" i="4"/>
  <c r="W33" i="4" s="1"/>
  <c r="AO32" i="4"/>
  <c r="AQ32" i="4" s="1"/>
  <c r="AJ32" i="4"/>
  <c r="AL32" i="4" s="1"/>
  <c r="AE32" i="4"/>
  <c r="AG32" i="4" s="1"/>
  <c r="Z32" i="4"/>
  <c r="AB32" i="4" s="1"/>
  <c r="U32" i="4"/>
  <c r="W32" i="4" s="1"/>
  <c r="AO31" i="4"/>
  <c r="AQ31" i="4" s="1"/>
  <c r="AJ31" i="4"/>
  <c r="AL31" i="4" s="1"/>
  <c r="AE31" i="4"/>
  <c r="AG31" i="4" s="1"/>
  <c r="Z31" i="4"/>
  <c r="AB31" i="4" s="1"/>
  <c r="U31" i="4"/>
  <c r="W31" i="4" s="1"/>
  <c r="AO30" i="4"/>
  <c r="AQ30" i="4" s="1"/>
  <c r="AJ30" i="4"/>
  <c r="AL30" i="4" s="1"/>
  <c r="AE30" i="4"/>
  <c r="AG30" i="4" s="1"/>
  <c r="Z30" i="4"/>
  <c r="AB30" i="4" s="1"/>
  <c r="U30" i="4"/>
  <c r="W30" i="4" s="1"/>
  <c r="AO29" i="4"/>
  <c r="AQ29" i="4" s="1"/>
  <c r="AJ29" i="4"/>
  <c r="AL29" i="4" s="1"/>
  <c r="AE29" i="4"/>
  <c r="AG29" i="4" s="1"/>
  <c r="Z29" i="4"/>
  <c r="AB29" i="4" s="1"/>
  <c r="U29" i="4"/>
  <c r="W29" i="4" s="1"/>
  <c r="AO28" i="4"/>
  <c r="AQ28" i="4" s="1"/>
  <c r="AJ28" i="4"/>
  <c r="AL28" i="4" s="1"/>
  <c r="AE28" i="4"/>
  <c r="AG28" i="4" s="1"/>
  <c r="Z28" i="4"/>
  <c r="AB28" i="4" s="1"/>
  <c r="U28" i="4"/>
  <c r="W28" i="4" s="1"/>
  <c r="AO27" i="4"/>
  <c r="AQ27" i="4" s="1"/>
  <c r="AJ27" i="4"/>
  <c r="AL27" i="4" s="1"/>
  <c r="AE27" i="4"/>
  <c r="AG27" i="4" s="1"/>
  <c r="Z27" i="4"/>
  <c r="AB27" i="4" s="1"/>
  <c r="U27" i="4"/>
  <c r="W27" i="4" s="1"/>
  <c r="AO26" i="4"/>
  <c r="AQ26" i="4" s="1"/>
  <c r="AJ26" i="4"/>
  <c r="AL26" i="4" s="1"/>
  <c r="AE26" i="4"/>
  <c r="AG26" i="4" s="1"/>
  <c r="Z26" i="4"/>
  <c r="AB26" i="4" s="1"/>
  <c r="U26" i="4"/>
  <c r="W26" i="4" s="1"/>
  <c r="AO25" i="4"/>
  <c r="AQ25" i="4" s="1"/>
  <c r="AJ25" i="4"/>
  <c r="AL25" i="4" s="1"/>
  <c r="AE25" i="4"/>
  <c r="AG25" i="4" s="1"/>
  <c r="Z25" i="4"/>
  <c r="AB25" i="4" s="1"/>
  <c r="U25" i="4"/>
  <c r="W25" i="4" s="1"/>
  <c r="AO24" i="4"/>
  <c r="AQ24" i="4" s="1"/>
  <c r="AJ24" i="4"/>
  <c r="AL24" i="4" s="1"/>
  <c r="AE24" i="4"/>
  <c r="AG24" i="4" s="1"/>
  <c r="Z24" i="4"/>
  <c r="AB24" i="4" s="1"/>
  <c r="U24" i="4"/>
  <c r="W24" i="4" s="1"/>
  <c r="AO23" i="4"/>
  <c r="AQ23" i="4" s="1"/>
  <c r="AJ23" i="4"/>
  <c r="AL23" i="4" s="1"/>
  <c r="AE23" i="4"/>
  <c r="AG23" i="4" s="1"/>
  <c r="Z23" i="4"/>
  <c r="AB23" i="4" s="1"/>
  <c r="U23" i="4"/>
  <c r="W23" i="4" s="1"/>
  <c r="AO22" i="4"/>
  <c r="AQ22" i="4" s="1"/>
  <c r="AJ22" i="4"/>
  <c r="AL22" i="4" s="1"/>
  <c r="AE22" i="4"/>
  <c r="AG22" i="4" s="1"/>
  <c r="Z22" i="4"/>
  <c r="AB22" i="4" s="1"/>
  <c r="U22" i="4"/>
  <c r="W22" i="4" s="1"/>
  <c r="AO21" i="4"/>
  <c r="AQ21" i="4" s="1"/>
  <c r="AJ21" i="4"/>
  <c r="AL21" i="4" s="1"/>
  <c r="AE21" i="4"/>
  <c r="AG21" i="4" s="1"/>
  <c r="Z21" i="4"/>
  <c r="AB21" i="4" s="1"/>
  <c r="U21" i="4"/>
  <c r="W21" i="4" s="1"/>
  <c r="AO20" i="4"/>
  <c r="AQ20" i="4" s="1"/>
  <c r="AJ20" i="4"/>
  <c r="AL20" i="4" s="1"/>
  <c r="AE20" i="4"/>
  <c r="AG20" i="4" s="1"/>
  <c r="Z20" i="4"/>
  <c r="AB20" i="4" s="1"/>
  <c r="U20" i="4"/>
  <c r="W20" i="4" s="1"/>
  <c r="AO19" i="4"/>
  <c r="AQ19" i="4" s="1"/>
  <c r="AJ19" i="4"/>
  <c r="AL19" i="4" s="1"/>
  <c r="AE19" i="4"/>
  <c r="AG19" i="4" s="1"/>
  <c r="Z19" i="4"/>
  <c r="AB19" i="4" s="1"/>
  <c r="U19" i="4"/>
  <c r="W19" i="4" s="1"/>
  <c r="AO18" i="4"/>
  <c r="AQ18" i="4" s="1"/>
  <c r="AJ18" i="4"/>
  <c r="AL18" i="4" s="1"/>
  <c r="AE18" i="4"/>
  <c r="AG18" i="4" s="1"/>
  <c r="Z18" i="4"/>
  <c r="AB18" i="4" s="1"/>
  <c r="U18" i="4"/>
  <c r="W18" i="4" s="1"/>
  <c r="AO17" i="4"/>
  <c r="AQ17" i="4" s="1"/>
  <c r="AJ17" i="4"/>
  <c r="AL17" i="4" s="1"/>
  <c r="AE17" i="4"/>
  <c r="AG17" i="4" s="1"/>
  <c r="Z17" i="4"/>
  <c r="AB17" i="4" s="1"/>
  <c r="U17" i="4"/>
  <c r="W17" i="4" s="1"/>
  <c r="AO16" i="4"/>
  <c r="AQ16" i="4" s="1"/>
  <c r="AJ16" i="4"/>
  <c r="AL16" i="4" s="1"/>
  <c r="AE16" i="4"/>
  <c r="AG16" i="4" s="1"/>
  <c r="Z16" i="4"/>
  <c r="AB16" i="4" s="1"/>
  <c r="U16" i="4"/>
  <c r="W16" i="4" s="1"/>
  <c r="AO15" i="4"/>
  <c r="AQ15" i="4" s="1"/>
  <c r="AJ15" i="4"/>
  <c r="AL15" i="4" s="1"/>
  <c r="AE15" i="4"/>
  <c r="AG15" i="4" s="1"/>
  <c r="Z15" i="4"/>
  <c r="AB15" i="4" s="1"/>
  <c r="U15" i="4"/>
  <c r="W15" i="4" s="1"/>
  <c r="AO14" i="4"/>
  <c r="AQ14" i="4" s="1"/>
  <c r="AJ14" i="4"/>
  <c r="AL14" i="4" s="1"/>
  <c r="AE14" i="4"/>
  <c r="AG14" i="4" s="1"/>
  <c r="Z14" i="4"/>
  <c r="AB14" i="4" s="1"/>
  <c r="U14" i="4"/>
  <c r="W14" i="4" s="1"/>
  <c r="AO13" i="4"/>
  <c r="AQ13" i="4" s="1"/>
  <c r="AQ35" i="4" s="1"/>
  <c r="AJ13" i="4"/>
  <c r="AL13" i="4" s="1"/>
  <c r="AL35" i="4" s="1"/>
  <c r="AL42" i="4" s="1"/>
  <c r="AE13" i="4"/>
  <c r="AG13" i="4" s="1"/>
  <c r="AG35" i="4" s="1"/>
  <c r="AG42" i="4" s="1"/>
  <c r="Z13" i="4"/>
  <c r="AB13" i="4" s="1"/>
  <c r="AB35" i="4" s="1"/>
  <c r="U13" i="4"/>
  <c r="W13" i="4" s="1"/>
  <c r="W35" i="4" s="1"/>
  <c r="W42" i="4" s="1"/>
  <c r="AP24" i="1"/>
  <c r="AR24" i="1" s="1"/>
  <c r="AP16" i="1"/>
  <c r="AR16" i="1" s="1"/>
  <c r="AK16" i="1"/>
  <c r="AM16" i="1" s="1"/>
  <c r="AM23" i="1" s="1"/>
  <c r="AK24" i="1"/>
  <c r="AM24" i="1" s="1"/>
  <c r="AP30" i="1"/>
  <c r="AR30" i="1" s="1"/>
  <c r="AP27" i="1"/>
  <c r="AP26" i="1"/>
  <c r="AR26" i="1" s="1"/>
  <c r="AP25" i="1"/>
  <c r="AR25" i="1" s="1"/>
  <c r="AK30" i="1"/>
  <c r="AM30" i="1" s="1"/>
  <c r="AK27" i="1"/>
  <c r="AM27" i="1" s="1"/>
  <c r="AK26" i="1"/>
  <c r="AM26" i="1" s="1"/>
  <c r="AK25" i="1"/>
  <c r="AM25" i="1" s="1"/>
  <c r="AF30" i="1"/>
  <c r="AH30" i="1" s="1"/>
  <c r="AF27" i="1"/>
  <c r="AH27" i="1" s="1"/>
  <c r="AF26" i="1"/>
  <c r="AH26" i="1" s="1"/>
  <c r="AF25" i="1"/>
  <c r="AH25" i="1" s="1"/>
  <c r="AH31" i="1" s="1"/>
  <c r="AF24" i="1"/>
  <c r="AH24" i="1" s="1"/>
  <c r="AF16" i="1"/>
  <c r="AH16" i="1" s="1"/>
  <c r="AH23" i="1" s="1"/>
  <c r="AA30" i="1"/>
  <c r="AC30" i="1" s="1"/>
  <c r="AA27" i="1"/>
  <c r="AC27" i="1" s="1"/>
  <c r="AA26" i="1"/>
  <c r="AC26" i="1" s="1"/>
  <c r="AA25" i="1"/>
  <c r="AC25" i="1" s="1"/>
  <c r="AA24" i="1"/>
  <c r="AC24" i="1" s="1"/>
  <c r="AC31" i="1" s="1"/>
  <c r="AA16" i="1"/>
  <c r="AC16" i="1" s="1"/>
  <c r="AC23" i="1" s="1"/>
  <c r="V30" i="1"/>
  <c r="X30" i="1" s="1"/>
  <c r="V27" i="1"/>
  <c r="X27" i="1" s="1"/>
  <c r="V26" i="1"/>
  <c r="X26" i="1" s="1"/>
  <c r="V25" i="1"/>
  <c r="X25" i="1" s="1"/>
  <c r="X31" i="1" s="1"/>
  <c r="V24" i="1"/>
  <c r="X24" i="1" s="1"/>
  <c r="AM31" i="1" l="1"/>
  <c r="AR27" i="1"/>
  <c r="AR32" i="1"/>
  <c r="AB42" i="4"/>
  <c r="X32" i="1"/>
  <c r="AQ42" i="4"/>
  <c r="AH32" i="1"/>
  <c r="AC32" i="1" l="1"/>
  <c r="AM32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Yamile Espinosa Galindo</author>
    <author>Usuario</author>
  </authors>
  <commentList>
    <comment ref="H5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Fecha de la versión generada</t>
        </r>
      </text>
    </comment>
    <comment ref="I5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Breve descripción del cambio realizado en la nueva versión</t>
        </r>
      </text>
    </comment>
    <comment ref="S10" authorId="1" shapeId="0" xr:uid="{00000000-0006-0000-0000-000003000000}">
      <text>
        <r>
          <rPr>
            <b/>
            <sz val="9"/>
            <color indexed="81"/>
            <rFont val="Tahoma"/>
            <family val="2"/>
          </rPr>
          <t>Seleccione la política de MIPG asociada a la meta</t>
        </r>
      </text>
    </comment>
    <comment ref="T10" authorId="1" shapeId="0" xr:uid="{00000000-0006-0000-0000-000004000000}">
      <text>
        <r>
          <rPr>
            <b/>
            <sz val="9"/>
            <color indexed="81"/>
            <rFont val="Tahoma"/>
            <family val="2"/>
          </rPr>
          <t>Seleccione el proyecto de inversión que financia o aporta al cumplimiento de la meta. En caso contrario, indique NO APLICA</t>
        </r>
      </text>
    </comment>
    <comment ref="A12" authorId="0" shapeId="0" xr:uid="{00000000-0006-0000-0000-000005000000}">
      <text>
        <r>
          <rPr>
            <b/>
            <sz val="9"/>
            <color indexed="81"/>
            <rFont val="Tahoma"/>
            <family val="2"/>
          </rPr>
          <t>Incluya el número del objetivo estratégico, de acuerdo con lo adoptado en el Plan Estratégico Institucional</t>
        </r>
      </text>
    </comment>
    <comment ref="B12" authorId="0" shapeId="0" xr:uid="{00000000-0006-0000-0000-000006000000}">
      <text>
        <r>
          <rPr>
            <b/>
            <sz val="9"/>
            <color indexed="81"/>
            <rFont val="Tahoma"/>
            <family val="2"/>
          </rPr>
          <t>Incluya el objetivo estratégico, de acuerdo con lo adoptado en el Plan Estratégico Institucional, al cual se asocia la meta</t>
        </r>
      </text>
    </comment>
    <comment ref="D12" authorId="0" shapeId="0" xr:uid="{00000000-0006-0000-0000-000007000000}">
      <text>
        <r>
          <rPr>
            <b/>
            <sz val="9"/>
            <color indexed="81"/>
            <rFont val="Tahoma"/>
            <family val="2"/>
          </rPr>
          <t xml:space="preserve">Son el resultado aceptable que se espera alcanzar en un periodo de tiempo a través de la ejecución y/o cumplimiento de los entregables. 
Se debe redactar la meta iniciando con un verbo en infinitivo fuerte, seguido de una magnitud o cantidad, una unidad de medida que se encuentre en términos numéricos o porcentuales y finalmente el complemento.
verbo + magnitud + unidad de medida + complemento
</t>
        </r>
      </text>
    </comment>
    <comment ref="F12" authorId="0" shapeId="0" xr:uid="{00000000-0006-0000-0000-000008000000}">
      <text>
        <r>
          <rPr>
            <b/>
            <sz val="9"/>
            <color indexed="81"/>
            <rFont val="Tahoma"/>
            <family val="2"/>
          </rPr>
          <t>Indique la herramienta o aplicativo donde reposa la información que da origen al entregable o en el que es posible contrastar o verificar la información de ser necesario.</t>
        </r>
      </text>
    </comment>
    <comment ref="G12" authorId="0" shapeId="0" xr:uid="{00000000-0006-0000-0000-000009000000}">
      <text>
        <r>
          <rPr>
            <b/>
            <sz val="9"/>
            <color indexed="81"/>
            <rFont val="Tahoma"/>
            <family val="2"/>
          </rPr>
          <t>Indique el área y grupo de trabajo (si se tiene), responsable de cumplir o ejecutar la meta</t>
        </r>
      </text>
    </comment>
    <comment ref="H12" authorId="0" shapeId="0" xr:uid="{00000000-0006-0000-0000-00000A000000}">
      <text>
        <r>
          <rPr>
            <b/>
            <sz val="9"/>
            <color indexed="81"/>
            <rFont val="Tahoma"/>
            <family val="2"/>
          </rPr>
          <t>Indique un nombre corto que refleje lo que pretende medir. 
Ej. Porcentaje de giros acumulados</t>
        </r>
      </text>
    </comment>
    <comment ref="I12" authorId="0" shapeId="0" xr:uid="{00000000-0006-0000-0000-00000B000000}">
      <text>
        <r>
          <rPr>
            <b/>
            <sz val="9"/>
            <color indexed="81"/>
            <rFont val="Tahoma"/>
            <family val="2"/>
          </rPr>
          <t>Indique la fórmula (relación entre variables) que permite medir el cumplimiento de la meta. Debe existir una coherencia lógica entre la magnitud y unidad de medida de la meta y las variables del indicador</t>
        </r>
      </text>
    </comment>
    <comment ref="J12" authorId="0" shapeId="0" xr:uid="{00000000-0006-0000-0000-00000C000000}">
      <text>
        <r>
          <rPr>
            <b/>
            <sz val="9"/>
            <color indexed="81"/>
            <rFont val="Tahoma"/>
            <family val="2"/>
          </rPr>
          <t>Valor inicial que se toma como referencia para comparar el avance de la meta. Es imporante indicar la magnitud, unidad de medida y la vigencia en la cual se obtuvo</t>
        </r>
      </text>
    </comment>
    <comment ref="K12" authorId="0" shapeId="0" xr:uid="{00000000-0006-0000-0000-00000D000000}">
      <text>
        <r>
          <rPr>
            <b/>
            <sz val="9"/>
            <color indexed="81"/>
            <rFont val="Tahoma"/>
            <family val="2"/>
          </rPr>
          <t>Indique el tipo de programación que corresponde: 
- Suma
- Constante
- Creciente
- Decreciente 
Este tipo depende de la forma en que se acumulan los resultados del indicador trimestralmente para la vigencia. Ver Manual PLE-PIN-M002</t>
        </r>
      </text>
    </comment>
    <comment ref="L12" authorId="0" shapeId="0" xr:uid="{00000000-0006-0000-0000-00000E000000}">
      <text>
        <r>
          <rPr>
            <b/>
            <sz val="9"/>
            <color indexed="81"/>
            <rFont val="Tahoma"/>
            <family val="2"/>
          </rPr>
          <t xml:space="preserve">Indique la forma en la que se expresa la magnitud de la meta. Ej. Porcentaje, actuaciones administrativas, informes, etc. 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12" authorId="0" shapeId="0" xr:uid="{00000000-0006-0000-0000-00000F000000}">
      <text>
        <r>
          <rPr>
            <b/>
            <sz val="9"/>
            <color indexed="81"/>
            <rFont val="Tahoma"/>
            <family val="2"/>
          </rPr>
          <t xml:space="preserve">Indique la magnitud programada para el trimestre. </t>
        </r>
      </text>
    </comment>
    <comment ref="N12" authorId="0" shapeId="0" xr:uid="{00000000-0006-0000-0000-000010000000}">
      <text>
        <r>
          <rPr>
            <b/>
            <sz val="9"/>
            <color indexed="81"/>
            <rFont val="Tahoma"/>
            <family val="2"/>
          </rPr>
          <t xml:space="preserve">Indique la magnitud programada para el trimestre. </t>
        </r>
      </text>
    </comment>
    <comment ref="O12" authorId="0" shapeId="0" xr:uid="{00000000-0006-0000-0000-000011000000}">
      <text>
        <r>
          <rPr>
            <b/>
            <sz val="9"/>
            <color indexed="81"/>
            <rFont val="Tahoma"/>
            <family val="2"/>
          </rPr>
          <t xml:space="preserve">Indique la magnitud programada para el trimestre. </t>
        </r>
      </text>
    </comment>
    <comment ref="P12" authorId="0" shapeId="0" xr:uid="{00000000-0006-0000-0000-000012000000}">
      <text>
        <r>
          <rPr>
            <b/>
            <sz val="9"/>
            <color indexed="81"/>
            <rFont val="Tahoma"/>
            <family val="2"/>
          </rPr>
          <t xml:space="preserve">Indique la magnitud programada para el trimestre. </t>
        </r>
      </text>
    </comment>
    <comment ref="Q12" authorId="0" shapeId="0" xr:uid="{00000000-0006-0000-0000-000013000000}">
      <text>
        <r>
          <rPr>
            <b/>
            <sz val="9"/>
            <color indexed="81"/>
            <rFont val="Tahoma"/>
            <family val="2"/>
          </rPr>
          <t>Indique la programación total de la vigencia. 
Debe ser coherente con la meta.</t>
        </r>
      </text>
    </comment>
    <comment ref="R12" authorId="0" shapeId="0" xr:uid="{00000000-0006-0000-0000-000014000000}">
      <text>
        <r>
          <rPr>
            <b/>
            <sz val="9"/>
            <color indexed="81"/>
            <rFont val="Tahoma"/>
            <family val="2"/>
          </rPr>
          <t xml:space="preserve">Indique el tipo de indicador: 
- Eficancia 
- Eficiencia 
- Efectividad </t>
        </r>
      </text>
    </comment>
    <comment ref="U12" authorId="0" shapeId="0" xr:uid="{00000000-0006-0000-0000-000015000000}">
      <text>
        <r>
          <rPr>
            <b/>
            <sz val="9"/>
            <color indexed="81"/>
            <rFont val="Tahoma"/>
            <family val="2"/>
          </rPr>
          <t>Indique la magnitud programada</t>
        </r>
      </text>
    </comment>
    <comment ref="V12" authorId="0" shapeId="0" xr:uid="{00000000-0006-0000-0000-000016000000}">
      <text>
        <r>
          <rPr>
            <b/>
            <sz val="9"/>
            <color indexed="81"/>
            <rFont val="Tahoma"/>
            <family val="2"/>
          </rPr>
          <t>Indique la magnitud ejecutada. Corresponde al resultado de medir el indicador de la meta</t>
        </r>
      </text>
    </comment>
    <comment ref="W12" authorId="0" shapeId="0" xr:uid="{00000000-0006-0000-0000-000017000000}">
      <text>
        <r>
          <rPr>
            <b/>
            <sz val="9"/>
            <color indexed="81"/>
            <rFont val="Tahoma"/>
            <family val="2"/>
          </rPr>
          <t>Es el resultado porcentual de dividir lo ejecutado vs. lo programado. En caso de sobre ejecución, el resultado máximo es el 100%</t>
        </r>
      </text>
    </comment>
    <comment ref="X12" authorId="0" shapeId="0" xr:uid="{00000000-0006-0000-0000-000018000000}">
      <text>
        <r>
          <rPr>
            <b/>
            <sz val="9"/>
            <color indexed="81"/>
            <rFont val="Tahoma"/>
            <family val="2"/>
          </rPr>
          <t>Es la descripción detallada de los avances y logros obtenidos con la ejecución de la meta, que permite rendir cuentas sobre la gestión adelantada, en un lenguaje claro y concreto.
NOTA 1: No es suficiente con indicar que se logró o cumplió con lo programado. 
NOTA 2: Tener en cuenta buena redacción y ortografía</t>
        </r>
      </text>
    </comment>
    <comment ref="Y12" authorId="0" shapeId="0" xr:uid="{00000000-0006-0000-0000-000019000000}">
      <text>
        <r>
          <rPr>
            <b/>
            <sz val="9"/>
            <color indexed="81"/>
            <rFont val="Tahoma"/>
            <family val="2"/>
          </rPr>
          <t xml:space="preserve">Indicar el nombre concreto de la evidencia aportada. </t>
        </r>
      </text>
    </comment>
    <comment ref="Z12" authorId="0" shapeId="0" xr:uid="{00000000-0006-0000-0000-00001A000000}">
      <text>
        <r>
          <rPr>
            <b/>
            <sz val="9"/>
            <color indexed="81"/>
            <rFont val="Tahoma"/>
            <family val="2"/>
          </rPr>
          <t>Indique la magnitud programada</t>
        </r>
      </text>
    </comment>
    <comment ref="AA12" authorId="0" shapeId="0" xr:uid="{00000000-0006-0000-0000-00001B000000}">
      <text>
        <r>
          <rPr>
            <b/>
            <sz val="9"/>
            <color indexed="81"/>
            <rFont val="Tahoma"/>
            <family val="2"/>
          </rPr>
          <t>Indique la magnitud ejecutada. Corresponde al resultado de medir el indicador de la meta</t>
        </r>
      </text>
    </comment>
    <comment ref="AB12" authorId="0" shapeId="0" xr:uid="{00000000-0006-0000-0000-00001C000000}">
      <text>
        <r>
          <rPr>
            <b/>
            <sz val="9"/>
            <color indexed="81"/>
            <rFont val="Tahoma"/>
            <family val="2"/>
          </rPr>
          <t>Es el resultado porcentual de dividir lo ejecutado vs. lo programado. En caso de sobre ejecución, el resultado máximo es el 100%</t>
        </r>
      </text>
    </comment>
    <comment ref="AC12" authorId="0" shapeId="0" xr:uid="{00000000-0006-0000-0000-00001D000000}">
      <text>
        <r>
          <rPr>
            <b/>
            <sz val="9"/>
            <color indexed="81"/>
            <rFont val="Tahoma"/>
            <family val="2"/>
          </rPr>
          <t>Es la descripción detallada de los avances y logros obtenidos con la ejecución de la meta, que permite rendir cuentas sobre la gestión adelantada, en un lenguaje claro y concreto.
NOTA 1: No es suficiente con indicar que se logró o cumplió con lo programado. 
NOTA 2: Tener en cuenta buena redacción y ortografía</t>
        </r>
      </text>
    </comment>
    <comment ref="AD12" authorId="0" shapeId="0" xr:uid="{00000000-0006-0000-0000-00001E000000}">
      <text>
        <r>
          <rPr>
            <b/>
            <sz val="9"/>
            <color indexed="81"/>
            <rFont val="Tahoma"/>
            <family val="2"/>
          </rPr>
          <t xml:space="preserve">Indicar el nombre concreto de la evidencia aportada. </t>
        </r>
      </text>
    </comment>
    <comment ref="AE12" authorId="0" shapeId="0" xr:uid="{00000000-0006-0000-0000-00001F000000}">
      <text>
        <r>
          <rPr>
            <b/>
            <sz val="9"/>
            <color indexed="81"/>
            <rFont val="Tahoma"/>
            <family val="2"/>
          </rPr>
          <t>Indique la magnitud programada</t>
        </r>
      </text>
    </comment>
    <comment ref="AF12" authorId="0" shapeId="0" xr:uid="{00000000-0006-0000-0000-000020000000}">
      <text>
        <r>
          <rPr>
            <b/>
            <sz val="9"/>
            <color indexed="81"/>
            <rFont val="Tahoma"/>
            <family val="2"/>
          </rPr>
          <t>Indique la magnitud ejecutada. Corresponde al resultado de medir el indicador de la meta</t>
        </r>
      </text>
    </comment>
    <comment ref="AG12" authorId="0" shapeId="0" xr:uid="{00000000-0006-0000-0000-000021000000}">
      <text>
        <r>
          <rPr>
            <b/>
            <sz val="9"/>
            <color indexed="81"/>
            <rFont val="Tahoma"/>
            <family val="2"/>
          </rPr>
          <t>Es el resultado porcentual de dividir lo ejecutado vs. lo programado. En caso de sobre ejecución, el resultado máximo es el 100%</t>
        </r>
      </text>
    </comment>
    <comment ref="AH12" authorId="0" shapeId="0" xr:uid="{00000000-0006-0000-0000-000022000000}">
      <text>
        <r>
          <rPr>
            <b/>
            <sz val="9"/>
            <color indexed="81"/>
            <rFont val="Tahoma"/>
            <family val="2"/>
          </rPr>
          <t>Es la descripción detallada de los avances y logros obtenidos con la ejecución de la meta, que permite rendir cuentas sobre la gestión adelantada, en un lenguaje claro y concreto.
NOTA 1: No es suficiente con indicar que se logró o cumplió con lo programado. 
NOTA 2: Tener en cuenta buena redacción y ortografía</t>
        </r>
      </text>
    </comment>
    <comment ref="AI12" authorId="0" shapeId="0" xr:uid="{00000000-0006-0000-0000-000023000000}">
      <text>
        <r>
          <rPr>
            <b/>
            <sz val="9"/>
            <color indexed="81"/>
            <rFont val="Tahoma"/>
            <family val="2"/>
          </rPr>
          <t xml:space="preserve">Indicar el nombre concreto de la evidencia aportada. </t>
        </r>
      </text>
    </comment>
    <comment ref="AJ12" authorId="0" shapeId="0" xr:uid="{00000000-0006-0000-0000-000024000000}">
      <text>
        <r>
          <rPr>
            <b/>
            <sz val="9"/>
            <color indexed="81"/>
            <rFont val="Tahoma"/>
            <family val="2"/>
          </rPr>
          <t>Indique la magnitud programada</t>
        </r>
      </text>
    </comment>
    <comment ref="AK12" authorId="0" shapeId="0" xr:uid="{00000000-0006-0000-0000-000025000000}">
      <text>
        <r>
          <rPr>
            <b/>
            <sz val="9"/>
            <color indexed="81"/>
            <rFont val="Tahoma"/>
            <family val="2"/>
          </rPr>
          <t>Indique la magnitud ejecutada. Corresponde al resultado de medir el indicador de la meta</t>
        </r>
      </text>
    </comment>
    <comment ref="AL12" authorId="0" shapeId="0" xr:uid="{00000000-0006-0000-0000-000026000000}">
      <text>
        <r>
          <rPr>
            <b/>
            <sz val="9"/>
            <color indexed="81"/>
            <rFont val="Tahoma"/>
            <family val="2"/>
          </rPr>
          <t>Es el resultado porcentual de dividir lo ejecutado vs. lo programado. En caso de sobre ejecución, el resultado máximo es el 100%</t>
        </r>
      </text>
    </comment>
    <comment ref="AM12" authorId="0" shapeId="0" xr:uid="{00000000-0006-0000-0000-000027000000}">
      <text>
        <r>
          <rPr>
            <b/>
            <sz val="9"/>
            <color indexed="81"/>
            <rFont val="Tahoma"/>
            <family val="2"/>
          </rPr>
          <t>Es la descripción detallada de los avances y logros obtenidos con la ejecución de la meta, que permite rendir cuentas sobre la gestión adelantada, en un lenguaje claro y concreto.
NOTA 1: No es suficiente con indicar que se logró o cumplió con lo programado. 
NOTA 2: Tener en cuenta buena redacción y ortografía</t>
        </r>
      </text>
    </comment>
    <comment ref="AN12" authorId="0" shapeId="0" xr:uid="{00000000-0006-0000-0000-000028000000}">
      <text>
        <r>
          <rPr>
            <b/>
            <sz val="9"/>
            <color indexed="81"/>
            <rFont val="Tahoma"/>
            <family val="2"/>
          </rPr>
          <t xml:space="preserve">Indicar el nombre concreto de la evidencia aportada. </t>
        </r>
      </text>
    </comment>
    <comment ref="AO12" authorId="0" shapeId="0" xr:uid="{00000000-0006-0000-0000-000029000000}">
      <text>
        <r>
          <rPr>
            <b/>
            <sz val="9"/>
            <color indexed="81"/>
            <rFont val="Tahoma"/>
            <family val="2"/>
          </rPr>
          <t>Indique la magnitud total programada para la vigencia</t>
        </r>
      </text>
    </comment>
    <comment ref="AP12" authorId="0" shapeId="0" xr:uid="{00000000-0006-0000-0000-00002A000000}">
      <text>
        <r>
          <rPr>
            <b/>
            <sz val="9"/>
            <color indexed="81"/>
            <rFont val="Tahoma"/>
            <family val="2"/>
          </rPr>
          <t xml:space="preserve">Indique la magnitud ejecutada acumulada para la vigencia </t>
        </r>
      </text>
    </comment>
    <comment ref="AQ12" authorId="0" shapeId="0" xr:uid="{00000000-0006-0000-0000-00002B000000}">
      <text>
        <r>
          <rPr>
            <b/>
            <sz val="9"/>
            <color indexed="81"/>
            <rFont val="Tahoma"/>
            <family val="2"/>
          </rPr>
          <t>Es el resultado porcentual de dividir lo ejecutado vs. lo programado. En caso de sobre ejecución, el resultado máximo es el 100%</t>
        </r>
      </text>
    </comment>
    <comment ref="AR12" authorId="0" shapeId="0" xr:uid="{00000000-0006-0000-0000-00002C000000}">
      <text>
        <r>
          <rPr>
            <b/>
            <sz val="9"/>
            <color indexed="81"/>
            <rFont val="Tahoma"/>
            <family val="2"/>
          </rPr>
          <t>Es la descripción detallada de los avances y logros obtenidos con la ejecución de la meta acumulados para la vigencia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Yamile Espinosa Galindo</author>
    <author>Usuario</author>
    <author>tc={B37A08AE-D78F-415A-BF67-DD0BE578ECF0}</author>
  </authors>
  <commentList>
    <comment ref="E4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Cuadro que resume los cambios realizados de una versión a otra</t>
        </r>
      </text>
    </comment>
    <comment ref="E5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 xml:space="preserve">Número consecutivo de la versión generada </t>
        </r>
      </text>
    </comment>
    <comment ref="F5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>Fecha de la versión generada</t>
        </r>
      </text>
    </comment>
    <comment ref="G5" authorId="0" shapeId="0" xr:uid="{00000000-0006-0000-0100-000004000000}">
      <text>
        <r>
          <rPr>
            <b/>
            <sz val="9"/>
            <color indexed="81"/>
            <rFont val="Tahoma"/>
            <family val="2"/>
          </rPr>
          <t>Breve descripción del cambio realizado en la nueva versión</t>
        </r>
      </text>
    </comment>
    <comment ref="Q13" authorId="1" shapeId="0" xr:uid="{00000000-0006-0000-0100-000005000000}">
      <text>
        <r>
          <rPr>
            <b/>
            <sz val="9"/>
            <color indexed="81"/>
            <rFont val="Tahoma"/>
            <family val="2"/>
          </rPr>
          <t>Seleccione la política de MIPG asociada a la meta</t>
        </r>
      </text>
    </comment>
    <comment ref="R13" authorId="1" shapeId="0" xr:uid="{00000000-0006-0000-0100-000006000000}">
      <text>
        <r>
          <rPr>
            <b/>
            <sz val="9"/>
            <color indexed="81"/>
            <rFont val="Tahoma"/>
            <family val="2"/>
          </rPr>
          <t>Seleccione el proyecto de inversión que financia o aporta al cumplimiento de la meta. En caso contrario, indique NO APLICA</t>
        </r>
      </text>
    </comment>
    <comment ref="A15" authorId="0" shapeId="0" xr:uid="{00000000-0006-0000-0100-000007000000}">
      <text>
        <r>
          <rPr>
            <b/>
            <sz val="9"/>
            <color indexed="81"/>
            <rFont val="Tahoma"/>
            <family val="2"/>
          </rPr>
          <t>Incluya el número del objetivo estratégico, de acuerdo con lo adoptado en el Plan Estratégico Institucional</t>
        </r>
      </text>
    </comment>
    <comment ref="B15" authorId="0" shapeId="0" xr:uid="{00000000-0006-0000-0100-000008000000}">
      <text>
        <r>
          <rPr>
            <b/>
            <sz val="9"/>
            <color indexed="81"/>
            <rFont val="Tahoma"/>
            <family val="2"/>
          </rPr>
          <t>Incluya el objetivo estratégico, de acuerdo con lo adoptado en el Plan Estratégico Institucional, al cual se asocia la meta</t>
        </r>
      </text>
    </comment>
    <comment ref="C15" authorId="0" shapeId="0" xr:uid="{00000000-0006-0000-0100-000009000000}">
      <text>
        <r>
          <rPr>
            <b/>
            <sz val="9"/>
            <color indexed="81"/>
            <rFont val="Tahoma"/>
            <family val="2"/>
          </rPr>
          <t>Escriba el número de la meta, en orden consecutivo</t>
        </r>
      </text>
    </comment>
    <comment ref="D15" authorId="0" shapeId="0" xr:uid="{00000000-0006-0000-0100-00000A000000}">
      <text>
        <r>
          <rPr>
            <b/>
            <sz val="9"/>
            <color indexed="81"/>
            <rFont val="Tahoma"/>
            <family val="2"/>
          </rPr>
          <t xml:space="preserve">Son el resultado aceptable que se espera alcanzar en un periodo de tiempo a través de la ejecución y/o cumplimiento de los entregables. 
Se debe redactar la meta iniciando con un verbo en infinitivo fuerte, seguido de una magnitud o cantidad, una unidad de medida que se encuentre en términos numéricos o porcentuales y finalmente el complemento.
verbo + magnitud + unidad de medida + complemento
</t>
        </r>
      </text>
    </comment>
    <comment ref="E15" authorId="0" shapeId="0" xr:uid="{00000000-0006-0000-0100-00000B000000}">
      <text>
        <r>
          <rPr>
            <b/>
            <sz val="9"/>
            <color indexed="81"/>
            <rFont val="Tahoma"/>
            <family val="2"/>
          </rPr>
          <t xml:space="preserve">Seleccione la opción que corresponda
</t>
        </r>
      </text>
    </comment>
    <comment ref="F15" authorId="0" shapeId="0" xr:uid="{00000000-0006-0000-0100-00000C000000}">
      <text>
        <r>
          <rPr>
            <b/>
            <sz val="9"/>
            <color indexed="81"/>
            <rFont val="Tahoma"/>
            <family val="2"/>
          </rPr>
          <t>Indique un nombre corto que refleje lo que pretende medir. 
Ej. Porcentaje de giros acumulados</t>
        </r>
      </text>
    </comment>
    <comment ref="G15" authorId="0" shapeId="0" xr:uid="{00000000-0006-0000-0100-00000D000000}">
      <text>
        <r>
          <rPr>
            <b/>
            <sz val="9"/>
            <color indexed="81"/>
            <rFont val="Tahoma"/>
            <family val="2"/>
          </rPr>
          <t>Indique la fórmula (relación entre variables) que permite medir el cumplimiento de la meta. Debe existir una coherencia lógica entre la magnitud y unidad de medida de la meta y las variables del indicador</t>
        </r>
      </text>
    </comment>
    <comment ref="H15" authorId="0" shapeId="0" xr:uid="{00000000-0006-0000-0100-00000E000000}">
      <text>
        <r>
          <rPr>
            <b/>
            <sz val="9"/>
            <color indexed="81"/>
            <rFont val="Tahoma"/>
            <family val="2"/>
          </rPr>
          <t>Valor inicial que se toma como referencia para comparar el avance de la meta. Es imporante indicar la magnitud, unidad de medida y la vigencia en la cual se obtuvo</t>
        </r>
      </text>
    </comment>
    <comment ref="I15" authorId="0" shapeId="0" xr:uid="{00000000-0006-0000-0100-00000F000000}">
      <text>
        <r>
          <rPr>
            <b/>
            <sz val="9"/>
            <color indexed="81"/>
            <rFont val="Tahoma"/>
            <family val="2"/>
          </rPr>
          <t>Indique el tipo de programación que corresponde: 
- Suma
- Constante
- Creciente
- Decreciente 
Este tipo depende de la forma en que se acumulan los resultados del indicador trimestralmente para la vigencia. Ver Manual PLE-PIN-M002</t>
        </r>
      </text>
    </comment>
    <comment ref="J15" authorId="0" shapeId="0" xr:uid="{00000000-0006-0000-0100-000010000000}">
      <text>
        <r>
          <rPr>
            <b/>
            <sz val="9"/>
            <color indexed="81"/>
            <rFont val="Tahoma"/>
            <family val="2"/>
          </rPr>
          <t xml:space="preserve">Indique la forma en la que se expresa la magnitud de la meta. Ej. Porcentaje, actuaciones administrativas, informes, etc. 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15" authorId="0" shapeId="0" xr:uid="{00000000-0006-0000-0100-000011000000}">
      <text>
        <r>
          <rPr>
            <b/>
            <sz val="9"/>
            <color indexed="81"/>
            <rFont val="Tahoma"/>
            <family val="2"/>
          </rPr>
          <t xml:space="preserve">Indique la magnitud programada para el trimestre. </t>
        </r>
      </text>
    </comment>
    <comment ref="L15" authorId="0" shapeId="0" xr:uid="{00000000-0006-0000-0100-000012000000}">
      <text>
        <r>
          <rPr>
            <b/>
            <sz val="9"/>
            <color indexed="81"/>
            <rFont val="Tahoma"/>
            <family val="2"/>
          </rPr>
          <t xml:space="preserve">Indique la magnitud programada para el trimestre. </t>
        </r>
      </text>
    </comment>
    <comment ref="M15" authorId="0" shapeId="0" xr:uid="{00000000-0006-0000-0100-000013000000}">
      <text>
        <r>
          <rPr>
            <b/>
            <sz val="9"/>
            <color indexed="81"/>
            <rFont val="Tahoma"/>
            <family val="2"/>
          </rPr>
          <t xml:space="preserve">Indique la magnitud programada para el trimestre. </t>
        </r>
      </text>
    </comment>
    <comment ref="N15" authorId="0" shapeId="0" xr:uid="{00000000-0006-0000-0100-000014000000}">
      <text>
        <r>
          <rPr>
            <b/>
            <sz val="9"/>
            <color indexed="81"/>
            <rFont val="Tahoma"/>
            <family val="2"/>
          </rPr>
          <t xml:space="preserve">Indique la magnitud programada para el trimestre. </t>
        </r>
      </text>
    </comment>
    <comment ref="O15" authorId="0" shapeId="0" xr:uid="{00000000-0006-0000-0100-000015000000}">
      <text>
        <r>
          <rPr>
            <b/>
            <sz val="9"/>
            <color indexed="81"/>
            <rFont val="Tahoma"/>
            <family val="2"/>
          </rPr>
          <t>Indique la programación total de la vigencia. 
Debe ser coherente con la meta.</t>
        </r>
      </text>
    </comment>
    <comment ref="P15" authorId="0" shapeId="0" xr:uid="{00000000-0006-0000-0100-000016000000}">
      <text>
        <r>
          <rPr>
            <b/>
            <sz val="9"/>
            <color indexed="81"/>
            <rFont val="Tahoma"/>
            <family val="2"/>
          </rPr>
          <t xml:space="preserve">Indique el tipo de indicador: 
- Eficancia 
- Eficiencia 
- Efectividad </t>
        </r>
      </text>
    </comment>
    <comment ref="S15" authorId="0" shapeId="0" xr:uid="{00000000-0006-0000-0100-000017000000}">
      <text>
        <r>
          <rPr>
            <b/>
            <sz val="9"/>
            <color indexed="81"/>
            <rFont val="Tahoma"/>
            <family val="2"/>
          </rPr>
          <t>Indique la evidencia a presentar del cumplimiento de la meta. Se debe redactar de forma concreta y coherente con la meta</t>
        </r>
      </text>
    </comment>
    <comment ref="T15" authorId="0" shapeId="0" xr:uid="{00000000-0006-0000-0100-000018000000}">
      <text>
        <r>
          <rPr>
            <b/>
            <sz val="9"/>
            <color indexed="81"/>
            <rFont val="Tahoma"/>
            <family val="2"/>
          </rPr>
          <t>Indique la herramienta o aplicativo donde reposa la información que da origen al entregable o en el que es posible contrastar o verificar la información de ser necesario.</t>
        </r>
      </text>
    </comment>
    <comment ref="U15" authorId="0" shapeId="0" xr:uid="{00000000-0006-0000-0100-000019000000}">
      <text>
        <r>
          <rPr>
            <b/>
            <sz val="9"/>
            <color indexed="81"/>
            <rFont val="Tahoma"/>
            <family val="2"/>
          </rPr>
          <t>Indique el área y grupo de trabajo (si se tiene), responsable de cumplir o ejecutar la meta</t>
        </r>
      </text>
    </comment>
    <comment ref="V15" authorId="0" shapeId="0" xr:uid="{00000000-0006-0000-0100-00001A000000}">
      <text>
        <r>
          <rPr>
            <b/>
            <sz val="9"/>
            <color indexed="81"/>
            <rFont val="Tahoma"/>
            <family val="2"/>
          </rPr>
          <t>Indique la magnitud programada</t>
        </r>
      </text>
    </comment>
    <comment ref="W15" authorId="0" shapeId="0" xr:uid="{00000000-0006-0000-0100-00001B000000}">
      <text>
        <r>
          <rPr>
            <b/>
            <sz val="9"/>
            <color indexed="81"/>
            <rFont val="Tahoma"/>
            <family val="2"/>
          </rPr>
          <t>Indique la magnitud ejecutada. Corresponde al resultado de medir el indicador de la meta</t>
        </r>
      </text>
    </comment>
    <comment ref="X15" authorId="0" shapeId="0" xr:uid="{00000000-0006-0000-0100-00001C000000}">
      <text>
        <r>
          <rPr>
            <b/>
            <sz val="9"/>
            <color indexed="81"/>
            <rFont val="Tahoma"/>
            <family val="2"/>
          </rPr>
          <t>Es el resultado porcentual de dividir lo ejecutado vs. lo programado. En caso de sobre ejecución, el resultado máximo es el 100%</t>
        </r>
      </text>
    </comment>
    <comment ref="Y15" authorId="0" shapeId="0" xr:uid="{00000000-0006-0000-0100-00001D000000}">
      <text>
        <r>
          <rPr>
            <b/>
            <sz val="9"/>
            <color indexed="81"/>
            <rFont val="Tahoma"/>
            <family val="2"/>
          </rPr>
          <t>Es la descripción detallada de los avances y logros obtenidos con la ejecución de la meta, que permite rendir cuentas sobre la gestión adelantada, en un lenguaje claro y concreto.
NOTA 1: No es suficiente con indicar que se logró o cumplió con lo programado. 
NOTA 2: Tener en cuenta buena redacción y ortografía</t>
        </r>
      </text>
    </comment>
    <comment ref="Z15" authorId="0" shapeId="0" xr:uid="{00000000-0006-0000-0100-00001E000000}">
      <text>
        <r>
          <rPr>
            <b/>
            <sz val="9"/>
            <color indexed="81"/>
            <rFont val="Tahoma"/>
            <family val="2"/>
          </rPr>
          <t xml:space="preserve">Indicar el nombre concreto de la evidencia aportada. </t>
        </r>
      </text>
    </comment>
    <comment ref="AA15" authorId="0" shapeId="0" xr:uid="{00000000-0006-0000-0100-00001F000000}">
      <text>
        <r>
          <rPr>
            <b/>
            <sz val="9"/>
            <color indexed="81"/>
            <rFont val="Tahoma"/>
            <family val="2"/>
          </rPr>
          <t>Indique la magnitud programada</t>
        </r>
      </text>
    </comment>
    <comment ref="AB15" authorId="0" shapeId="0" xr:uid="{00000000-0006-0000-0100-000020000000}">
      <text>
        <r>
          <rPr>
            <b/>
            <sz val="9"/>
            <color indexed="81"/>
            <rFont val="Tahoma"/>
            <family val="2"/>
          </rPr>
          <t>Indique la magnitud ejecutada. Corresponde al resultado de medir el indicador de la meta</t>
        </r>
      </text>
    </comment>
    <comment ref="AC15" authorId="0" shapeId="0" xr:uid="{00000000-0006-0000-0100-000021000000}">
      <text>
        <r>
          <rPr>
            <b/>
            <sz val="9"/>
            <color indexed="81"/>
            <rFont val="Tahoma"/>
            <family val="2"/>
          </rPr>
          <t>Es el resultado porcentual de dividir lo ejecutado vs. lo programado. En caso de sobre ejecución, el resultado máximo es el 100%</t>
        </r>
      </text>
    </comment>
    <comment ref="AD15" authorId="0" shapeId="0" xr:uid="{00000000-0006-0000-0100-000022000000}">
      <text>
        <r>
          <rPr>
            <b/>
            <sz val="9"/>
            <color indexed="81"/>
            <rFont val="Tahoma"/>
            <family val="2"/>
          </rPr>
          <t>Es la descripción detallada de los avances y logros obtenidos con la ejecución de la meta, que permite rendir cuentas sobre la gestión adelantada, en un lenguaje claro y concreto.
NOTA 1: No es suficiente con indicar que se logró o cumplió con lo programado. 
NOTA 2: Tener en cuenta buena redacción y ortografía</t>
        </r>
      </text>
    </comment>
    <comment ref="AE15" authorId="0" shapeId="0" xr:uid="{00000000-0006-0000-0100-000023000000}">
      <text>
        <r>
          <rPr>
            <b/>
            <sz val="9"/>
            <color indexed="81"/>
            <rFont val="Tahoma"/>
            <family val="2"/>
          </rPr>
          <t xml:space="preserve">Indicar el nombre concreto de la evidencia aportada. </t>
        </r>
      </text>
    </comment>
    <comment ref="AF15" authorId="0" shapeId="0" xr:uid="{00000000-0006-0000-0100-000024000000}">
      <text>
        <r>
          <rPr>
            <b/>
            <sz val="9"/>
            <color indexed="81"/>
            <rFont val="Tahoma"/>
            <family val="2"/>
          </rPr>
          <t>Indique la magnitud programada</t>
        </r>
      </text>
    </comment>
    <comment ref="AG15" authorId="0" shapeId="0" xr:uid="{00000000-0006-0000-0100-000025000000}">
      <text>
        <r>
          <rPr>
            <b/>
            <sz val="9"/>
            <color indexed="81"/>
            <rFont val="Tahoma"/>
            <family val="2"/>
          </rPr>
          <t>Indique la magnitud ejecutada. Corresponde al resultado de medir el indicador de la meta</t>
        </r>
      </text>
    </comment>
    <comment ref="AH15" authorId="0" shapeId="0" xr:uid="{00000000-0006-0000-0100-000026000000}">
      <text>
        <r>
          <rPr>
            <b/>
            <sz val="9"/>
            <color indexed="81"/>
            <rFont val="Tahoma"/>
            <family val="2"/>
          </rPr>
          <t>Es el resultado porcentual de dividir lo ejecutado vs. lo programado. En caso de sobre ejecución, el resultado máximo es el 100%</t>
        </r>
      </text>
    </comment>
    <comment ref="AI15" authorId="0" shapeId="0" xr:uid="{00000000-0006-0000-0100-000027000000}">
      <text>
        <r>
          <rPr>
            <b/>
            <sz val="9"/>
            <color indexed="81"/>
            <rFont val="Tahoma"/>
            <family val="2"/>
          </rPr>
          <t>Es la descripción detallada de los avances y logros obtenidos con la ejecución de la meta, que permite rendir cuentas sobre la gestión adelantada, en un lenguaje claro y concreto.
NOTA 1: No es suficiente con indicar que se logró o cumplió con lo programado. 
NOTA 2: Tener en cuenta buena redacción y ortografía</t>
        </r>
      </text>
    </comment>
    <comment ref="AJ15" authorId="0" shapeId="0" xr:uid="{00000000-0006-0000-0100-000028000000}">
      <text>
        <r>
          <rPr>
            <b/>
            <sz val="9"/>
            <color indexed="81"/>
            <rFont val="Tahoma"/>
            <family val="2"/>
          </rPr>
          <t xml:space="preserve">Indicar el nombre concreto de la evidencia aportada. </t>
        </r>
      </text>
    </comment>
    <comment ref="AK15" authorId="0" shapeId="0" xr:uid="{00000000-0006-0000-0100-000029000000}">
      <text>
        <r>
          <rPr>
            <b/>
            <sz val="9"/>
            <color indexed="81"/>
            <rFont val="Tahoma"/>
            <family val="2"/>
          </rPr>
          <t>Indique la magnitud programada</t>
        </r>
      </text>
    </comment>
    <comment ref="AL15" authorId="0" shapeId="0" xr:uid="{00000000-0006-0000-0100-00002A000000}">
      <text>
        <r>
          <rPr>
            <b/>
            <sz val="9"/>
            <color indexed="81"/>
            <rFont val="Tahoma"/>
            <family val="2"/>
          </rPr>
          <t>Indique la magnitud ejecutada. Corresponde al resultado de medir el indicador de la meta</t>
        </r>
      </text>
    </comment>
    <comment ref="AM15" authorId="0" shapeId="0" xr:uid="{00000000-0006-0000-0100-00002B000000}">
      <text>
        <r>
          <rPr>
            <b/>
            <sz val="9"/>
            <color indexed="81"/>
            <rFont val="Tahoma"/>
            <family val="2"/>
          </rPr>
          <t>Es el resultado porcentual de dividir lo ejecutado vs. lo programado. En caso de sobre ejecución, el resultado máximo es el 100%</t>
        </r>
      </text>
    </comment>
    <comment ref="AN15" authorId="0" shapeId="0" xr:uid="{00000000-0006-0000-0100-00002C000000}">
      <text>
        <r>
          <rPr>
            <b/>
            <sz val="9"/>
            <color indexed="81"/>
            <rFont val="Tahoma"/>
            <family val="2"/>
          </rPr>
          <t>Es la descripción detallada de los avances y logros obtenidos con la ejecución de la meta, que permite rendir cuentas sobre la gestión adelantada, en un lenguaje claro y concreto.
NOTA 1: No es suficiente con indicar que se logró o cumplió con lo programado. 
NOTA 2: Tener en cuenta buena redacción y ortografía</t>
        </r>
      </text>
    </comment>
    <comment ref="AO15" authorId="0" shapeId="0" xr:uid="{00000000-0006-0000-0100-00002D000000}">
      <text>
        <r>
          <rPr>
            <b/>
            <sz val="9"/>
            <color indexed="81"/>
            <rFont val="Tahoma"/>
            <family val="2"/>
          </rPr>
          <t xml:space="preserve">Indicar el nombre concreto de la evidencia aportada. </t>
        </r>
      </text>
    </comment>
    <comment ref="AP15" authorId="0" shapeId="0" xr:uid="{00000000-0006-0000-0100-00002E000000}">
      <text>
        <r>
          <rPr>
            <b/>
            <sz val="9"/>
            <color indexed="81"/>
            <rFont val="Tahoma"/>
            <family val="2"/>
          </rPr>
          <t>Indique la magnitud total programada para la vigencia</t>
        </r>
      </text>
    </comment>
    <comment ref="AQ15" authorId="0" shapeId="0" xr:uid="{00000000-0006-0000-0100-00002F000000}">
      <text>
        <r>
          <rPr>
            <b/>
            <sz val="9"/>
            <color indexed="81"/>
            <rFont val="Tahoma"/>
            <family val="2"/>
          </rPr>
          <t xml:space="preserve">Indique la magnitud ejecutada acumulada para la vigencia </t>
        </r>
      </text>
    </comment>
    <comment ref="AR15" authorId="0" shapeId="0" xr:uid="{00000000-0006-0000-0100-000030000000}">
      <text>
        <r>
          <rPr>
            <b/>
            <sz val="9"/>
            <color indexed="81"/>
            <rFont val="Tahoma"/>
            <family val="2"/>
          </rPr>
          <t>Es el resultado porcentual de dividir lo ejecutado vs. lo programado. En caso de sobre ejecución, el resultado máximo es el 100%</t>
        </r>
      </text>
    </comment>
    <comment ref="AS15" authorId="0" shapeId="0" xr:uid="{00000000-0006-0000-0100-000031000000}">
      <text>
        <r>
          <rPr>
            <b/>
            <sz val="9"/>
            <color indexed="81"/>
            <rFont val="Tahoma"/>
            <family val="2"/>
          </rPr>
          <t>Es la descripción detallada de los avances y logros obtenidos con la ejecución de la meta acumulados para la vigencia</t>
        </r>
      </text>
    </comment>
    <comment ref="D23" authorId="0" shapeId="0" xr:uid="{00000000-0006-0000-0100-000032000000}">
      <text>
        <r>
          <rPr>
            <b/>
            <sz val="9"/>
            <color indexed="81"/>
            <rFont val="Tahoma"/>
            <family val="2"/>
          </rPr>
          <t>Promedio obtenido para el periodo x 80%</t>
        </r>
      </text>
    </comment>
    <comment ref="W25" authorId="2" shapeId="0" xr:uid="{B37A08AE-D78F-415A-BF67-DD0BE578ECF0}">
      <text>
        <t>[Threaded comment]
Your version of Excel allows you to read this threaded comment; however, any edits to it will get removed if the file is opened in a newer version of Excel. Learn more: https://go.microsoft.com/fwlink/?linkid=870924
Comment:
    Esta meta debe ser programada conforme con lo establecido en el cronograma de actualización documental</t>
      </text>
    </comment>
    <comment ref="D31" authorId="0" shapeId="0" xr:uid="{00000000-0006-0000-0100-000033000000}">
      <text>
        <r>
          <rPr>
            <b/>
            <sz val="9"/>
            <color indexed="81"/>
            <rFont val="Tahoma"/>
            <family val="2"/>
          </rPr>
          <t>Promedio obtenido en las metas transversales para el periodo x 20%</t>
        </r>
      </text>
    </comment>
    <comment ref="D32" authorId="0" shapeId="0" xr:uid="{00000000-0006-0000-0100-000034000000}">
      <text>
        <r>
          <rPr>
            <b/>
            <sz val="9"/>
            <color indexed="81"/>
            <rFont val="Tahoma"/>
            <family val="2"/>
          </rPr>
          <t>Sumatoria del total de metas técnicas y metas transversales</t>
        </r>
      </text>
    </comment>
  </commentList>
</comments>
</file>

<file path=xl/sharedStrings.xml><?xml version="1.0" encoding="utf-8"?>
<sst xmlns="http://schemas.openxmlformats.org/spreadsheetml/2006/main" count="514" uniqueCount="265">
  <si>
    <r>
      <rPr>
        <b/>
        <sz val="14"/>
        <rFont val="Calibri Light"/>
        <family val="2"/>
        <scheme val="major"/>
      </rPr>
      <t>FORMULACIÓN Y SEGUIMIENTO PLANES DE GESTIÓN NIVEL CENTRAL</t>
    </r>
    <r>
      <rPr>
        <b/>
        <sz val="11"/>
        <color theme="1"/>
        <rFont val="Calibri Light"/>
        <family val="2"/>
        <scheme val="major"/>
      </rPr>
      <t xml:space="preserve">
PROCESO   _____________</t>
    </r>
  </si>
  <si>
    <r>
      <rPr>
        <b/>
        <sz val="11"/>
        <color theme="1"/>
        <rFont val="Calibri Light"/>
        <family val="2"/>
        <scheme val="major"/>
      </rPr>
      <t xml:space="preserve">Código Formato: </t>
    </r>
    <r>
      <rPr>
        <sz val="11"/>
        <color theme="1"/>
        <rFont val="Calibri Light"/>
        <family val="2"/>
        <scheme val="major"/>
      </rPr>
      <t xml:space="preserve">PLE-PIN-F017
</t>
    </r>
    <r>
      <rPr>
        <b/>
        <sz val="11"/>
        <color theme="1"/>
        <rFont val="Calibri Light"/>
        <family val="2"/>
        <scheme val="major"/>
      </rPr>
      <t xml:space="preserve">Versión: </t>
    </r>
    <r>
      <rPr>
        <sz val="11"/>
        <color theme="1"/>
        <rFont val="Calibri Light"/>
        <family val="2"/>
        <scheme val="major"/>
      </rPr>
      <t xml:space="preserve">
</t>
    </r>
    <r>
      <rPr>
        <b/>
        <sz val="11"/>
        <color theme="1"/>
        <rFont val="Calibri Light"/>
        <family val="2"/>
        <scheme val="major"/>
      </rPr>
      <t xml:space="preserve">Vigencia desde: </t>
    </r>
    <r>
      <rPr>
        <sz val="11"/>
        <color theme="1"/>
        <rFont val="Calibri Light"/>
        <family val="2"/>
        <scheme val="major"/>
      </rPr>
      <t xml:space="preserve">
</t>
    </r>
    <r>
      <rPr>
        <b/>
        <sz val="11"/>
        <color theme="1"/>
        <rFont val="Calibri Light"/>
        <family val="2"/>
        <scheme val="major"/>
      </rPr>
      <t xml:space="preserve">Caso HOLA: </t>
    </r>
  </si>
  <si>
    <t>VIGENCIA DE LA PLANEACIÓN 202__</t>
  </si>
  <si>
    <t>DEPENDENCIAS ASOCIADAS</t>
  </si>
  <si>
    <t>FECHA</t>
  </si>
  <si>
    <t>DESCRIPCIÓN DE LA MODIFICACIÓN</t>
  </si>
  <si>
    <t xml:space="preserve">Publicación del plan de gestión aprobado. Caso HOLA: </t>
  </si>
  <si>
    <t>PLAN ESTRATÉGICO INSTITUCIONAL</t>
  </si>
  <si>
    <t>PRODUCTO</t>
  </si>
  <si>
    <t>INDICADOR</t>
  </si>
  <si>
    <t>POLÍTICA DE GESTIÓN Y DESEMPEÑO ASOCIADA</t>
  </si>
  <si>
    <t>FUENTE DE FINANCIACIÓN</t>
  </si>
  <si>
    <t>I TRIMESTRE</t>
  </si>
  <si>
    <t>II TRIMESTRE</t>
  </si>
  <si>
    <t>III TRIMESTRE</t>
  </si>
  <si>
    <t>IV TRIMESTRE</t>
  </si>
  <si>
    <t>SEGUIMIENTO ACUMULADO PLAN GESTIÓN</t>
  </si>
  <si>
    <t>No OE</t>
  </si>
  <si>
    <t>OBJETIVO ESTRATÉGICO</t>
  </si>
  <si>
    <t xml:space="preserve">ACTIVIDAD </t>
  </si>
  <si>
    <t xml:space="preserve">ENTREGABLE </t>
  </si>
  <si>
    <t xml:space="preserve">META </t>
  </si>
  <si>
    <t>FUENTE DE INFORMACIÓN</t>
  </si>
  <si>
    <t>RESPONSABLES DE LA META</t>
  </si>
  <si>
    <t>NOMBRE DEL INDICADOR</t>
  </si>
  <si>
    <t>FÓRMULA DEL INDICADOR</t>
  </si>
  <si>
    <t>LÍNEA BASE</t>
  </si>
  <si>
    <t xml:space="preserve">TIPO DE PROGRAMACIÓN </t>
  </si>
  <si>
    <t>UNIDAD DE MEDIDA</t>
  </si>
  <si>
    <t>I TRI</t>
  </si>
  <si>
    <t>II TRI</t>
  </si>
  <si>
    <t>III TRI</t>
  </si>
  <si>
    <t>IV TRI</t>
  </si>
  <si>
    <t>TOTAL PROGRAMACIÓN VIGENCIA</t>
  </si>
  <si>
    <t>TIPO DE INDICADOR</t>
  </si>
  <si>
    <t>PROGRAMADO</t>
  </si>
  <si>
    <t>EJECUTADO</t>
  </si>
  <si>
    <t>RESULTADO DE LA MEDICIÓN</t>
  </si>
  <si>
    <t>ANÁLISIS DE AVANCE</t>
  </si>
  <si>
    <t xml:space="preserve">EVIDENCIA </t>
  </si>
  <si>
    <r>
      <rPr>
        <b/>
        <sz val="14"/>
        <rFont val="Calibri Light"/>
        <family val="2"/>
        <scheme val="major"/>
      </rPr>
      <t>FORMULACIÓN Y SEGUIMIENTO PLANES DE GESTIÓN NIVEL CENTRAL</t>
    </r>
    <r>
      <rPr>
        <b/>
        <sz val="11"/>
        <color theme="1"/>
        <rFont val="Calibri Light"/>
        <family val="2"/>
        <scheme val="major"/>
      </rPr>
      <t xml:space="preserve">
PROCESO SERVICIO ATENCION A LA CIUDADANIA</t>
    </r>
  </si>
  <si>
    <r>
      <rPr>
        <b/>
        <sz val="11"/>
        <color rgb="FF000000"/>
        <rFont val="Calibri Light"/>
        <family val="2"/>
      </rPr>
      <t xml:space="preserve">Código: </t>
    </r>
    <r>
      <rPr>
        <sz val="11"/>
        <color rgb="FF000000"/>
        <rFont val="Calibri Light"/>
        <family val="2"/>
      </rPr>
      <t xml:space="preserve">PLE-PIN-F017
</t>
    </r>
    <r>
      <rPr>
        <b/>
        <sz val="11"/>
        <color rgb="FF000000"/>
        <rFont val="Calibri Light"/>
        <family val="2"/>
      </rPr>
      <t>Versión: 7
Vigencia desde:21 de enero de 2025 
Caso HOLA: 113317</t>
    </r>
  </si>
  <si>
    <t>VIGENCIA DE LA PLANEACIÓN 2025</t>
  </si>
  <si>
    <t>SERVICIO DE ATENCION A LA CIUDADANIA (SGI)</t>
  </si>
  <si>
    <t>CONTROL DE CAMBIOS</t>
  </si>
  <si>
    <t>VERSIÓN</t>
  </si>
  <si>
    <t>28 de enero de 2025</t>
  </si>
  <si>
    <r>
      <t xml:space="preserve">Publicación del plan de gestión aprobado. Caso HOLA: </t>
    </r>
    <r>
      <rPr>
        <b/>
        <sz val="11"/>
        <color theme="1"/>
        <rFont val="Calibri Light"/>
        <family val="2"/>
        <scheme val="major"/>
      </rPr>
      <t>116039</t>
    </r>
  </si>
  <si>
    <t>07 de marzo de 2025</t>
  </si>
  <si>
    <t>Se realiza ajuste en la programacion de la meta MT2 debido a  modificacion del cronograma de actualizacion  documental  solicitado por parte de  la Analista del proceso Angela Cabeza de la OAP  Caso HOLA No 129821</t>
  </si>
  <si>
    <t>16 de abril de 2025</t>
  </si>
  <si>
    <t>Para el primer trimestre de la vigencia 2025, el Plan de Gestión del proceso Servicio de Atencion a la Ciudadania  SAC   alcanzó un nivel de desempeño del 99,82% y 43,00% acumulado para la vigencia.</t>
  </si>
  <si>
    <t>26 de mayo de 2025</t>
  </si>
  <si>
    <t>Se realiza ajuste teniendo en cuenta el memorando de alcance  Radicado No. 20254600193883 Fecha: 23-05-2025 de la Oficina de Atencion a la Ciudadania sobre la meta transversal No MT4 y MT5, del Plan de Gestión de la Oficina de Atencion a la Ciudadania alcanzó un nivel de desempeño del 99,91% y del 43,02% acumulado para la vigencia</t>
  </si>
  <si>
    <t>16 de julio de 2025</t>
  </si>
  <si>
    <t>Para el II trimestre de la vigencia 2025, el Plan de Gestión del proceso Servicio de Atencion a la Ciudadania  SAC   alcanzó un nivel de desempeño del  95,01% y 55,01% acumulado para la vigencia.</t>
  </si>
  <si>
    <t>16 de octubre de 2025</t>
  </si>
  <si>
    <t>Para el III trimestre de la vigencia 2025, el Plan de Gestión del proceso Servicio de Atencion a la Ciudadania  SAC   alcanzó un nivel de desempeño del  100,00% y 76,19% acumulado para la vigencia.</t>
  </si>
  <si>
    <t>META</t>
  </si>
  <si>
    <t>RESULTADO</t>
  </si>
  <si>
    <t xml:space="preserve">No. Meta </t>
  </si>
  <si>
    <t>META PLAN DE GESTIÓN VIGENCIA</t>
  </si>
  <si>
    <t>TIPO DE META</t>
  </si>
  <si>
    <t>TIPO DE PROGRAMACIÓN</t>
  </si>
  <si>
    <t>ENTREGABLE</t>
  </si>
  <si>
    <t>Propiciar la revolución del servicio público con criterios de calidad, calidez, eficacia, oportunidad, sostenibilidad y transformación digital.</t>
  </si>
  <si>
    <t>1</t>
  </si>
  <si>
    <t>Efectuar la entrega a los titulares o devolución a las entidades emisoras del 90% de los documentos de identificación extraviados que cumplen con el tiempo de custodia definidos en el procedimiento.</t>
  </si>
  <si>
    <t>Gestión</t>
  </si>
  <si>
    <t>Porcentaje de entrega o devolución de Documentos Extraviados</t>
  </si>
  <si>
    <t>(Número  total de documentos entregados o devueltos en 2.025 / Número total de documentos registrados en el aplicativo SIDE-BIZAGI que cumplen con el tiempo de custodia) * 100</t>
  </si>
  <si>
    <t>Cantidad de documentos registrados en el aplicativo SIDE-BIZAGI con corte al 1 de enero de 2025.</t>
  </si>
  <si>
    <t>Creciente</t>
  </si>
  <si>
    <t>Porcentaje  de entrega o devolución de documentos extraviados</t>
  </si>
  <si>
    <t>Eficacia</t>
  </si>
  <si>
    <t>Política 7. Servicio al Ciudadano</t>
  </si>
  <si>
    <t>8037- Implementación de acciones orientadas a la gestión pública efectiva y transparente en la Secretaria Distrital de Gobierno de Bogotá D.C.</t>
  </si>
  <si>
    <t>Consolidado de seguimiento a la gestión del Banco de Documentos extraviados</t>
  </si>
  <si>
    <t>Reporte aplicativo SIDE-BIZAGI</t>
  </si>
  <si>
    <t>Subsecretaría de Gestión Institucional - Servicio a la Ciudadanía</t>
  </si>
  <si>
    <t>Para el cuarto primer trimestre del 2.025 se hizo entrega de 3.105 documentos extraviados, de los cuales 3,041 fueron devueltos a las entidades originadoras y 64 entregados al titular. Lo anterior,  frente al total de documentos registrados en el aplicativo SIDE-BIZAGI que cumplieron con el tiempo de custodia descrito en el instructivo. Con lo anterior se logró el 48% de porcentaje acumulado de  devolución de los documentos extraviados, lo que permite concluir que se superó en un 38% la meta programada para el trimestre evaluado.</t>
  </si>
  <si>
    <t>Consolidado actas de entrega de documentos a titulares, oficios de devolución a entidades generadores y oficios de recepción de documentos.</t>
  </si>
  <si>
    <t>Para el segundo trimestre del 2.025 se hizo entrega de 4.200 documentos extraviados, de los cuales 4.116 fueron devueltos a las entidades originadoras y 84 entregados al titular. Lo anterior,  frente al total de documentos registrados en el aplicativo SIDE-BIZAGI que cumplieron con el tiempo de custodia descrito en el instructivo. Como consecuencia, se logró el 67% de porcentaje acumulado de  devolución de los documentos extraviados, lo que permite concluir que se superó en un 37% la meta programada para el trimestre evaluado.</t>
  </si>
  <si>
    <t>Para el tercer trimestre del 2.025 se hizo entrega de 3.282 documentos extraviados, de los cuales 3.187 fueron devueltos a las entidades originadoras y 95 entregados al titular. Lo anterior,  frente al total de documentos registrados en el aplicativo SIDE-BIZAGI que cumplieron con el tiempo de custodia descrito en el instructivo. Como consecuencia, se logró el 79% de porcentaje acumulado de  devolución de los documentos extraviados, lo que permite concluir que se superó en un 19% la meta programada para el trimestre evaluado.</t>
  </si>
  <si>
    <t>Se alcanzó un avance de 87,78% sobre el programado de la vigencia.</t>
  </si>
  <si>
    <t>Realizar cuatro (4) seguimientos a los puntos presenciales de Atención a la Ciudadanía (Nivel Central, Alcaldías Locales, Red CADE), para la verificación del cumplimiento de los criterios del formato "Monitoreo a la calidad del servicio - Alcaldías locales" del Plan de Acción de la Política Pública Distrital de Servicio a la Ciudadanía, así como del cumplimiento de Accesibilidad a Medios Físicos NTC 6047 de 2013 y la normaividada vigente, al igual, la implementación de la Política Pública de Atención a la Ciudadanía.</t>
  </si>
  <si>
    <t>Seguimiento a los puntos de atención a la ciudadanía para la verificación del cumplimiento de criterios.</t>
  </si>
  <si>
    <t>Número de seguimientos realizados a los puntos de atención a la ciudadanía</t>
  </si>
  <si>
    <t>4 visitas de seguimiento a los puntos de atención realizada en la vigencia 2024.</t>
  </si>
  <si>
    <t>Suma</t>
  </si>
  <si>
    <t>Acta de visitas realizadas.</t>
  </si>
  <si>
    <t>Formatos de verificación de  "Monitoreo a la calidad del servicio - Alcaldías locales" del plan de acción de la Política Pública Distrital de Servicio a la Ciudadanía, así como del cumplimiento de Accesibilidad a Medios Fisicos NTC 6047 de 2013 y la normaividada vigente, al igual, la implementación de la Política Pública de Atención a la Ciudadanía.</t>
  </si>
  <si>
    <t>Se realiza visita de seguimiento por parte de la oficina de Servicio de Atención a la Ciudadanía,  a los 28 puntos de atención presencial: (1) nivel central, veinte (20) Alcaldías Locales, Siete (7) SuperCADES, para verificar el cumplimiento de accesibilidad a medios físicos de conformidad a la NTC 6047 de 2013.</t>
  </si>
  <si>
    <t>Actas de visita y seguimiento al cumplimiento de las condiciones de la NTC 6047 de 2013 de accesibilidad a medios físicos.</t>
  </si>
  <si>
    <t>Se realiza visita de seguimiento por parte de la oficina de Servicio de Atención a la Ciudadanía,  a los 28 puntos de atención presencial: (1) nivel central, veinte (20) Alcaldías Locales, Siete (7) SuperCADES, para verificar el cumplimiento de accesibilidad a medios físicos de conformidad a la NTC 6047 de 2013 y la implementación de la Política Pública de Atención a la Ciudadanía. Al igual, se realiza una (1) nueva visita a lo localidad de suba en el marco de los ajustes razonables que se efectúan en la planta física del punto, para un total de (29) visitas.</t>
  </si>
  <si>
    <t>Se realiza visita de seguimiento por parte de la oficina de Servicio de Atención a la Ciudadanía,  a los 28 puntos de atención presencial: (1) nivel central, veinte (20) Alcaldías Locales, Siete (7) SuperCADES, para verificar el cumplimiento de accesibilidad a medios físicos de conformidad a la NTC 6047 de 2013 y la implementación de la Política Pública de Atención a la Ciudadanía.</t>
  </si>
  <si>
    <t>Se alcanzó un avance de 75% sobre el programado de la vigencia.</t>
  </si>
  <si>
    <t>Realizar un (1) evento para la exaltación y desarrollo de las habilidades y capacidades de las personas  con discapacidad  que permita fortalecer el impacto e incidencia de la Estrategia Gobierno Sin Límites.</t>
  </si>
  <si>
    <t>Evento de disminución de barreras</t>
  </si>
  <si>
    <t>Número de eventos de disminución de barreras realizados</t>
  </si>
  <si>
    <t>1 Evento de desarrollo de habilidades y capacidades realizada en la vigencia 2024.</t>
  </si>
  <si>
    <t>Número</t>
  </si>
  <si>
    <t>Actas de reuniones adelantadas en cada trimestre para la organización del evento, registros fotográficos, grabaciones de reuniones virtuales, archivos y anexos generales relacionados con el evento.</t>
  </si>
  <si>
    <t>Informes, reportes, planes y demás registros de información pertinentes al asunto.</t>
  </si>
  <si>
    <t>No Programada</t>
  </si>
  <si>
    <t xml:space="preserve">Meta no programada para el periodo </t>
  </si>
  <si>
    <t>Se alcanzó un avance de 0,00% sobre el programado de la vigencia.
Meta no programada para los trimestres I, II ni III de 2025.</t>
  </si>
  <si>
    <t>Realizar cuatro (4) ferias itinerantes de servicios enfocadas en la atención a la ciudadanía con enfoque diferencial, preferencial e incluyente en el territorio en el marco de la estrategia "Gobierno al Territorio".</t>
  </si>
  <si>
    <t>Ferias itinerantes de servicios</t>
  </si>
  <si>
    <t>Número de ferias itinerantes de servicios realizadas</t>
  </si>
  <si>
    <t>4 ferias realizadas en la vigencia 2024.</t>
  </si>
  <si>
    <t>Actas de asistencia y registro fotográfico de cada feria desarrollada</t>
  </si>
  <si>
    <t>Se llevó a cabo la primer feria itinerante durante el primer trimestre del 2025 , con un enfoque diferencial, preferencial e incluyente, en compañía de Alcaldías Locales de la zona, entidades distritales y entidades privadas cuyo objetivo fue brindar servicios alternos a la comunidad y hacer extensiva a ella la oferta institucional de la Secretaría Distrital de Gobierno, incluyendo otras entidades del distrito, actores locales y comunitarios entre otros. Esta feria se desarrolló el día 29 de marzo en la plazoleta del centro comercial El Ensueño, localidad de Ciudad Bolivar.</t>
  </si>
  <si>
    <t>Acta de los servicios prestados y los ciudadanos beneficiados, incluye planilla de asistencia, piezas publicitarias y registros fotográficos.</t>
  </si>
  <si>
    <t>Se llevó a cabo feria itinerante "Gobierno al Territorio" durante el segundo trimestre del 2025, con un enfoque diferencial, preferencial e incluyente, en compañía de Alcaldías Locales de la zona, entidades distritales y entidades privadas cuyo objetivo es brindar servicios alternos a la comunidad y hacer extensiva a ella la oferta institucional de la Secretaría Distrital de Gobierno, incluyendo otras entidades del distrito, entidades nacionales, entidades privadas,  actores locales y comunitarios entre otros.  La feria en mención se desarrolló el día 14 de junio en el Parque Rincón Amberes ubicado en la Cra. 93# 128C - 10 localidad de Suba.</t>
  </si>
  <si>
    <t>Se llevó a cabo feria itinerante "Gobierno al Territorio" durante el tercer trimestre del 2025, con un enfoque diferencial, preferencial e incluyente, en compañía de Alcaldías Locales de la zona, entidades distritales y entidades privadas cuyo objetivo es brindar servicios alternos a la comunidad y hacer extensiva a ella la oferta institucional de la Secretaría Distrital de Gobierno, incluyendo otras entidades del distrito, entidades nacionales, entidades privadas,  actores locales y comunitarios entre otros.  La feria en mención se desarrolló el día 24 de septiembre en la Plaza de Mercado de Paloquemao ubicado en la Av. calle 19#25-02 localidad de Los Mártires.</t>
  </si>
  <si>
    <t>5</t>
  </si>
  <si>
    <t>Adelantar el seguimiento al 100% de las peticiones ciudadanas registradas, recibidas e ingresadas por el aplicativo Bogotá Te Escucha.</t>
  </si>
  <si>
    <t>Porcentaje de seguimiento a las peticiones  ciudadanas registradas, recibidas e ingresadas por el aplicativo Bogotá Te Escucha.</t>
  </si>
  <si>
    <t>(Número total de peticiones con seguimiento / Número  total de peticiones registradas, recibidas e ingresadas) x 100%</t>
  </si>
  <si>
    <t>Saldo de peticiones pendientes registradas, recibidas e ingresadas con seguimiento adelantado en el periodo a analizar con corte al 1 de enero de 2025.</t>
  </si>
  <si>
    <t>Constante</t>
  </si>
  <si>
    <t>Porcentaje</t>
  </si>
  <si>
    <t>Consolidado de seguimientos efectuados a las peticiones registradas, recibidas e ingresadas por el aplicativo Bogotá Te Escucha.</t>
  </si>
  <si>
    <t>Aplicativo de Gestión Documental ORFEO</t>
  </si>
  <si>
    <t xml:space="preserve">En el primer trimestre del 2025, se efectuó el seguimiento al 100% de las peticiones ciudadanas de cada una de las 24 dependencias de nivel central y las 20 alcaldías locales. Como resultado de este seguimiento se recibieron/registraron 23.134 peticiones, y se gestionaron 17.248, logrando un porcentaje de descongestión del 74% de las peticiones registradas, recibidas e ingresadas. 
Los mecanismos de seguimiento tuvieron por objetivo actuar de manera preventiva cuando estaba por finalizar el plazo de respuesta de la solicitud, y de manera correctiva en los casos en que se superó el tiempo de respuesta establecido por la ley. 
</t>
  </si>
  <si>
    <t>Reportes Semanales seguimiento a peticiones por Alcaldías Locales y Dependencias de Nivel Central.</t>
  </si>
  <si>
    <t xml:space="preserve">En el segundo trimestre de la vigencia 2025, se efectuó el seguimiento al 100% de las peticiones ciudadanas de cada una de las 24 dependencias de nivel central y las 20 Alcaldías Locales. Como resultado de este seguimiento se recibieron/registraron 17.719 peticiones, y se gestionaron 16.950, logrando un porcentaje de descongestión del 96% de las peticiones registradas, recibidas e ingresadas. 
Los mecanismos de seguimiento tuvieron por objetivo actuar de manera preventiva cuando estaba por finalizar el plazo de respuesta de la solicitud, y de manera correctiva en los casos en que se superó el tiempo de respuesta establecido por la ley. </t>
  </si>
  <si>
    <t xml:space="preserve">En el tercer trimestre de la vigencia 2025, se  efectuó el seguimiento al 100% de las peticiones ciudadanas de cada una de las 24 dependencias de nivel central y las 20 Alcaldías Locales. Como resultado de este seguimiento se recibieron/registraron 18.519 peticiones, y se gestionaron 17.572, logrando un porcentaje de descongestión del 94.89% de las peticiones registradas, recibidas e ingresadas.
Los mecanismos de seguimiento tuvieron por objetivo actuar de manera preventiva cuando estaba por finalizar el plazo de respuesta de la solicitud, y de manera correctiva en los casos en que se superó el tiempo de respuesta establecido por la ley. </t>
  </si>
  <si>
    <t>Se alcanzó un avance de 75,00% sobre el programado de la vigencia.</t>
  </si>
  <si>
    <t>6</t>
  </si>
  <si>
    <t>Realizar un (1) reporte mensual a la Oficina Asesora de Planeación de la cantidad de peticiones registradas y clasificadas como sugerencias.</t>
  </si>
  <si>
    <t>Reporte mensual de peticiones registradas y clasificadas como Sugerencias.</t>
  </si>
  <si>
    <t>Número de reportes mensuales de peticiones registradas y clasificadas como sugerencias enviados a la OAP</t>
  </si>
  <si>
    <t>N/A</t>
  </si>
  <si>
    <t>Reporte de peticiones clasificadas como sugerencias.</t>
  </si>
  <si>
    <t>Reporte PQRS Oficina de Servicio Atención a la Ciudadanía y/o Reporte PQRS Secretaria General</t>
  </si>
  <si>
    <t>En el primer trimestre del 2025, se enviaron 3 reportes de peticiones clasificadas como sugerencias a la Oficina Asesora de Planeación, indicando que la cantidad de peticiones recibidas con esta tipología fue de cero.</t>
  </si>
  <si>
    <t>Reporte PQRS Oficina de Servicio Atención a la Ciudadanía y/o Reporte PQRS Secretaria General y Soporte de Correos remitidos a la OAP.</t>
  </si>
  <si>
    <t>En el segundo trimestre del 2025, se enviaron 2 reportes de peticiones clasificadas como sugerencias a la Oficina Asesora de Planeación, indicando que, la cantidad de peticiones recibidas con esta tipología fue de 2, una recibida en el mes de mayo y otra en el mes de junio.</t>
  </si>
  <si>
    <t>En el tercer trimestre del 2025, se enviaron 3 reportes de peticiones clasificadas como sugerencias a la Oficina Asesora de Planeación, indicando que, en el periodo en mención no se recibió ninguna petición clasificada dentro de esta tipología.</t>
  </si>
  <si>
    <t>Se alcanzó un avance de 66,67% sobre el programado de la vigencia.</t>
  </si>
  <si>
    <t>Elaborar  doce (12) reportes preventivos mensuales que den cuenta de la cantidad de peticiones vencidas y pendientes de respuesta en las dependencias del nivel central y local de la entidad.</t>
  </si>
  <si>
    <t>Retadora (mejora)</t>
  </si>
  <si>
    <t>Reportes mensuales de peticiones vencidas y pendientes de respuesta.</t>
  </si>
  <si>
    <t>Número de reportes preventivos mensuales proyectados y enviados que den cuenta de las peticiones  vencidas y pendientes de respuesta en las dependencias del nivel central y local de la entidad</t>
  </si>
  <si>
    <t>52 reportes realizados en la vigencia 2024.</t>
  </si>
  <si>
    <t>Reportes semanales enviados por correo que den cuenta de la cantidad de peticiones vencidas y pendientes de respuesta en las dependencias del nivel central y local de la entidad.</t>
  </si>
  <si>
    <t>En el primer trimestre de 2025, se realizaron reportes y alertas preventivas semanales a las dependencias de la Secretaría Distrital de Gobierno, informando la cantidad de peticiones en términos y vencidas. Cabe aclarar que, cada reporte semanal se compone de reportes a promotores de la mejora, alertas de peticiones vencidas y pendientes de respuesta y correos de información preventiva. Por tanto, durante las 13 semanas del trimestre se remitieron 32 reportes los cuales se ven discriminados por fecha de remisión</t>
  </si>
  <si>
    <t>Reporte PQRS Oficina de Servicio Atención a la Ciudadanía y/o Reporte PQRS Secretaria General, correos de alertas e información preventiva remitidos a Alcaldías Locales y Dependencias del Nivel Central.</t>
  </si>
  <si>
    <t>En el segundo trimestre de la vigencia 2025, se realizaron reportes y alertas preventivas diarias a las dependencias de la Secretaría Distrital de Gobierno, informando la cantidad de peticiones en términos y vencidas. Por tanto, durante las 13 semanas del trimestre se consolidaron  3 carpetas de cada uno de los meses con   12 archivos que contienen 25   correos, respondiendo al proceso dinámico de las PQRS ciudadanas en la entidad.</t>
  </si>
  <si>
    <t>En el tercer trimestre de la vigencia 2025, se realizaron reportes y alertas preventivas diarias a las dependencias de la Secretaría Distrital de Gobierno, informando la cantidad de peticiones en términos y vencidas. Por tanto, durante las 13 semanas del trimestre se consolidaron  3 carpetas de cada uno de los meses con 12 archivos que contienen los respectivos correos, respondiendo al proceso dinámico de las PQRS ciudadanas en la entidad.</t>
  </si>
  <si>
    <t>Total metas técnicas (80%)</t>
  </si>
  <si>
    <t>MT1</t>
  </si>
  <si>
    <t>Obtener una calificación semestral del 80% en la medición de desempeño ambiental, de acuerdo a los criterios establecidos para el Sistema de Gestión Ambiental</t>
  </si>
  <si>
    <t>Sostenibilidad del sistema de gestión</t>
  </si>
  <si>
    <t>Porcentaje de cumplimiento de los criteros ambientales</t>
  </si>
  <si>
    <t>Número de criterios ambientales cumplidos / Número total de criterios ambientales establecidos * 100</t>
  </si>
  <si>
    <t>80% meta 2024</t>
  </si>
  <si>
    <t>Porcentaje de cumplimiento de los criterios ambientales</t>
  </si>
  <si>
    <t>No programada</t>
  </si>
  <si>
    <t>No Aplica</t>
  </si>
  <si>
    <t>8179- Fortalecimiento de la gestión administrativa y operativa de la Secretaria Distrital de Gobierno Bogotá D.C.</t>
  </si>
  <si>
    <t xml:space="preserve">Reporte de cumplimiento porcentual de los criterios ambientales </t>
  </si>
  <si>
    <t>Herramienta de medición de criterios ambientales</t>
  </si>
  <si>
    <t>Aplicación de la meta: dependencias del proceso.
Reporte de la meta: Oficina Asesora de Planeación</t>
  </si>
  <si>
    <t>Atención al Ciudadano: Calificación 69%
Reporte consumo de papel: Información al día con corte a 30 de mayo de 2025.
Impresiones: Presenta un aumento del 132,4 % en comparación con el periodo enero-mayo 2024.
Participación en actividades: 
Circular 26 : de 32 personas de la dependencia participaron 17 personas.
Economía circular:de 32 personas de la dependencia participo 1 persona.
Semana ambiental: de 32 personas de la dependencia participaron 0 personas.
Campaña puesto a puesto: reciben puntuación máxima por su participación 
Adopta tu punto ecológico: En las inspecciones efectuados el 06 de mayo y 13 de junio se identificó mezcla en tres de tres contenedores.
Socialización Sistema de Gestión Ambiental: de 32 personas de la dependencia participaron 20 personas, representan el 63% de participación.
Indicadores de agua y energía: De acuerdo con reporte con corte a 30 de mayo de 2025 presentado en Comité Institucional de Gestión y Desempeño se van cumpliendo las meta de consumo de agua 1m3 y energía 38 kw/h</t>
  </si>
  <si>
    <t>Reporte realizado por la OAP - Gestión Ambiental el día 07-07-2025 a traves de correo electrónico.</t>
  </si>
  <si>
    <t>Se alcanzó un avance de 43,13% sobre el programado de la vigencia.</t>
  </si>
  <si>
    <t>MT2</t>
  </si>
  <si>
    <t>Actualizar el 100% los documentos del proceso conforme al plan de trabajo definido.</t>
  </si>
  <si>
    <t>Porcentaje de actualización documental</t>
  </si>
  <si>
    <t>(Número de documentos del proceso actualizados y publicados en MATIZ/ Número de documentos programados en el trimestre )*100</t>
  </si>
  <si>
    <t>100% vigencia 2024</t>
  </si>
  <si>
    <t xml:space="preserve">Suma </t>
  </si>
  <si>
    <t>Política 6. Fortalecimiento organizacional y simplificación de procesos</t>
  </si>
  <si>
    <t>Gastos de Funcionamiento</t>
  </si>
  <si>
    <t>Herramienta de actualización documental</t>
  </si>
  <si>
    <t xml:space="preserve">Casos Hola de actualización generados
Listado Maestro de Documentos 
Matiz </t>
  </si>
  <si>
    <t>Aplicación de la meta: Dependencias del proceso.
Reporte de la meta:  Oficina Asesora de Planeación</t>
  </si>
  <si>
    <t>el proceso dio cumplimiento a la meta programada para el periodo</t>
  </si>
  <si>
    <t xml:space="preserve">Reporte de </t>
  </si>
  <si>
    <t>Se cumplio al 100% con la programación de los documentos a actualizar de acuerdo a la programación trimestral.</t>
  </si>
  <si>
    <t>Reporte realizado por la OAP - Gestión por Procesos el día 03-07-2025 a traves de correo electrónico.</t>
  </si>
  <si>
    <t xml:space="preserve">Según reporte medicion de actualizacion documental de la OAP </t>
  </si>
  <si>
    <t xml:space="preserve">reporte medicion de actualizacion documental .   Listado maestro de documentos </t>
  </si>
  <si>
    <t>Se alcanzó un avance de 43,00% sobre el programado de la vigencia.</t>
  </si>
  <si>
    <t>MT3</t>
  </si>
  <si>
    <t xml:space="preserve">Realizar dos jornadas de capacitación o entrenamiento por parte de los promotores de mejora sobre el Sistema de Gestión y/o los procesos, dirigidas al personal de planta y contratistas para el fortalecimiento del Modelo Integrado de Planeación y Gestión. </t>
  </si>
  <si>
    <t>Jornadas de capacitación sobre el Sistema de Gestión realizadas</t>
  </si>
  <si>
    <t xml:space="preserve">Número de jornadas de capacitación sobre el Sistema de Gestión realizadas </t>
  </si>
  <si>
    <t>Registro de asistencia y presentación realizada (o estrategia desarrollada)</t>
  </si>
  <si>
    <t>Promotor de mejora</t>
  </si>
  <si>
    <t xml:space="preserve">Se realizó jornada de capacitación o entrenamiento por parte de los promotores de mejora sobre el Sistema de Gestión y/o los procesos, dirigida al personal de planta y contratistas para el fortalecimiento del Modelo Integrado de Planeación y Gestión. </t>
  </si>
  <si>
    <t>Listado de asistencia.</t>
  </si>
  <si>
    <t>Se alcanzó un avance de 50,00% sobre el programado de la vigencia.</t>
  </si>
  <si>
    <t>MT4</t>
  </si>
  <si>
    <t>Dar respuesta al 100% de los requerimientos ciudadanos asignados a las dependencias de nivel central con corte a 31 de diciembre de 2024 tipificadas como Derechos de Petición registradas en el aplicativo Bogotá Te Escucha y gestor documental ORFEO</t>
  </si>
  <si>
    <t>Porcentaje de requerimientos ciudadanos con respuesta definitiva</t>
  </si>
  <si>
    <t>(No. de respuestas efectuadas / No. requerimientos instaurados antes del 31 de diciembre 2024 pendientes por gestionar) X 100</t>
  </si>
  <si>
    <t>Peticiones pendientes por gestionar al 31 de diciembre de  2024</t>
  </si>
  <si>
    <t>Reporte de peticiones ciudadanas gestionadas (con respuesta definitiva o traslado por competencia)</t>
  </si>
  <si>
    <t xml:space="preserve">Reporte Sistema Distrital de Gestión de Peticiones Ciudadanas - Bogotá te  Escucha </t>
  </si>
  <si>
    <t>Dependencias de Nivel Central asociadas al proceso
Reporte de la meta:  Subsecretaría de Gestión Institucional - Servicio de atención a la ciudadanía</t>
  </si>
  <si>
    <t xml:space="preserve">El proceso dio cumplimiento a la meta programada para el periodo dando respuesta a 139 requerimientos de los 139 instaurados </t>
  </si>
  <si>
    <t>Segun  eporte Sistema Distrital de Gestión de Peticiones Ciudadanas - Bogotá te  EscuchaRadicado No. 20254600138593
Fecha: 07-04-2025</t>
  </si>
  <si>
    <t>Se alcanzó un avance de 100,00% sobre el programado de la vigencia.</t>
  </si>
  <si>
    <t>MT5</t>
  </si>
  <si>
    <t>Gestionar oportunamente el 100% de los requerimientos  que se tipifiquen como derecho de petición ciudadano en los aplicativos Bogotá Te Escucha y  ORFEO, que  sean asignados a las dependencias del Nivel Central durante la vigencia 2025.</t>
  </si>
  <si>
    <t>Porcentaje de requerimientos ciudadanos  gestionados dentro del término de ley.</t>
  </si>
  <si>
    <t>(No. de peticiones gestionadas en los términos de ley / No. Requerimientos recibidos en la vigencia 2025 que deben tener respuesta) X 100</t>
  </si>
  <si>
    <t>100% en 2024</t>
  </si>
  <si>
    <t>Porcentaje de requerimientos ciudadanos gestionados en los términos de ley</t>
  </si>
  <si>
    <t xml:space="preserve">Eficiencia </t>
  </si>
  <si>
    <t xml:space="preserve">El proceso dio respuesta a 6809 requerimientos ciudadanos de los 6897 insturados durante el periodo  </t>
  </si>
  <si>
    <t>Segun  eporte Sistema Distrital de Gestión de Peticiones Ciudadanas - Bogotá te  EscuchaRadicado No. 20254600138593 
Fecha: 07-04-2026  y Radicado No. 20254600193883</t>
  </si>
  <si>
    <t>Se gestionó oportunamente 6690 de 6690 solicitudes de registradas.</t>
  </si>
  <si>
    <t>Reporte realizado por la SGI-SAC el día 08-07-2024 a traves de memorando 20254600258433.</t>
  </si>
  <si>
    <t xml:space="preserve">Fueon atendidos 9603 requerimientos ciudadanos de los 9603 instaurados para el periodo </t>
  </si>
  <si>
    <t>Radicado No. 20254600383923
Fecha: 07-10-2025  Radicado No. 20254600386723
Fecha: 09-10-2025</t>
  </si>
  <si>
    <t>Se alcanzó un avance de 74,68% sobre el programado de la vigencia.</t>
  </si>
  <si>
    <t>MT6</t>
  </si>
  <si>
    <t>Contar con una matriz de activos de información del proceso en el formato GDI-TIC-F032, aprobada por la Dirección de Tecnologías e Información.</t>
  </si>
  <si>
    <t>Matriz de activos de información aprobada por la Dirección de Tecnologías e Información</t>
  </si>
  <si>
    <t>Número de matrices de activos de información aprobadas</t>
  </si>
  <si>
    <t>Política 12. Seguridad Digital</t>
  </si>
  <si>
    <t>Catálogo de componentes de Información</t>
  </si>
  <si>
    <t>Dependencias de Nivel Central asociadas al proceso
Reporte de la meta:  Dirección de Tecnologías e Información</t>
  </si>
  <si>
    <t xml:space="preserve">Entregaron la matriz de activos y tiene el visto bueno del jefe. Corresponde a la Subsecretaría de Gestión Institucional.
</t>
  </si>
  <si>
    <t>Reporte realizado por la DTI el día 02-07-2024 a traves de memorando 20254400249683</t>
  </si>
  <si>
    <t>MT7</t>
  </si>
  <si>
    <t>Contar con una matriz de riesgos de seguridad de la información del proceso, en el formato GDI-TIC-F042, aprobada por la Dirección de Tecnologías e Información</t>
  </si>
  <si>
    <t>Matriz de matriz de riesgos de seguridad de la información aprobada por la Dirección de Tecnologías e Información</t>
  </si>
  <si>
    <t>Número de matrices de riesgos de seguridad de la información aprobadas</t>
  </si>
  <si>
    <t>Matriz de riesgos de seguridad de la información aprobada por la Dirección de Tecnologías e Información</t>
  </si>
  <si>
    <t>Matriz de activos de información</t>
  </si>
  <si>
    <t>Se alcanzó un avance de 0,00% sobre el programado de la vigencia.
Meta no programada para los trimestres I ni II de 2025.</t>
  </si>
  <si>
    <t>Total metas transversales (20%)</t>
  </si>
  <si>
    <t xml:space="preserve">Total plan de gestión </t>
  </si>
  <si>
    <t>Política 1. Gestión Estratégica del Talento Humano</t>
  </si>
  <si>
    <t>7952 - Fortalecimiento institucional de la gestión local en las localidades de Bogotá D.C.</t>
  </si>
  <si>
    <t>Política 2. Integridad</t>
  </si>
  <si>
    <t>7983-Fortalecimiento de la gestión policiva en Bogotá D.C.</t>
  </si>
  <si>
    <t>Política 3. Planeación institucional</t>
  </si>
  <si>
    <t>7988 - Fortalecimiento de la capacidad institucional y de los actores sociales para la garantía, promoción y protección de los derechos humanos y de libertad religiosa y de conciencia en Bogotá D.C.</t>
  </si>
  <si>
    <t>Política 4. Gestión Presupuestal y Eficiencia del Gasto Público</t>
  </si>
  <si>
    <t>7993 - Fortalecimiento del tejido social y la reconstrucción de la confianza con la ciudadanía para promover la cultura de la convivencia basada en el diálogo</t>
  </si>
  <si>
    <t>Política 5. Compras y Contratación Pública</t>
  </si>
  <si>
    <t>7999 - Implementación de estrategias de innovación publica y social para el fomento de la gestión del conocimiento en Bogotá D.C.</t>
  </si>
  <si>
    <t>8004 - Implementación de la estrategia de participación ciudadana en espacios de toma de decisiones públicas en Bogotá D.C.</t>
  </si>
  <si>
    <t>8010 - Fortalecimiento de la capacidad institucional y de los actores sociales para la garantía, promoción y protección de los derechos de las comunidades étnicas en Bogotá D.C.</t>
  </si>
  <si>
    <t>Política 8. Simplificación, Racionalización y Estandarización de trámites</t>
  </si>
  <si>
    <t>8020-Fortalecimiento de las relaciones estratégicas de los actores políticos de los diferentes niveles que influyan en la implementación de los programas de la administración Distrital Bogotá D.C.</t>
  </si>
  <si>
    <t>Política 9. Participación Ciudadana en la Gestión Pública</t>
  </si>
  <si>
    <t>Política 10. Gobierno Digital</t>
  </si>
  <si>
    <t>8048-Fortalecimiento Tecnológico para una Administración Más Eficiente en la Secretaría Distrital de Gobierno Bogotá D.C.</t>
  </si>
  <si>
    <t>Política 11. Transparencia, acceso a la información pública y lucha contra la corrupción</t>
  </si>
  <si>
    <t>No aplica</t>
  </si>
  <si>
    <t>Política 13. Defensa Jurídica</t>
  </si>
  <si>
    <t>Política 14. Mejora normativa</t>
  </si>
  <si>
    <t>Política 15. Seguimiento y evaluación de la gestión institucional</t>
  </si>
  <si>
    <t>Política 16. Gestión Documental</t>
  </si>
  <si>
    <t>Política 17. Gestión de la Información Estadística</t>
  </si>
  <si>
    <t>Política 18. Gestión del Conocimiento y la Innovación</t>
  </si>
  <si>
    <t>Política 19. Control Interno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</si>
</sst>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64" formatCode="0.0%"/>
    <numFmt numFmtId="165" formatCode="0.0"/>
  </numFmts>
  <fonts count="21">
    <font>
      <sz val="11"/>
      <color theme="1"/>
      <name val="Calibri"/>
      <family val="2"/>
      <scheme val="minor"/>
    </font>
    <font>
      <sz val="11"/>
      <color theme="1"/>
      <name val="Calibri Light"/>
      <family val="2"/>
      <scheme val="major"/>
    </font>
    <font>
      <b/>
      <sz val="11"/>
      <color theme="1"/>
      <name val="Calibri Light"/>
      <family val="2"/>
      <scheme val="major"/>
    </font>
    <font>
      <sz val="11"/>
      <color theme="1"/>
      <name val="Calibri"/>
      <family val="2"/>
      <scheme val="minor"/>
    </font>
    <font>
      <sz val="11"/>
      <color rgb="FF0070C0"/>
      <name val="Calibri Light"/>
      <family val="2"/>
      <scheme val="major"/>
    </font>
    <font>
      <sz val="12"/>
      <color theme="1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sz val="14"/>
      <color theme="1"/>
      <name val="Calibri Light"/>
      <family val="2"/>
      <scheme val="major"/>
    </font>
    <font>
      <b/>
      <sz val="14"/>
      <color theme="1"/>
      <name val="Calibri Light"/>
      <family val="2"/>
      <scheme val="major"/>
    </font>
    <font>
      <b/>
      <sz val="12"/>
      <color rgb="FF0070C0"/>
      <name val="Calibri Light"/>
      <family val="2"/>
      <scheme val="major"/>
    </font>
    <font>
      <b/>
      <sz val="14"/>
      <name val="Calibri Light"/>
      <family val="2"/>
      <scheme val="maj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theme="1"/>
      <name val="Aptos"/>
      <family val="2"/>
      <charset val="1"/>
    </font>
    <font>
      <sz val="11"/>
      <color rgb="FF000000"/>
      <name val="Calibri Light"/>
      <family val="2"/>
    </font>
    <font>
      <sz val="8"/>
      <name val="Calibri"/>
      <family val="2"/>
      <scheme val="minor"/>
    </font>
    <font>
      <sz val="11"/>
      <color theme="8" tint="-0.249977111117893"/>
      <name val="Calibri Light"/>
      <family val="2"/>
      <scheme val="major"/>
    </font>
    <font>
      <sz val="11"/>
      <color theme="1"/>
      <name val="Calibri Light"/>
      <family val="2"/>
    </font>
    <font>
      <sz val="11"/>
      <color rgb="FF000000"/>
      <name val="Calibri Light"/>
      <family val="2"/>
      <scheme val="major"/>
    </font>
    <font>
      <b/>
      <sz val="11"/>
      <color rgb="FF000000"/>
      <name val="Calibri Light"/>
      <family val="2"/>
    </font>
    <font>
      <sz val="11"/>
      <color rgb="FF0070C0"/>
      <name val="Calibri Light"/>
      <family val="2"/>
    </font>
  </fonts>
  <fills count="13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FF"/>
        <bgColor rgb="FF000000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3">
    <xf numFmtId="0" fontId="0" fillId="0" borderId="0"/>
    <xf numFmtId="9" fontId="3" fillId="0" borderId="0" applyFont="0" applyFill="0" applyBorder="0" applyAlignment="0" applyProtection="0"/>
    <xf numFmtId="41" fontId="3" fillId="0" borderId="0" applyFont="0" applyFill="0" applyBorder="0" applyAlignment="0" applyProtection="0"/>
  </cellStyleXfs>
  <cellXfs count="157">
    <xf numFmtId="0" fontId="0" fillId="0" borderId="0" xfId="0"/>
    <xf numFmtId="0" fontId="1" fillId="0" borderId="0" xfId="0" applyFont="1" applyAlignment="1">
      <alignment wrapText="1"/>
    </xf>
    <xf numFmtId="0" fontId="2" fillId="3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8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wrapText="1"/>
    </xf>
    <xf numFmtId="0" fontId="7" fillId="2" borderId="1" xfId="0" applyFont="1" applyFill="1" applyBorder="1" applyAlignment="1">
      <alignment wrapText="1"/>
    </xf>
    <xf numFmtId="0" fontId="8" fillId="2" borderId="1" xfId="0" applyFont="1" applyFill="1" applyBorder="1" applyAlignment="1">
      <alignment wrapText="1"/>
    </xf>
    <xf numFmtId="9" fontId="7" fillId="2" borderId="1" xfId="1" applyFont="1" applyFill="1" applyBorder="1" applyAlignment="1">
      <alignment wrapText="1"/>
    </xf>
    <xf numFmtId="0" fontId="7" fillId="0" borderId="0" xfId="0" applyFont="1" applyAlignment="1">
      <alignment wrapText="1"/>
    </xf>
    <xf numFmtId="0" fontId="5" fillId="3" borderId="1" xfId="0" applyFont="1" applyFill="1" applyBorder="1" applyAlignment="1">
      <alignment wrapText="1"/>
    </xf>
    <xf numFmtId="0" fontId="9" fillId="3" borderId="1" xfId="0" applyFont="1" applyFill="1" applyBorder="1" applyAlignment="1">
      <alignment wrapText="1"/>
    </xf>
    <xf numFmtId="9" fontId="9" fillId="3" borderId="1" xfId="0" applyNumberFormat="1" applyFont="1" applyFill="1" applyBorder="1" applyAlignment="1">
      <alignment wrapText="1"/>
    </xf>
    <xf numFmtId="0" fontId="6" fillId="3" borderId="1" xfId="0" applyFont="1" applyFill="1" applyBorder="1"/>
    <xf numFmtId="0" fontId="6" fillId="3" borderId="1" xfId="0" applyFont="1" applyFill="1" applyBorder="1" applyAlignment="1">
      <alignment wrapText="1"/>
    </xf>
    <xf numFmtId="9" fontId="6" fillId="3" borderId="1" xfId="1" applyFont="1" applyFill="1" applyBorder="1" applyAlignment="1">
      <alignment wrapText="1"/>
    </xf>
    <xf numFmtId="9" fontId="6" fillId="3" borderId="1" xfId="1" applyFont="1" applyFill="1" applyBorder="1" applyAlignment="1">
      <alignment horizontal="right" wrapText="1"/>
    </xf>
    <xf numFmtId="9" fontId="9" fillId="3" borderId="1" xfId="0" applyNumberFormat="1" applyFont="1" applyFill="1" applyBorder="1" applyAlignment="1">
      <alignment horizontal="right" wrapText="1"/>
    </xf>
    <xf numFmtId="9" fontId="7" fillId="2" borderId="1" xfId="1" applyFont="1" applyFill="1" applyBorder="1" applyAlignment="1">
      <alignment horizontal="right" wrapText="1"/>
    </xf>
    <xf numFmtId="9" fontId="8" fillId="2" borderId="1" xfId="0" applyNumberFormat="1" applyFont="1" applyFill="1" applyBorder="1" applyAlignment="1">
      <alignment wrapText="1"/>
    </xf>
    <xf numFmtId="0" fontId="2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justify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7" borderId="1" xfId="0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justify" vertical="center" wrapText="1"/>
    </xf>
    <xf numFmtId="0" fontId="4" fillId="9" borderId="1" xfId="0" applyFont="1" applyFill="1" applyBorder="1" applyAlignment="1">
      <alignment horizontal="justify" vertical="center" wrapText="1"/>
    </xf>
    <xf numFmtId="0" fontId="4" fillId="9" borderId="1" xfId="0" applyFont="1" applyFill="1" applyBorder="1" applyAlignment="1" applyProtection="1">
      <alignment horizontal="justify" vertical="center" wrapText="1"/>
      <protection locked="0"/>
    </xf>
    <xf numFmtId="9" fontId="4" fillId="9" borderId="1" xfId="0" applyNumberFormat="1" applyFont="1" applyFill="1" applyBorder="1" applyAlignment="1" applyProtection="1">
      <alignment horizontal="justify" vertical="center" wrapText="1"/>
      <protection locked="0"/>
    </xf>
    <xf numFmtId="1" fontId="1" fillId="0" borderId="1" xfId="0" applyNumberFormat="1" applyFont="1" applyBorder="1" applyAlignment="1">
      <alignment horizontal="justify" vertical="center" wrapText="1"/>
    </xf>
    <xf numFmtId="0" fontId="1" fillId="0" borderId="0" xfId="0" applyFont="1" applyAlignment="1">
      <alignment horizontal="justify" vertical="center" wrapText="1"/>
    </xf>
    <xf numFmtId="9" fontId="4" fillId="9" borderId="1" xfId="1" applyFont="1" applyFill="1" applyBorder="1" applyAlignment="1">
      <alignment horizontal="justify" vertical="center" wrapText="1"/>
    </xf>
    <xf numFmtId="9" fontId="4" fillId="9" borderId="1" xfId="0" applyNumberFormat="1" applyFont="1" applyFill="1" applyBorder="1" applyAlignment="1">
      <alignment horizontal="justify" vertical="center" wrapText="1"/>
    </xf>
    <xf numFmtId="10" fontId="1" fillId="0" borderId="1" xfId="0" applyNumberFormat="1" applyFont="1" applyBorder="1" applyAlignment="1">
      <alignment horizontal="justify" vertical="center" wrapText="1"/>
    </xf>
    <xf numFmtId="9" fontId="1" fillId="0" borderId="1" xfId="0" applyNumberFormat="1" applyFont="1" applyBorder="1" applyAlignment="1">
      <alignment horizontal="justify" vertical="center" wrapText="1"/>
    </xf>
    <xf numFmtId="9" fontId="1" fillId="0" borderId="1" xfId="1" applyFont="1" applyBorder="1" applyAlignment="1">
      <alignment horizontal="justify" vertical="center" wrapText="1"/>
    </xf>
    <xf numFmtId="41" fontId="1" fillId="0" borderId="1" xfId="2" applyFont="1" applyBorder="1" applyAlignment="1">
      <alignment horizontal="justify" vertical="center" wrapText="1"/>
    </xf>
    <xf numFmtId="41" fontId="1" fillId="0" borderId="1" xfId="0" applyNumberFormat="1" applyFont="1" applyBorder="1" applyAlignment="1">
      <alignment horizontal="justify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9" borderId="0" xfId="0" applyFont="1" applyFill="1" applyAlignment="1">
      <alignment wrapText="1"/>
    </xf>
    <xf numFmtId="0" fontId="2" fillId="9" borderId="0" xfId="0" applyFont="1" applyFill="1" applyAlignment="1">
      <alignment vertical="center" wrapText="1"/>
    </xf>
    <xf numFmtId="0" fontId="1" fillId="9" borderId="0" xfId="0" applyFont="1" applyFill="1" applyAlignment="1">
      <alignment vertical="center" wrapText="1"/>
    </xf>
    <xf numFmtId="0" fontId="1" fillId="9" borderId="1" xfId="0" applyFont="1" applyFill="1" applyBorder="1" applyAlignment="1">
      <alignment horizontal="center" vertical="center" wrapText="1"/>
    </xf>
    <xf numFmtId="0" fontId="13" fillId="0" borderId="0" xfId="0" applyFont="1" applyAlignment="1">
      <alignment wrapText="1"/>
    </xf>
    <xf numFmtId="0" fontId="0" fillId="0" borderId="0" xfId="0" applyAlignment="1">
      <alignment wrapText="1"/>
    </xf>
    <xf numFmtId="0" fontId="2" fillId="3" borderId="4" xfId="0" applyFont="1" applyFill="1" applyBorder="1" applyAlignment="1">
      <alignment horizontal="center" vertical="center" wrapText="1"/>
    </xf>
    <xf numFmtId="0" fontId="2" fillId="11" borderId="1" xfId="0" applyFont="1" applyFill="1" applyBorder="1" applyAlignment="1">
      <alignment horizontal="center" vertical="center" wrapText="1"/>
    </xf>
    <xf numFmtId="0" fontId="1" fillId="9" borderId="1" xfId="0" applyFont="1" applyFill="1" applyBorder="1" applyAlignment="1">
      <alignment horizontal="justify" vertical="center" wrapText="1"/>
    </xf>
    <xf numFmtId="0" fontId="14" fillId="12" borderId="1" xfId="0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justify" vertical="center" wrapText="1"/>
    </xf>
    <xf numFmtId="0" fontId="1" fillId="0" borderId="0" xfId="0" applyFont="1" applyAlignment="1">
      <alignment horizontal="center" vertical="center" wrapText="1"/>
    </xf>
    <xf numFmtId="0" fontId="17" fillId="0" borderId="1" xfId="0" applyFont="1" applyBorder="1" applyAlignment="1">
      <alignment horizontal="justify" vertical="center" wrapText="1"/>
    </xf>
    <xf numFmtId="0" fontId="1" fillId="0" borderId="1" xfId="0" applyFont="1" applyBorder="1" applyAlignment="1">
      <alignment wrapText="1"/>
    </xf>
    <xf numFmtId="0" fontId="18" fillId="0" borderId="1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justify" vertical="center" wrapText="1"/>
    </xf>
    <xf numFmtId="0" fontId="14" fillId="0" borderId="1" xfId="0" applyFont="1" applyBorder="1" applyAlignment="1">
      <alignment horizontal="justify" vertical="center" wrapText="1"/>
    </xf>
    <xf numFmtId="9" fontId="1" fillId="0" borderId="1" xfId="1" applyFont="1" applyBorder="1" applyAlignment="1">
      <alignment horizontal="right" vertical="center" wrapText="1"/>
    </xf>
    <xf numFmtId="9" fontId="1" fillId="0" borderId="1" xfId="0" applyNumberFormat="1" applyFont="1" applyBorder="1" applyAlignment="1">
      <alignment horizontal="right" vertical="center" wrapText="1"/>
    </xf>
    <xf numFmtId="10" fontId="1" fillId="0" borderId="1" xfId="1" applyNumberFormat="1" applyFont="1" applyBorder="1" applyAlignment="1">
      <alignment horizontal="right" vertical="center" wrapText="1"/>
    </xf>
    <xf numFmtId="1" fontId="1" fillId="0" borderId="1" xfId="1" applyNumberFormat="1" applyFont="1" applyBorder="1" applyAlignment="1">
      <alignment horizontal="right" vertical="center" wrapText="1"/>
    </xf>
    <xf numFmtId="0" fontId="1" fillId="0" borderId="1" xfId="0" applyFont="1" applyBorder="1" applyAlignment="1">
      <alignment horizontal="right" vertical="center" wrapText="1"/>
    </xf>
    <xf numFmtId="10" fontId="6" fillId="3" borderId="1" xfId="1" applyNumberFormat="1" applyFont="1" applyFill="1" applyBorder="1" applyAlignment="1">
      <alignment horizontal="right" wrapText="1"/>
    </xf>
    <xf numFmtId="10" fontId="6" fillId="3" borderId="1" xfId="0" applyNumberFormat="1" applyFont="1" applyFill="1" applyBorder="1" applyAlignment="1">
      <alignment horizontal="right" wrapText="1"/>
    </xf>
    <xf numFmtId="10" fontId="8" fillId="2" borderId="1" xfId="0" applyNumberFormat="1" applyFont="1" applyFill="1" applyBorder="1" applyAlignment="1">
      <alignment horizontal="right" wrapText="1"/>
    </xf>
    <xf numFmtId="164" fontId="1" fillId="0" borderId="1" xfId="1" applyNumberFormat="1" applyFont="1" applyBorder="1" applyAlignment="1">
      <alignment horizontal="right" vertical="center" wrapText="1"/>
    </xf>
    <xf numFmtId="164" fontId="6" fillId="3" borderId="1" xfId="1" applyNumberFormat="1" applyFont="1" applyFill="1" applyBorder="1" applyAlignment="1">
      <alignment horizontal="right" wrapText="1"/>
    </xf>
    <xf numFmtId="164" fontId="9" fillId="3" borderId="1" xfId="0" applyNumberFormat="1" applyFont="1" applyFill="1" applyBorder="1" applyAlignment="1">
      <alignment horizontal="right" wrapText="1"/>
    </xf>
    <xf numFmtId="164" fontId="7" fillId="2" borderId="1" xfId="1" applyNumberFormat="1" applyFont="1" applyFill="1" applyBorder="1" applyAlignment="1">
      <alignment horizontal="right" wrapText="1"/>
    </xf>
    <xf numFmtId="165" fontId="1" fillId="0" borderId="1" xfId="0" applyNumberFormat="1" applyFont="1" applyBorder="1" applyAlignment="1">
      <alignment horizontal="right" vertical="center" wrapText="1"/>
    </xf>
    <xf numFmtId="0" fontId="14" fillId="0" borderId="1" xfId="0" applyFont="1" applyBorder="1" applyAlignment="1">
      <alignment vertical="center" wrapText="1"/>
    </xf>
    <xf numFmtId="0" fontId="2" fillId="3" borderId="3" xfId="0" applyFont="1" applyFill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right" vertical="center" wrapText="1"/>
    </xf>
    <xf numFmtId="0" fontId="1" fillId="0" borderId="1" xfId="0" applyFont="1" applyBorder="1" applyAlignment="1">
      <alignment horizontal="right" wrapText="1"/>
    </xf>
    <xf numFmtId="164" fontId="1" fillId="0" borderId="1" xfId="0" applyNumberFormat="1" applyFont="1" applyBorder="1" applyAlignment="1">
      <alignment horizontal="right" vertical="center" wrapText="1"/>
    </xf>
    <xf numFmtId="1" fontId="1" fillId="9" borderId="1" xfId="0" applyNumberFormat="1" applyFont="1" applyFill="1" applyBorder="1" applyAlignment="1">
      <alignment horizontal="right" vertical="center" wrapText="1"/>
    </xf>
    <xf numFmtId="9" fontId="1" fillId="0" borderId="1" xfId="1" applyFont="1" applyFill="1" applyBorder="1" applyAlignment="1">
      <alignment horizontal="right" vertical="center" wrapText="1"/>
    </xf>
    <xf numFmtId="9" fontId="4" fillId="9" borderId="1" xfId="0" applyNumberFormat="1" applyFont="1" applyFill="1" applyBorder="1" applyAlignment="1" applyProtection="1">
      <alignment horizontal="right" vertical="center" wrapText="1"/>
      <protection locked="0"/>
    </xf>
    <xf numFmtId="9" fontId="4" fillId="9" borderId="1" xfId="1" applyFont="1" applyFill="1" applyBorder="1" applyAlignment="1">
      <alignment horizontal="right" vertical="center" wrapText="1"/>
    </xf>
    <xf numFmtId="1" fontId="4" fillId="9" borderId="1" xfId="1" applyNumberFormat="1" applyFont="1" applyFill="1" applyBorder="1" applyAlignment="1">
      <alignment horizontal="right" vertical="center" wrapText="1"/>
    </xf>
    <xf numFmtId="9" fontId="4" fillId="9" borderId="1" xfId="0" applyNumberFormat="1" applyFont="1" applyFill="1" applyBorder="1" applyAlignment="1">
      <alignment horizontal="right" vertical="center" wrapText="1"/>
    </xf>
    <xf numFmtId="9" fontId="1" fillId="9" borderId="1" xfId="1" applyFont="1" applyFill="1" applyBorder="1" applyAlignment="1">
      <alignment horizontal="right" vertical="center" wrapText="1"/>
    </xf>
    <xf numFmtId="1" fontId="4" fillId="0" borderId="1" xfId="0" applyNumberFormat="1" applyFont="1" applyBorder="1" applyAlignment="1">
      <alignment horizontal="right" vertical="center" wrapText="1"/>
    </xf>
    <xf numFmtId="164" fontId="4" fillId="0" borderId="1" xfId="0" applyNumberFormat="1" applyFont="1" applyBorder="1" applyAlignment="1">
      <alignment horizontal="right" vertical="center" wrapText="1"/>
    </xf>
    <xf numFmtId="10" fontId="4" fillId="0" borderId="1" xfId="1" applyNumberFormat="1" applyFont="1" applyBorder="1" applyAlignment="1">
      <alignment horizontal="right" vertical="center" wrapText="1"/>
    </xf>
    <xf numFmtId="9" fontId="4" fillId="0" borderId="1" xfId="0" applyNumberFormat="1" applyFont="1" applyBorder="1" applyAlignment="1">
      <alignment horizontal="right" vertical="center" wrapText="1"/>
    </xf>
    <xf numFmtId="0" fontId="4" fillId="0" borderId="1" xfId="0" applyFont="1" applyBorder="1" applyAlignment="1">
      <alignment horizontal="right" vertical="center" wrapText="1"/>
    </xf>
    <xf numFmtId="9" fontId="4" fillId="0" borderId="1" xfId="1" applyFont="1" applyBorder="1" applyAlignment="1">
      <alignment horizontal="right" vertical="center" wrapText="1"/>
    </xf>
    <xf numFmtId="1" fontId="4" fillId="0" borderId="1" xfId="1" applyNumberFormat="1" applyFont="1" applyBorder="1" applyAlignment="1">
      <alignment horizontal="right" vertical="center" wrapText="1"/>
    </xf>
    <xf numFmtId="165" fontId="4" fillId="0" borderId="1" xfId="0" applyNumberFormat="1" applyFont="1" applyBorder="1" applyAlignment="1">
      <alignment horizontal="right" vertical="center" wrapText="1"/>
    </xf>
    <xf numFmtId="0" fontId="5" fillId="3" borderId="1" xfId="0" applyFont="1" applyFill="1" applyBorder="1" applyAlignment="1">
      <alignment horizontal="center" wrapText="1"/>
    </xf>
    <xf numFmtId="0" fontId="4" fillId="9" borderId="1" xfId="0" applyFont="1" applyFill="1" applyBorder="1" applyAlignment="1">
      <alignment horizontal="center" vertical="center" wrapText="1"/>
    </xf>
    <xf numFmtId="0" fontId="20" fillId="0" borderId="1" xfId="0" applyFont="1" applyBorder="1" applyAlignment="1">
      <alignment vertical="center" wrapText="1"/>
    </xf>
    <xf numFmtId="0" fontId="1" fillId="9" borderId="3" xfId="0" applyFont="1" applyFill="1" applyBorder="1" applyAlignment="1">
      <alignment horizontal="center" vertical="center" wrapText="1"/>
    </xf>
    <xf numFmtId="0" fontId="1" fillId="9" borderId="14" xfId="0" applyFont="1" applyFill="1" applyBorder="1" applyAlignment="1">
      <alignment horizontal="center" vertical="center" wrapText="1"/>
    </xf>
    <xf numFmtId="0" fontId="1" fillId="9" borderId="7" xfId="0" applyFont="1" applyFill="1" applyBorder="1" applyAlignment="1">
      <alignment horizontal="center" vertical="center" wrapText="1"/>
    </xf>
    <xf numFmtId="0" fontId="1" fillId="9" borderId="11" xfId="0" applyFont="1" applyFill="1" applyBorder="1" applyAlignment="1">
      <alignment horizontal="center" vertical="center" wrapText="1"/>
    </xf>
    <xf numFmtId="0" fontId="1" fillId="9" borderId="15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2" fillId="4" borderId="6" xfId="0" applyFont="1" applyFill="1" applyBorder="1" applyAlignment="1">
      <alignment horizontal="center" vertical="center" wrapText="1"/>
    </xf>
    <xf numFmtId="0" fontId="2" fillId="4" borderId="7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2" fillId="4" borderId="9" xfId="0" applyFont="1" applyFill="1" applyBorder="1" applyAlignment="1">
      <alignment horizontal="center" vertical="center" wrapText="1"/>
    </xf>
    <xf numFmtId="0" fontId="2" fillId="4" borderId="10" xfId="0" applyFont="1" applyFill="1" applyBorder="1" applyAlignment="1">
      <alignment horizontal="center" vertical="center" wrapText="1"/>
    </xf>
    <xf numFmtId="0" fontId="2" fillId="5" borderId="5" xfId="0" applyFont="1" applyFill="1" applyBorder="1" applyAlignment="1">
      <alignment horizontal="center" vertical="center" wrapText="1"/>
    </xf>
    <xf numFmtId="0" fontId="2" fillId="5" borderId="6" xfId="0" applyFont="1" applyFill="1" applyBorder="1" applyAlignment="1">
      <alignment horizontal="center" vertical="center" wrapText="1"/>
    </xf>
    <xf numFmtId="0" fontId="2" fillId="5" borderId="7" xfId="0" applyFont="1" applyFill="1" applyBorder="1" applyAlignment="1">
      <alignment horizontal="center" vertical="center" wrapText="1"/>
    </xf>
    <xf numFmtId="0" fontId="2" fillId="5" borderId="8" xfId="0" applyFont="1" applyFill="1" applyBorder="1" applyAlignment="1">
      <alignment horizontal="center" vertical="center" wrapText="1"/>
    </xf>
    <xf numFmtId="0" fontId="2" fillId="5" borderId="9" xfId="0" applyFont="1" applyFill="1" applyBorder="1" applyAlignment="1">
      <alignment horizontal="center" vertical="center" wrapText="1"/>
    </xf>
    <xf numFmtId="0" fontId="2" fillId="5" borderId="10" xfId="0" applyFont="1" applyFill="1" applyBorder="1" applyAlignment="1">
      <alignment horizontal="center" vertical="center" wrapText="1"/>
    </xf>
    <xf numFmtId="0" fontId="2" fillId="6" borderId="5" xfId="0" applyFont="1" applyFill="1" applyBorder="1" applyAlignment="1">
      <alignment horizontal="center" vertical="center" wrapText="1"/>
    </xf>
    <xf numFmtId="0" fontId="2" fillId="6" borderId="6" xfId="0" applyFont="1" applyFill="1" applyBorder="1" applyAlignment="1">
      <alignment horizontal="center" vertical="center" wrapText="1"/>
    </xf>
    <xf numFmtId="0" fontId="2" fillId="6" borderId="7" xfId="0" applyFont="1" applyFill="1" applyBorder="1" applyAlignment="1">
      <alignment horizontal="center" vertical="center" wrapText="1"/>
    </xf>
    <xf numFmtId="0" fontId="2" fillId="6" borderId="8" xfId="0" applyFont="1" applyFill="1" applyBorder="1" applyAlignment="1">
      <alignment horizontal="center" vertical="center" wrapText="1"/>
    </xf>
    <xf numFmtId="0" fontId="2" fillId="6" borderId="9" xfId="0" applyFont="1" applyFill="1" applyBorder="1" applyAlignment="1">
      <alignment horizontal="center" vertical="center" wrapText="1"/>
    </xf>
    <xf numFmtId="0" fontId="2" fillId="6" borderId="10" xfId="0" applyFont="1" applyFill="1" applyBorder="1" applyAlignment="1">
      <alignment horizontal="center" vertical="center" wrapText="1"/>
    </xf>
    <xf numFmtId="0" fontId="2" fillId="7" borderId="5" xfId="0" applyFont="1" applyFill="1" applyBorder="1" applyAlignment="1">
      <alignment horizontal="center" vertical="center" wrapText="1"/>
    </xf>
    <xf numFmtId="0" fontId="2" fillId="7" borderId="6" xfId="0" applyFont="1" applyFill="1" applyBorder="1" applyAlignment="1">
      <alignment horizontal="center" vertical="center" wrapText="1"/>
    </xf>
    <xf numFmtId="0" fontId="2" fillId="7" borderId="7" xfId="0" applyFont="1" applyFill="1" applyBorder="1" applyAlignment="1">
      <alignment horizontal="center" vertical="center" wrapText="1"/>
    </xf>
    <xf numFmtId="0" fontId="2" fillId="7" borderId="8" xfId="0" applyFont="1" applyFill="1" applyBorder="1" applyAlignment="1">
      <alignment horizontal="center" vertical="center" wrapText="1"/>
    </xf>
    <xf numFmtId="0" fontId="2" fillId="7" borderId="9" xfId="0" applyFont="1" applyFill="1" applyBorder="1" applyAlignment="1">
      <alignment horizontal="center" vertical="center" wrapText="1"/>
    </xf>
    <xf numFmtId="0" fontId="2" fillId="7" borderId="10" xfId="0" applyFont="1" applyFill="1" applyBorder="1" applyAlignment="1">
      <alignment horizontal="center" vertical="center" wrapText="1"/>
    </xf>
    <xf numFmtId="0" fontId="2" fillId="8" borderId="5" xfId="0" applyFont="1" applyFill="1" applyBorder="1" applyAlignment="1">
      <alignment horizontal="center" vertical="center" wrapText="1"/>
    </xf>
    <xf numFmtId="0" fontId="2" fillId="8" borderId="6" xfId="0" applyFont="1" applyFill="1" applyBorder="1" applyAlignment="1">
      <alignment horizontal="center" vertical="center" wrapText="1"/>
    </xf>
    <xf numFmtId="0" fontId="2" fillId="8" borderId="7" xfId="0" applyFont="1" applyFill="1" applyBorder="1" applyAlignment="1">
      <alignment horizontal="center" vertical="center" wrapText="1"/>
    </xf>
    <xf numFmtId="0" fontId="2" fillId="8" borderId="8" xfId="0" applyFont="1" applyFill="1" applyBorder="1" applyAlignment="1">
      <alignment horizontal="center" vertical="center" wrapText="1"/>
    </xf>
    <xf numFmtId="0" fontId="2" fillId="8" borderId="9" xfId="0" applyFont="1" applyFill="1" applyBorder="1" applyAlignment="1">
      <alignment horizontal="center" vertical="center" wrapText="1"/>
    </xf>
    <xf numFmtId="0" fontId="2" fillId="8" borderId="10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10" borderId="11" xfId="0" applyFont="1" applyFill="1" applyBorder="1" applyAlignment="1">
      <alignment horizontal="center" vertical="center" wrapText="1"/>
    </xf>
    <xf numFmtId="0" fontId="2" fillId="10" borderId="12" xfId="0" applyFont="1" applyFill="1" applyBorder="1" applyAlignment="1">
      <alignment horizontal="center" vertical="center" wrapText="1"/>
    </xf>
    <xf numFmtId="0" fontId="2" fillId="10" borderId="13" xfId="0" applyFont="1" applyFill="1" applyBorder="1" applyAlignment="1">
      <alignment horizontal="center" vertical="center" wrapText="1"/>
    </xf>
    <xf numFmtId="0" fontId="2" fillId="11" borderId="5" xfId="0" applyFont="1" applyFill="1" applyBorder="1" applyAlignment="1">
      <alignment horizontal="center" vertical="center" wrapText="1"/>
    </xf>
    <xf numFmtId="0" fontId="2" fillId="11" borderId="6" xfId="0" applyFont="1" applyFill="1" applyBorder="1" applyAlignment="1">
      <alignment horizontal="center" vertical="center" wrapText="1"/>
    </xf>
    <xf numFmtId="0" fontId="2" fillId="11" borderId="7" xfId="0" applyFont="1" applyFill="1" applyBorder="1" applyAlignment="1">
      <alignment horizontal="center" vertical="center" wrapText="1"/>
    </xf>
    <xf numFmtId="0" fontId="2" fillId="11" borderId="8" xfId="0" applyFont="1" applyFill="1" applyBorder="1" applyAlignment="1">
      <alignment horizontal="center" vertical="center" wrapText="1"/>
    </xf>
    <xf numFmtId="0" fontId="2" fillId="11" borderId="9" xfId="0" applyFont="1" applyFill="1" applyBorder="1" applyAlignment="1">
      <alignment horizontal="center" vertical="center" wrapText="1"/>
    </xf>
    <xf numFmtId="0" fontId="2" fillId="11" borderId="10" xfId="0" applyFont="1" applyFill="1" applyBorder="1" applyAlignment="1">
      <alignment horizontal="center" vertical="center" wrapText="1"/>
    </xf>
    <xf numFmtId="0" fontId="2" fillId="9" borderId="1" xfId="0" applyFont="1" applyFill="1" applyBorder="1" applyAlignment="1">
      <alignment horizontal="center" vertical="center" wrapText="1"/>
    </xf>
    <xf numFmtId="0" fontId="1" fillId="9" borderId="1" xfId="0" applyFont="1" applyFill="1" applyBorder="1" applyAlignment="1">
      <alignment horizontal="center" vertical="center" wrapText="1"/>
    </xf>
    <xf numFmtId="0" fontId="1" fillId="9" borderId="1" xfId="0" applyFont="1" applyFill="1" applyBorder="1" applyAlignment="1">
      <alignment horizontal="left" vertical="top" wrapText="1"/>
    </xf>
    <xf numFmtId="0" fontId="2" fillId="9" borderId="5" xfId="0" applyFont="1" applyFill="1" applyBorder="1" applyAlignment="1">
      <alignment horizontal="center" vertical="center" wrapText="1"/>
    </xf>
    <xf numFmtId="0" fontId="2" fillId="9" borderId="6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1" fillId="9" borderId="1" xfId="0" applyFont="1" applyFill="1" applyBorder="1" applyAlignment="1">
      <alignment horizontal="justify" vertical="center" wrapText="1"/>
    </xf>
    <xf numFmtId="0" fontId="1" fillId="9" borderId="11" xfId="0" applyFont="1" applyFill="1" applyBorder="1" applyAlignment="1">
      <alignment horizontal="justify" vertical="center" wrapText="1"/>
    </xf>
    <xf numFmtId="0" fontId="14" fillId="9" borderId="1" xfId="0" applyFont="1" applyFill="1" applyBorder="1" applyAlignment="1">
      <alignment horizontal="left" vertical="top" wrapText="1"/>
    </xf>
    <xf numFmtId="0" fontId="1" fillId="9" borderId="2" xfId="0" applyFont="1" applyFill="1" applyBorder="1" applyAlignment="1">
      <alignment horizontal="justify" vertical="center" wrapText="1"/>
    </xf>
    <xf numFmtId="0" fontId="1" fillId="9" borderId="4" xfId="0" applyFont="1" applyFill="1" applyBorder="1" applyAlignment="1">
      <alignment horizontal="justify" vertical="center" wrapText="1"/>
    </xf>
    <xf numFmtId="0" fontId="1" fillId="9" borderId="3" xfId="0" applyFont="1" applyFill="1" applyBorder="1" applyAlignment="1">
      <alignment horizontal="justify" vertical="center" wrapText="1"/>
    </xf>
    <xf numFmtId="0" fontId="1" fillId="9" borderId="14" xfId="0" applyFont="1" applyFill="1" applyBorder="1" applyAlignment="1">
      <alignment horizontal="left" vertical="center" wrapText="1"/>
    </xf>
    <xf numFmtId="0" fontId="1" fillId="0" borderId="14" xfId="0" applyFont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center" wrapText="1"/>
    </xf>
  </cellXfs>
  <cellStyles count="3">
    <cellStyle name="Millares [0]" xfId="2" builtinId="6"/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19050</xdr:rowOff>
    </xdr:from>
    <xdr:to>
      <xdr:col>1</xdr:col>
      <xdr:colOff>1556286</xdr:colOff>
      <xdr:row>0</xdr:row>
      <xdr:rowOff>742950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6D0E856-07AB-44EF-938E-D50840470DFD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9050"/>
          <a:ext cx="2280186" cy="7239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19050</xdr:rowOff>
    </xdr:from>
    <xdr:to>
      <xdr:col>2</xdr:col>
      <xdr:colOff>298986</xdr:colOff>
      <xdr:row>0</xdr:row>
      <xdr:rowOff>742950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D703797-4AAF-448D-A59A-0DA885684A1E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9050"/>
          <a:ext cx="2374900" cy="723900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Elcy Guevara A" id="{CD4BB7E1-05E1-42FE-908C-3DAA9B14D804}" userId="f71585992275b3c7" providerId="Windows Live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W25" dT="2024-11-05T20:04:30.42" personId="{CD4BB7E1-05E1-42FE-908C-3DAA9B14D804}" id="{B37A08AE-D78F-415A-BF67-DD0BE578ECF0}">
    <text>Esta meta debe ser programada conforme con lo establecido en el cronograma de actualización documental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R42"/>
  <sheetViews>
    <sheetView topLeftCell="A2" zoomScale="90" zoomScaleNormal="90" workbookViewId="0">
      <selection activeCell="C12" sqref="C12"/>
    </sheetView>
  </sheetViews>
  <sheetFormatPr defaultColWidth="10.85546875" defaultRowHeight="15"/>
  <cols>
    <col min="1" max="1" width="10.85546875" style="1" customWidth="1"/>
    <col min="2" max="7" width="25.5703125" style="1" customWidth="1"/>
    <col min="8" max="8" width="24.42578125" style="1" customWidth="1"/>
    <col min="9" max="9" width="23.5703125" style="1" customWidth="1"/>
    <col min="10" max="10" width="10" style="1" customWidth="1"/>
    <col min="11" max="11" width="18.42578125" style="1" customWidth="1"/>
    <col min="12" max="12" width="15.85546875" style="1" customWidth="1"/>
    <col min="13" max="16" width="7.28515625" style="1" customWidth="1"/>
    <col min="17" max="17" width="22.5703125" style="1" customWidth="1"/>
    <col min="18" max="18" width="17.85546875" style="1" customWidth="1"/>
    <col min="19" max="19" width="24.42578125" style="1" customWidth="1"/>
    <col min="20" max="20" width="17.85546875" style="1" customWidth="1"/>
    <col min="21" max="23" width="16.5703125" style="1" customWidth="1"/>
    <col min="24" max="24" width="40.28515625" style="1" customWidth="1"/>
    <col min="25" max="28" width="16.5703125" style="1" customWidth="1"/>
    <col min="29" max="29" width="33.42578125" style="1" customWidth="1"/>
    <col min="30" max="33" width="16.5703125" style="1" customWidth="1"/>
    <col min="34" max="34" width="43.7109375" style="1" customWidth="1"/>
    <col min="35" max="35" width="16.5703125" style="1" customWidth="1"/>
    <col min="36" max="37" width="22" style="1" customWidth="1"/>
    <col min="38" max="38" width="16.5703125" style="1" customWidth="1"/>
    <col min="39" max="39" width="34.85546875" style="1" customWidth="1"/>
    <col min="40" max="42" width="16.5703125" style="1" customWidth="1"/>
    <col min="43" max="43" width="21.5703125" style="1" customWidth="1"/>
    <col min="44" max="44" width="39.42578125" style="1" customWidth="1"/>
    <col min="45" max="16384" width="10.85546875" style="1"/>
  </cols>
  <sheetData>
    <row r="1" spans="1:44" s="41" customFormat="1" ht="70.5" customHeight="1">
      <c r="A1" s="140" t="s">
        <v>0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2" t="s">
        <v>1</v>
      </c>
      <c r="N1" s="142"/>
      <c r="O1" s="142"/>
      <c r="P1" s="142"/>
      <c r="Q1" s="142"/>
    </row>
    <row r="2" spans="1:44" s="43" customFormat="1" ht="23.45" customHeight="1">
      <c r="A2" s="143" t="s">
        <v>2</v>
      </c>
      <c r="B2" s="144"/>
      <c r="C2" s="144"/>
      <c r="D2" s="144"/>
      <c r="E2" s="144"/>
      <c r="F2" s="144"/>
      <c r="G2" s="144"/>
      <c r="H2" s="144"/>
      <c r="I2" s="144"/>
      <c r="J2" s="144"/>
      <c r="K2" s="144"/>
      <c r="L2" s="144"/>
      <c r="M2" s="42"/>
      <c r="N2" s="42"/>
      <c r="O2" s="42"/>
      <c r="P2" s="42"/>
      <c r="Q2" s="42"/>
    </row>
    <row r="3" spans="1:44" s="41" customFormat="1"/>
    <row r="4" spans="1:44" s="41" customFormat="1" ht="29.1" customHeight="1">
      <c r="A4" s="129" t="s">
        <v>3</v>
      </c>
      <c r="B4" s="129"/>
      <c r="C4" s="129"/>
      <c r="D4" s="129"/>
      <c r="E4" s="47"/>
      <c r="F4" s="47"/>
      <c r="G4" s="47"/>
      <c r="H4" s="145"/>
      <c r="I4" s="145"/>
      <c r="J4" s="145"/>
      <c r="K4" s="145"/>
      <c r="L4" s="146"/>
    </row>
    <row r="5" spans="1:44" s="41" customFormat="1" ht="15" customHeight="1">
      <c r="A5" s="129"/>
      <c r="B5" s="129"/>
      <c r="C5" s="129"/>
      <c r="D5" s="129"/>
      <c r="E5" s="2"/>
      <c r="F5" s="2"/>
      <c r="G5" s="2"/>
      <c r="H5" s="2" t="s">
        <v>4</v>
      </c>
      <c r="I5" s="147" t="s">
        <v>5</v>
      </c>
      <c r="J5" s="145"/>
      <c r="K5" s="145"/>
      <c r="L5" s="146"/>
    </row>
    <row r="6" spans="1:44" s="41" customFormat="1">
      <c r="A6" s="129"/>
      <c r="B6" s="129"/>
      <c r="C6" s="129"/>
      <c r="D6" s="129"/>
      <c r="E6" s="2"/>
      <c r="F6" s="2"/>
      <c r="G6" s="2"/>
      <c r="H6" s="44"/>
      <c r="I6" s="148" t="s">
        <v>6</v>
      </c>
      <c r="J6" s="148"/>
      <c r="K6" s="148"/>
      <c r="L6" s="148"/>
    </row>
    <row r="7" spans="1:44" s="41" customFormat="1">
      <c r="A7" s="129"/>
      <c r="B7" s="129"/>
      <c r="C7" s="129"/>
      <c r="D7" s="129"/>
      <c r="E7" s="2"/>
      <c r="F7" s="2"/>
      <c r="G7" s="2"/>
      <c r="H7" s="44"/>
      <c r="I7" s="148"/>
      <c r="J7" s="148"/>
      <c r="K7" s="148"/>
      <c r="L7" s="148"/>
    </row>
    <row r="8" spans="1:44" s="41" customFormat="1">
      <c r="A8" s="129"/>
      <c r="B8" s="129"/>
      <c r="C8" s="129"/>
      <c r="D8" s="129"/>
      <c r="E8" s="2"/>
      <c r="F8" s="2"/>
      <c r="G8" s="2"/>
      <c r="H8" s="44"/>
      <c r="I8" s="148"/>
      <c r="J8" s="148"/>
      <c r="K8" s="148"/>
      <c r="L8" s="148"/>
    </row>
    <row r="9" spans="1:44" s="41" customFormat="1"/>
    <row r="10" spans="1:44" ht="14.45" customHeight="1">
      <c r="A10" s="129" t="s">
        <v>7</v>
      </c>
      <c r="B10" s="129"/>
      <c r="C10" s="134" t="s">
        <v>8</v>
      </c>
      <c r="D10" s="135"/>
      <c r="E10" s="135"/>
      <c r="F10" s="135"/>
      <c r="G10" s="136"/>
      <c r="H10" s="130" t="s">
        <v>9</v>
      </c>
      <c r="I10" s="130"/>
      <c r="J10" s="130"/>
      <c r="K10" s="130"/>
      <c r="L10" s="130"/>
      <c r="M10" s="130"/>
      <c r="N10" s="130"/>
      <c r="O10" s="130"/>
      <c r="P10" s="130"/>
      <c r="Q10" s="130"/>
      <c r="R10" s="130"/>
      <c r="S10" s="131" t="s">
        <v>10</v>
      </c>
      <c r="T10" s="131" t="s">
        <v>11</v>
      </c>
      <c r="U10" s="99" t="s">
        <v>12</v>
      </c>
      <c r="V10" s="100"/>
      <c r="W10" s="100"/>
      <c r="X10" s="100"/>
      <c r="Y10" s="101"/>
      <c r="Z10" s="105" t="s">
        <v>13</v>
      </c>
      <c r="AA10" s="106"/>
      <c r="AB10" s="106"/>
      <c r="AC10" s="106"/>
      <c r="AD10" s="107"/>
      <c r="AE10" s="111" t="s">
        <v>14</v>
      </c>
      <c r="AF10" s="112"/>
      <c r="AG10" s="112"/>
      <c r="AH10" s="112"/>
      <c r="AI10" s="113"/>
      <c r="AJ10" s="117" t="s">
        <v>15</v>
      </c>
      <c r="AK10" s="118"/>
      <c r="AL10" s="118"/>
      <c r="AM10" s="118"/>
      <c r="AN10" s="119"/>
      <c r="AO10" s="123" t="s">
        <v>16</v>
      </c>
      <c r="AP10" s="124"/>
      <c r="AQ10" s="124"/>
      <c r="AR10" s="125"/>
    </row>
    <row r="11" spans="1:44" ht="14.45" customHeight="1">
      <c r="A11" s="129"/>
      <c r="B11" s="129"/>
      <c r="C11" s="137"/>
      <c r="D11" s="138"/>
      <c r="E11" s="138"/>
      <c r="F11" s="138"/>
      <c r="G11" s="139"/>
      <c r="H11" s="130"/>
      <c r="I11" s="130"/>
      <c r="J11" s="130"/>
      <c r="K11" s="130"/>
      <c r="L11" s="130"/>
      <c r="M11" s="130"/>
      <c r="N11" s="130"/>
      <c r="O11" s="130"/>
      <c r="P11" s="130"/>
      <c r="Q11" s="130"/>
      <c r="R11" s="130"/>
      <c r="S11" s="132"/>
      <c r="T11" s="132"/>
      <c r="U11" s="102"/>
      <c r="V11" s="103"/>
      <c r="W11" s="103"/>
      <c r="X11" s="103"/>
      <c r="Y11" s="104"/>
      <c r="Z11" s="108"/>
      <c r="AA11" s="109"/>
      <c r="AB11" s="109"/>
      <c r="AC11" s="109"/>
      <c r="AD11" s="110"/>
      <c r="AE11" s="114"/>
      <c r="AF11" s="115"/>
      <c r="AG11" s="115"/>
      <c r="AH11" s="115"/>
      <c r="AI11" s="116"/>
      <c r="AJ11" s="120"/>
      <c r="AK11" s="121"/>
      <c r="AL11" s="121"/>
      <c r="AM11" s="121"/>
      <c r="AN11" s="122"/>
      <c r="AO11" s="126"/>
      <c r="AP11" s="127"/>
      <c r="AQ11" s="127"/>
      <c r="AR11" s="128"/>
    </row>
    <row r="12" spans="1:44" ht="45">
      <c r="A12" s="2" t="s">
        <v>17</v>
      </c>
      <c r="B12" s="2" t="s">
        <v>18</v>
      </c>
      <c r="C12" s="48" t="s">
        <v>19</v>
      </c>
      <c r="D12" s="48" t="s">
        <v>20</v>
      </c>
      <c r="E12" s="48" t="s">
        <v>21</v>
      </c>
      <c r="F12" s="48" t="s">
        <v>22</v>
      </c>
      <c r="G12" s="48" t="s">
        <v>23</v>
      </c>
      <c r="H12" s="20" t="s">
        <v>24</v>
      </c>
      <c r="I12" s="20" t="s">
        <v>25</v>
      </c>
      <c r="J12" s="20" t="s">
        <v>26</v>
      </c>
      <c r="K12" s="20" t="s">
        <v>27</v>
      </c>
      <c r="L12" s="20" t="s">
        <v>28</v>
      </c>
      <c r="M12" s="20" t="s">
        <v>29</v>
      </c>
      <c r="N12" s="20" t="s">
        <v>30</v>
      </c>
      <c r="O12" s="20" t="s">
        <v>31</v>
      </c>
      <c r="P12" s="20" t="s">
        <v>32</v>
      </c>
      <c r="Q12" s="20" t="s">
        <v>33</v>
      </c>
      <c r="R12" s="20" t="s">
        <v>34</v>
      </c>
      <c r="S12" s="133"/>
      <c r="T12" s="133"/>
      <c r="U12" s="3" t="s">
        <v>35</v>
      </c>
      <c r="V12" s="3" t="s">
        <v>36</v>
      </c>
      <c r="W12" s="3" t="s">
        <v>37</v>
      </c>
      <c r="X12" s="3" t="s">
        <v>38</v>
      </c>
      <c r="Y12" s="3" t="s">
        <v>39</v>
      </c>
      <c r="Z12" s="23" t="s">
        <v>35</v>
      </c>
      <c r="AA12" s="23" t="s">
        <v>36</v>
      </c>
      <c r="AB12" s="23" t="s">
        <v>37</v>
      </c>
      <c r="AC12" s="23" t="s">
        <v>38</v>
      </c>
      <c r="AD12" s="23" t="s">
        <v>39</v>
      </c>
      <c r="AE12" s="24" t="s">
        <v>35</v>
      </c>
      <c r="AF12" s="24" t="s">
        <v>36</v>
      </c>
      <c r="AG12" s="24" t="s">
        <v>37</v>
      </c>
      <c r="AH12" s="24" t="s">
        <v>38</v>
      </c>
      <c r="AI12" s="24" t="s">
        <v>39</v>
      </c>
      <c r="AJ12" s="25" t="s">
        <v>35</v>
      </c>
      <c r="AK12" s="25" t="s">
        <v>36</v>
      </c>
      <c r="AL12" s="25" t="s">
        <v>37</v>
      </c>
      <c r="AM12" s="25" t="s">
        <v>38</v>
      </c>
      <c r="AN12" s="25" t="s">
        <v>39</v>
      </c>
      <c r="AO12" s="4" t="s">
        <v>35</v>
      </c>
      <c r="AP12" s="4" t="s">
        <v>36</v>
      </c>
      <c r="AQ12" s="4" t="s">
        <v>37</v>
      </c>
      <c r="AR12" s="4" t="s">
        <v>38</v>
      </c>
    </row>
    <row r="13" spans="1:44" s="32" customFormat="1">
      <c r="A13" s="22"/>
      <c r="B13" s="21"/>
      <c r="C13" s="21"/>
      <c r="D13" s="21"/>
      <c r="E13" s="21"/>
      <c r="F13" s="21"/>
      <c r="G13" s="21"/>
      <c r="H13" s="21"/>
      <c r="I13" s="21"/>
      <c r="J13" s="35"/>
      <c r="K13" s="21"/>
      <c r="L13" s="21"/>
      <c r="M13" s="36"/>
      <c r="N13" s="36"/>
      <c r="O13" s="36"/>
      <c r="P13" s="36"/>
      <c r="Q13" s="36"/>
      <c r="R13" s="21"/>
      <c r="S13" s="21"/>
      <c r="T13" s="21"/>
      <c r="U13" s="31">
        <f t="shared" ref="U13:U34" si="0">M13</f>
        <v>0</v>
      </c>
      <c r="V13" s="21"/>
      <c r="W13" s="21" t="e">
        <f>IF(V13/U13&gt;100%,100%,V13/U13)</f>
        <v>#DIV/0!</v>
      </c>
      <c r="X13" s="21"/>
      <c r="Y13" s="21"/>
      <c r="Z13" s="31">
        <f t="shared" ref="Z13:Z34" si="1">N13</f>
        <v>0</v>
      </c>
      <c r="AA13" s="21"/>
      <c r="AB13" s="21" t="e">
        <f>IF(AA13/Z13&gt;100%,100%,AA13/Z13)</f>
        <v>#DIV/0!</v>
      </c>
      <c r="AC13" s="21"/>
      <c r="AD13" s="21"/>
      <c r="AE13" s="31">
        <f t="shared" ref="AE13:AE34" si="2">O13</f>
        <v>0</v>
      </c>
      <c r="AF13" s="21"/>
      <c r="AG13" s="21" t="e">
        <f>IF(AF13/AE13&gt;100%,100%,AF13/AE13)</f>
        <v>#DIV/0!</v>
      </c>
      <c r="AH13" s="21"/>
      <c r="AI13" s="21"/>
      <c r="AJ13" s="31">
        <f t="shared" ref="AJ13:AJ34" si="3">P13</f>
        <v>0</v>
      </c>
      <c r="AK13" s="21"/>
      <c r="AL13" s="21" t="e">
        <f>IF(AK13/AJ13&gt;100%,100%,AK13/AJ13)</f>
        <v>#DIV/0!</v>
      </c>
      <c r="AM13" s="21"/>
      <c r="AN13" s="21"/>
      <c r="AO13" s="21">
        <f t="shared" ref="AO13:AO34" si="4">Q13</f>
        <v>0</v>
      </c>
      <c r="AP13" s="21"/>
      <c r="AQ13" s="21" t="e">
        <f>IF(AP13/AO13&gt;100%,100%,AP13/AO13)</f>
        <v>#DIV/0!</v>
      </c>
      <c r="AR13" s="21"/>
    </row>
    <row r="14" spans="1:44" s="32" customFormat="1">
      <c r="A14" s="22"/>
      <c r="B14" s="21"/>
      <c r="C14" s="21"/>
      <c r="D14" s="21"/>
      <c r="E14" s="21"/>
      <c r="F14" s="21"/>
      <c r="G14" s="21"/>
      <c r="H14" s="21"/>
      <c r="I14" s="21"/>
      <c r="J14" s="21"/>
      <c r="K14" s="21"/>
      <c r="L14" s="21"/>
      <c r="M14" s="36"/>
      <c r="N14" s="36"/>
      <c r="O14" s="36"/>
      <c r="P14" s="36"/>
      <c r="Q14" s="36"/>
      <c r="R14" s="21"/>
      <c r="S14" s="21"/>
      <c r="T14" s="21"/>
      <c r="U14" s="31">
        <f t="shared" si="0"/>
        <v>0</v>
      </c>
      <c r="V14" s="21"/>
      <c r="W14" s="21" t="e">
        <f t="shared" ref="W14:W40" si="5">IF(V14/U14&gt;100%,100%,V14/U14)</f>
        <v>#DIV/0!</v>
      </c>
      <c r="X14" s="21"/>
      <c r="Y14" s="21"/>
      <c r="Z14" s="31">
        <f t="shared" si="1"/>
        <v>0</v>
      </c>
      <c r="AA14" s="21"/>
      <c r="AB14" s="21" t="e">
        <f t="shared" ref="AB14:AB40" si="6">IF(AA14/Z14&gt;100%,100%,AA14/Z14)</f>
        <v>#DIV/0!</v>
      </c>
      <c r="AC14" s="21"/>
      <c r="AD14" s="21"/>
      <c r="AE14" s="31">
        <f t="shared" si="2"/>
        <v>0</v>
      </c>
      <c r="AF14" s="21"/>
      <c r="AG14" s="21" t="e">
        <f t="shared" ref="AG14:AG40" si="7">IF(AF14/AE14&gt;100%,100%,AF14/AE14)</f>
        <v>#DIV/0!</v>
      </c>
      <c r="AH14" s="21"/>
      <c r="AI14" s="21"/>
      <c r="AJ14" s="31">
        <f t="shared" si="3"/>
        <v>0</v>
      </c>
      <c r="AK14" s="21"/>
      <c r="AL14" s="21" t="e">
        <f t="shared" ref="AL14:AL40" si="8">IF(AK14/AJ14&gt;100%,100%,AK14/AJ14)</f>
        <v>#DIV/0!</v>
      </c>
      <c r="AM14" s="21"/>
      <c r="AN14" s="21"/>
      <c r="AO14" s="21">
        <f t="shared" si="4"/>
        <v>0</v>
      </c>
      <c r="AP14" s="21"/>
      <c r="AQ14" s="21" t="e">
        <f t="shared" ref="AQ14:AQ40" si="9">IF(AP14/AO14&gt;100%,100%,AP14/AO14)</f>
        <v>#DIV/0!</v>
      </c>
      <c r="AR14" s="21"/>
    </row>
    <row r="15" spans="1:44" s="32" customFormat="1">
      <c r="A15" s="22"/>
      <c r="B15" s="21"/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36"/>
      <c r="N15" s="36"/>
      <c r="O15" s="36"/>
      <c r="P15" s="36"/>
      <c r="Q15" s="36"/>
      <c r="R15" s="21"/>
      <c r="S15" s="21"/>
      <c r="T15" s="21"/>
      <c r="U15" s="31">
        <f t="shared" si="0"/>
        <v>0</v>
      </c>
      <c r="V15" s="21"/>
      <c r="W15" s="21" t="e">
        <f t="shared" si="5"/>
        <v>#DIV/0!</v>
      </c>
      <c r="X15" s="21"/>
      <c r="Y15" s="21"/>
      <c r="Z15" s="31">
        <f t="shared" si="1"/>
        <v>0</v>
      </c>
      <c r="AA15" s="21"/>
      <c r="AB15" s="21" t="e">
        <f t="shared" si="6"/>
        <v>#DIV/0!</v>
      </c>
      <c r="AC15" s="21"/>
      <c r="AD15" s="21"/>
      <c r="AE15" s="31">
        <f t="shared" si="2"/>
        <v>0</v>
      </c>
      <c r="AF15" s="21"/>
      <c r="AG15" s="21" t="e">
        <f t="shared" si="7"/>
        <v>#DIV/0!</v>
      </c>
      <c r="AH15" s="21"/>
      <c r="AI15" s="21"/>
      <c r="AJ15" s="31">
        <f t="shared" si="3"/>
        <v>0</v>
      </c>
      <c r="AK15" s="21"/>
      <c r="AL15" s="21" t="e">
        <f t="shared" si="8"/>
        <v>#DIV/0!</v>
      </c>
      <c r="AM15" s="21"/>
      <c r="AN15" s="21"/>
      <c r="AO15" s="21">
        <f t="shared" si="4"/>
        <v>0</v>
      </c>
      <c r="AP15" s="21"/>
      <c r="AQ15" s="21" t="e">
        <f t="shared" si="9"/>
        <v>#DIV/0!</v>
      </c>
      <c r="AR15" s="21"/>
    </row>
    <row r="16" spans="1:44" s="32" customFormat="1">
      <c r="A16" s="22"/>
      <c r="B16" s="21"/>
      <c r="C16" s="21"/>
      <c r="D16" s="21"/>
      <c r="E16" s="21"/>
      <c r="F16" s="21"/>
      <c r="G16" s="21"/>
      <c r="H16" s="21"/>
      <c r="I16" s="21"/>
      <c r="J16" s="36"/>
      <c r="K16" s="21"/>
      <c r="L16" s="21"/>
      <c r="M16" s="36"/>
      <c r="N16" s="36"/>
      <c r="O16" s="37"/>
      <c r="P16" s="37"/>
      <c r="Q16" s="36"/>
      <c r="R16" s="21"/>
      <c r="S16" s="21"/>
      <c r="T16" s="21"/>
      <c r="U16" s="31">
        <f t="shared" si="0"/>
        <v>0</v>
      </c>
      <c r="V16" s="21"/>
      <c r="W16" s="21" t="e">
        <f t="shared" si="5"/>
        <v>#DIV/0!</v>
      </c>
      <c r="X16" s="21"/>
      <c r="Y16" s="21"/>
      <c r="Z16" s="31">
        <f t="shared" si="1"/>
        <v>0</v>
      </c>
      <c r="AA16" s="21"/>
      <c r="AB16" s="21" t="e">
        <f t="shared" si="6"/>
        <v>#DIV/0!</v>
      </c>
      <c r="AC16" s="21"/>
      <c r="AD16" s="21"/>
      <c r="AE16" s="31">
        <f t="shared" si="2"/>
        <v>0</v>
      </c>
      <c r="AF16" s="21"/>
      <c r="AG16" s="21" t="e">
        <f t="shared" si="7"/>
        <v>#DIV/0!</v>
      </c>
      <c r="AH16" s="21"/>
      <c r="AI16" s="21"/>
      <c r="AJ16" s="31">
        <f t="shared" si="3"/>
        <v>0</v>
      </c>
      <c r="AK16" s="21"/>
      <c r="AL16" s="21" t="e">
        <f t="shared" si="8"/>
        <v>#DIV/0!</v>
      </c>
      <c r="AM16" s="21"/>
      <c r="AN16" s="21"/>
      <c r="AO16" s="21">
        <f t="shared" si="4"/>
        <v>0</v>
      </c>
      <c r="AP16" s="21"/>
      <c r="AQ16" s="21" t="e">
        <f t="shared" si="9"/>
        <v>#DIV/0!</v>
      </c>
      <c r="AR16" s="21"/>
    </row>
    <row r="17" spans="1:44" s="32" customFormat="1">
      <c r="A17" s="22"/>
      <c r="B17" s="21"/>
      <c r="C17" s="21"/>
      <c r="D17" s="21"/>
      <c r="E17" s="21"/>
      <c r="F17" s="21"/>
      <c r="G17" s="21"/>
      <c r="H17" s="21"/>
      <c r="I17" s="21"/>
      <c r="J17" s="36"/>
      <c r="K17" s="21"/>
      <c r="L17" s="21"/>
      <c r="M17" s="36"/>
      <c r="N17" s="36"/>
      <c r="O17" s="37"/>
      <c r="P17" s="37"/>
      <c r="Q17" s="36"/>
      <c r="R17" s="21"/>
      <c r="S17" s="21"/>
      <c r="T17" s="21"/>
      <c r="U17" s="31">
        <f t="shared" si="0"/>
        <v>0</v>
      </c>
      <c r="V17" s="21"/>
      <c r="W17" s="21" t="e">
        <f t="shared" si="5"/>
        <v>#DIV/0!</v>
      </c>
      <c r="X17" s="21"/>
      <c r="Y17" s="21"/>
      <c r="Z17" s="31">
        <f t="shared" si="1"/>
        <v>0</v>
      </c>
      <c r="AA17" s="21"/>
      <c r="AB17" s="21" t="e">
        <f t="shared" si="6"/>
        <v>#DIV/0!</v>
      </c>
      <c r="AC17" s="21"/>
      <c r="AD17" s="21"/>
      <c r="AE17" s="31">
        <f t="shared" si="2"/>
        <v>0</v>
      </c>
      <c r="AF17" s="21"/>
      <c r="AG17" s="21" t="e">
        <f t="shared" si="7"/>
        <v>#DIV/0!</v>
      </c>
      <c r="AH17" s="21"/>
      <c r="AI17" s="21"/>
      <c r="AJ17" s="31">
        <f t="shared" si="3"/>
        <v>0</v>
      </c>
      <c r="AK17" s="21"/>
      <c r="AL17" s="21" t="e">
        <f t="shared" si="8"/>
        <v>#DIV/0!</v>
      </c>
      <c r="AM17" s="21"/>
      <c r="AN17" s="21"/>
      <c r="AO17" s="21">
        <f t="shared" si="4"/>
        <v>0</v>
      </c>
      <c r="AP17" s="21"/>
      <c r="AQ17" s="21" t="e">
        <f t="shared" si="9"/>
        <v>#DIV/0!</v>
      </c>
      <c r="AR17" s="21"/>
    </row>
    <row r="18" spans="1:44" s="32" customFormat="1">
      <c r="A18" s="22"/>
      <c r="B18" s="21"/>
      <c r="C18" s="21"/>
      <c r="D18" s="21"/>
      <c r="E18" s="21"/>
      <c r="F18" s="21"/>
      <c r="G18" s="21"/>
      <c r="H18" s="21"/>
      <c r="I18" s="21"/>
      <c r="J18" s="21"/>
      <c r="K18" s="21"/>
      <c r="L18" s="21"/>
      <c r="M18" s="36"/>
      <c r="N18" s="36"/>
      <c r="O18" s="36"/>
      <c r="P18" s="36"/>
      <c r="Q18" s="36"/>
      <c r="R18" s="21"/>
      <c r="S18" s="21"/>
      <c r="T18" s="21"/>
      <c r="U18" s="31">
        <f t="shared" si="0"/>
        <v>0</v>
      </c>
      <c r="V18" s="21"/>
      <c r="W18" s="21" t="e">
        <f t="shared" si="5"/>
        <v>#DIV/0!</v>
      </c>
      <c r="X18" s="21"/>
      <c r="Y18" s="21"/>
      <c r="Z18" s="31">
        <f t="shared" si="1"/>
        <v>0</v>
      </c>
      <c r="AA18" s="21"/>
      <c r="AB18" s="21" t="e">
        <f t="shared" si="6"/>
        <v>#DIV/0!</v>
      </c>
      <c r="AC18" s="21"/>
      <c r="AD18" s="21"/>
      <c r="AE18" s="31">
        <f t="shared" si="2"/>
        <v>0</v>
      </c>
      <c r="AF18" s="21"/>
      <c r="AG18" s="21" t="e">
        <f t="shared" si="7"/>
        <v>#DIV/0!</v>
      </c>
      <c r="AH18" s="21"/>
      <c r="AI18" s="21"/>
      <c r="AJ18" s="31">
        <f t="shared" si="3"/>
        <v>0</v>
      </c>
      <c r="AK18" s="21"/>
      <c r="AL18" s="21" t="e">
        <f t="shared" si="8"/>
        <v>#DIV/0!</v>
      </c>
      <c r="AM18" s="21"/>
      <c r="AN18" s="21"/>
      <c r="AO18" s="21">
        <f t="shared" si="4"/>
        <v>0</v>
      </c>
      <c r="AP18" s="21"/>
      <c r="AQ18" s="21" t="e">
        <f t="shared" si="9"/>
        <v>#DIV/0!</v>
      </c>
      <c r="AR18" s="21"/>
    </row>
    <row r="19" spans="1:44" s="32" customFormat="1">
      <c r="A19" s="22"/>
      <c r="B19" s="21"/>
      <c r="C19" s="21"/>
      <c r="D19" s="21"/>
      <c r="E19" s="21"/>
      <c r="F19" s="21"/>
      <c r="G19" s="21"/>
      <c r="H19" s="21"/>
      <c r="I19" s="21"/>
      <c r="J19" s="21"/>
      <c r="K19" s="21"/>
      <c r="L19" s="21"/>
      <c r="M19" s="36"/>
      <c r="N19" s="36"/>
      <c r="O19" s="36"/>
      <c r="P19" s="36"/>
      <c r="Q19" s="36"/>
      <c r="R19" s="21"/>
      <c r="S19" s="21"/>
      <c r="T19" s="21"/>
      <c r="U19" s="31">
        <f t="shared" si="0"/>
        <v>0</v>
      </c>
      <c r="V19" s="21"/>
      <c r="W19" s="21" t="e">
        <f t="shared" si="5"/>
        <v>#DIV/0!</v>
      </c>
      <c r="X19" s="21"/>
      <c r="Y19" s="21"/>
      <c r="Z19" s="31">
        <f t="shared" si="1"/>
        <v>0</v>
      </c>
      <c r="AA19" s="21"/>
      <c r="AB19" s="21" t="e">
        <f t="shared" si="6"/>
        <v>#DIV/0!</v>
      </c>
      <c r="AC19" s="21"/>
      <c r="AD19" s="21"/>
      <c r="AE19" s="31">
        <f t="shared" si="2"/>
        <v>0</v>
      </c>
      <c r="AF19" s="21"/>
      <c r="AG19" s="21" t="e">
        <f t="shared" si="7"/>
        <v>#DIV/0!</v>
      </c>
      <c r="AH19" s="21"/>
      <c r="AI19" s="21"/>
      <c r="AJ19" s="31">
        <f t="shared" si="3"/>
        <v>0</v>
      </c>
      <c r="AK19" s="21"/>
      <c r="AL19" s="21" t="e">
        <f t="shared" si="8"/>
        <v>#DIV/0!</v>
      </c>
      <c r="AM19" s="21"/>
      <c r="AN19" s="21"/>
      <c r="AO19" s="21">
        <f t="shared" si="4"/>
        <v>0</v>
      </c>
      <c r="AP19" s="21"/>
      <c r="AQ19" s="21" t="e">
        <f t="shared" si="9"/>
        <v>#DIV/0!</v>
      </c>
      <c r="AR19" s="21"/>
    </row>
    <row r="20" spans="1:44" s="32" customFormat="1">
      <c r="A20" s="22"/>
      <c r="B20" s="21"/>
      <c r="C20" s="21"/>
      <c r="D20" s="21"/>
      <c r="E20" s="21"/>
      <c r="F20" s="21"/>
      <c r="G20" s="21"/>
      <c r="H20" s="21"/>
      <c r="I20" s="21"/>
      <c r="J20" s="21"/>
      <c r="K20" s="21"/>
      <c r="L20" s="21"/>
      <c r="M20" s="36"/>
      <c r="N20" s="36"/>
      <c r="O20" s="36"/>
      <c r="P20" s="36"/>
      <c r="Q20" s="36"/>
      <c r="R20" s="21"/>
      <c r="S20" s="21"/>
      <c r="T20" s="21"/>
      <c r="U20" s="31">
        <f t="shared" si="0"/>
        <v>0</v>
      </c>
      <c r="V20" s="21"/>
      <c r="W20" s="21" t="e">
        <f t="shared" si="5"/>
        <v>#DIV/0!</v>
      </c>
      <c r="X20" s="21"/>
      <c r="Y20" s="21"/>
      <c r="Z20" s="31">
        <f t="shared" si="1"/>
        <v>0</v>
      </c>
      <c r="AA20" s="21"/>
      <c r="AB20" s="21" t="e">
        <f t="shared" si="6"/>
        <v>#DIV/0!</v>
      </c>
      <c r="AC20" s="21"/>
      <c r="AD20" s="21"/>
      <c r="AE20" s="31">
        <f t="shared" si="2"/>
        <v>0</v>
      </c>
      <c r="AF20" s="21"/>
      <c r="AG20" s="21" t="e">
        <f t="shared" si="7"/>
        <v>#DIV/0!</v>
      </c>
      <c r="AH20" s="21"/>
      <c r="AI20" s="21"/>
      <c r="AJ20" s="31">
        <f t="shared" si="3"/>
        <v>0</v>
      </c>
      <c r="AK20" s="21"/>
      <c r="AL20" s="21" t="e">
        <f t="shared" si="8"/>
        <v>#DIV/0!</v>
      </c>
      <c r="AM20" s="21"/>
      <c r="AN20" s="21"/>
      <c r="AO20" s="21">
        <f t="shared" si="4"/>
        <v>0</v>
      </c>
      <c r="AP20" s="21"/>
      <c r="AQ20" s="21" t="e">
        <f t="shared" si="9"/>
        <v>#DIV/0!</v>
      </c>
      <c r="AR20" s="21"/>
    </row>
    <row r="21" spans="1:44" s="32" customFormat="1">
      <c r="A21" s="22"/>
      <c r="B21" s="21"/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36"/>
      <c r="N21" s="36"/>
      <c r="O21" s="36"/>
      <c r="P21" s="36"/>
      <c r="Q21" s="36"/>
      <c r="R21" s="21"/>
      <c r="S21" s="21"/>
      <c r="T21" s="21"/>
      <c r="U21" s="31">
        <f t="shared" si="0"/>
        <v>0</v>
      </c>
      <c r="V21" s="21"/>
      <c r="W21" s="21" t="e">
        <f t="shared" si="5"/>
        <v>#DIV/0!</v>
      </c>
      <c r="X21" s="21"/>
      <c r="Y21" s="21"/>
      <c r="Z21" s="31">
        <f t="shared" si="1"/>
        <v>0</v>
      </c>
      <c r="AA21" s="21"/>
      <c r="AB21" s="21" t="e">
        <f t="shared" si="6"/>
        <v>#DIV/0!</v>
      </c>
      <c r="AC21" s="21"/>
      <c r="AD21" s="21"/>
      <c r="AE21" s="31">
        <f t="shared" si="2"/>
        <v>0</v>
      </c>
      <c r="AF21" s="21"/>
      <c r="AG21" s="21" t="e">
        <f t="shared" si="7"/>
        <v>#DIV/0!</v>
      </c>
      <c r="AH21" s="21"/>
      <c r="AI21" s="21"/>
      <c r="AJ21" s="31">
        <f t="shared" si="3"/>
        <v>0</v>
      </c>
      <c r="AK21" s="21"/>
      <c r="AL21" s="21" t="e">
        <f t="shared" si="8"/>
        <v>#DIV/0!</v>
      </c>
      <c r="AM21" s="21"/>
      <c r="AN21" s="21"/>
      <c r="AO21" s="21">
        <f t="shared" si="4"/>
        <v>0</v>
      </c>
      <c r="AP21" s="21"/>
      <c r="AQ21" s="21" t="e">
        <f t="shared" si="9"/>
        <v>#DIV/0!</v>
      </c>
      <c r="AR21" s="21"/>
    </row>
    <row r="22" spans="1:44" s="32" customFormat="1">
      <c r="A22" s="22"/>
      <c r="B22" s="21"/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36"/>
      <c r="N22" s="36"/>
      <c r="O22" s="36"/>
      <c r="P22" s="36"/>
      <c r="Q22" s="36"/>
      <c r="R22" s="21"/>
      <c r="S22" s="21"/>
      <c r="T22" s="21"/>
      <c r="U22" s="31">
        <f t="shared" si="0"/>
        <v>0</v>
      </c>
      <c r="V22" s="21"/>
      <c r="W22" s="21" t="e">
        <f t="shared" si="5"/>
        <v>#DIV/0!</v>
      </c>
      <c r="X22" s="21"/>
      <c r="Y22" s="21"/>
      <c r="Z22" s="31">
        <f t="shared" si="1"/>
        <v>0</v>
      </c>
      <c r="AA22" s="21"/>
      <c r="AB22" s="21" t="e">
        <f t="shared" si="6"/>
        <v>#DIV/0!</v>
      </c>
      <c r="AC22" s="21"/>
      <c r="AD22" s="21"/>
      <c r="AE22" s="31">
        <f t="shared" si="2"/>
        <v>0</v>
      </c>
      <c r="AF22" s="21"/>
      <c r="AG22" s="21" t="e">
        <f t="shared" si="7"/>
        <v>#DIV/0!</v>
      </c>
      <c r="AH22" s="21"/>
      <c r="AI22" s="21"/>
      <c r="AJ22" s="31">
        <f t="shared" si="3"/>
        <v>0</v>
      </c>
      <c r="AK22" s="21"/>
      <c r="AL22" s="21" t="e">
        <f t="shared" si="8"/>
        <v>#DIV/0!</v>
      </c>
      <c r="AM22" s="21"/>
      <c r="AN22" s="21"/>
      <c r="AO22" s="21">
        <f t="shared" si="4"/>
        <v>0</v>
      </c>
      <c r="AP22" s="21"/>
      <c r="AQ22" s="21" t="e">
        <f t="shared" si="9"/>
        <v>#DIV/0!</v>
      </c>
      <c r="AR22" s="21"/>
    </row>
    <row r="23" spans="1:44" s="32" customFormat="1">
      <c r="A23" s="22"/>
      <c r="B23" s="21"/>
      <c r="C23" s="21"/>
      <c r="D23" s="21"/>
      <c r="E23" s="21"/>
      <c r="F23" s="21"/>
      <c r="G23" s="21"/>
      <c r="H23" s="21"/>
      <c r="I23" s="21"/>
      <c r="J23" s="21"/>
      <c r="K23" s="21"/>
      <c r="L23" s="21"/>
      <c r="M23" s="38"/>
      <c r="N23" s="38"/>
      <c r="O23" s="38"/>
      <c r="P23" s="38"/>
      <c r="Q23" s="39"/>
      <c r="R23" s="21"/>
      <c r="S23" s="21"/>
      <c r="T23" s="21"/>
      <c r="U23" s="31">
        <f t="shared" si="0"/>
        <v>0</v>
      </c>
      <c r="V23" s="21"/>
      <c r="W23" s="21" t="e">
        <f t="shared" si="5"/>
        <v>#DIV/0!</v>
      </c>
      <c r="X23" s="21"/>
      <c r="Y23" s="21"/>
      <c r="Z23" s="31">
        <f t="shared" si="1"/>
        <v>0</v>
      </c>
      <c r="AA23" s="21"/>
      <c r="AB23" s="21" t="e">
        <f t="shared" si="6"/>
        <v>#DIV/0!</v>
      </c>
      <c r="AC23" s="21"/>
      <c r="AD23" s="21"/>
      <c r="AE23" s="31">
        <f t="shared" si="2"/>
        <v>0</v>
      </c>
      <c r="AF23" s="21"/>
      <c r="AG23" s="21" t="e">
        <f t="shared" si="7"/>
        <v>#DIV/0!</v>
      </c>
      <c r="AH23" s="21"/>
      <c r="AI23" s="21"/>
      <c r="AJ23" s="31">
        <f t="shared" si="3"/>
        <v>0</v>
      </c>
      <c r="AK23" s="21"/>
      <c r="AL23" s="21" t="e">
        <f t="shared" si="8"/>
        <v>#DIV/0!</v>
      </c>
      <c r="AM23" s="21"/>
      <c r="AN23" s="21"/>
      <c r="AO23" s="21">
        <f t="shared" si="4"/>
        <v>0</v>
      </c>
      <c r="AP23" s="21"/>
      <c r="AQ23" s="21" t="e">
        <f t="shared" si="9"/>
        <v>#DIV/0!</v>
      </c>
      <c r="AR23" s="21"/>
    </row>
    <row r="24" spans="1:44" s="32" customFormat="1">
      <c r="A24" s="22"/>
      <c r="B24" s="21"/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38"/>
      <c r="N24" s="38"/>
      <c r="O24" s="38"/>
      <c r="P24" s="38"/>
      <c r="Q24" s="39"/>
      <c r="R24" s="21"/>
      <c r="S24" s="21"/>
      <c r="T24" s="21"/>
      <c r="U24" s="31">
        <f t="shared" si="0"/>
        <v>0</v>
      </c>
      <c r="V24" s="21"/>
      <c r="W24" s="21" t="e">
        <f t="shared" si="5"/>
        <v>#DIV/0!</v>
      </c>
      <c r="X24" s="21"/>
      <c r="Y24" s="21"/>
      <c r="Z24" s="31">
        <f t="shared" si="1"/>
        <v>0</v>
      </c>
      <c r="AA24" s="21"/>
      <c r="AB24" s="21" t="e">
        <f t="shared" si="6"/>
        <v>#DIV/0!</v>
      </c>
      <c r="AC24" s="21"/>
      <c r="AD24" s="21"/>
      <c r="AE24" s="31">
        <f t="shared" si="2"/>
        <v>0</v>
      </c>
      <c r="AF24" s="21"/>
      <c r="AG24" s="21" t="e">
        <f t="shared" si="7"/>
        <v>#DIV/0!</v>
      </c>
      <c r="AH24" s="21"/>
      <c r="AI24" s="21"/>
      <c r="AJ24" s="31">
        <f t="shared" si="3"/>
        <v>0</v>
      </c>
      <c r="AK24" s="21"/>
      <c r="AL24" s="21" t="e">
        <f t="shared" si="8"/>
        <v>#DIV/0!</v>
      </c>
      <c r="AM24" s="21"/>
      <c r="AN24" s="21"/>
      <c r="AO24" s="21">
        <f t="shared" si="4"/>
        <v>0</v>
      </c>
      <c r="AP24" s="21"/>
      <c r="AQ24" s="21" t="e">
        <f t="shared" si="9"/>
        <v>#DIV/0!</v>
      </c>
      <c r="AR24" s="21"/>
    </row>
    <row r="25" spans="1:44" s="32" customFormat="1">
      <c r="A25" s="22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  <c r="P25" s="21"/>
      <c r="Q25" s="39"/>
      <c r="R25" s="21"/>
      <c r="S25" s="21"/>
      <c r="T25" s="21"/>
      <c r="U25" s="31">
        <f t="shared" si="0"/>
        <v>0</v>
      </c>
      <c r="V25" s="21"/>
      <c r="W25" s="21" t="e">
        <f t="shared" si="5"/>
        <v>#DIV/0!</v>
      </c>
      <c r="X25" s="21"/>
      <c r="Y25" s="21"/>
      <c r="Z25" s="31">
        <f t="shared" si="1"/>
        <v>0</v>
      </c>
      <c r="AA25" s="21"/>
      <c r="AB25" s="21" t="e">
        <f t="shared" si="6"/>
        <v>#DIV/0!</v>
      </c>
      <c r="AC25" s="21"/>
      <c r="AD25" s="21"/>
      <c r="AE25" s="31">
        <f t="shared" si="2"/>
        <v>0</v>
      </c>
      <c r="AF25" s="21"/>
      <c r="AG25" s="21" t="e">
        <f t="shared" si="7"/>
        <v>#DIV/0!</v>
      </c>
      <c r="AH25" s="21"/>
      <c r="AI25" s="21"/>
      <c r="AJ25" s="31">
        <f t="shared" si="3"/>
        <v>0</v>
      </c>
      <c r="AK25" s="21"/>
      <c r="AL25" s="21" t="e">
        <f t="shared" si="8"/>
        <v>#DIV/0!</v>
      </c>
      <c r="AM25" s="21"/>
      <c r="AN25" s="21"/>
      <c r="AO25" s="21">
        <f t="shared" si="4"/>
        <v>0</v>
      </c>
      <c r="AP25" s="21"/>
      <c r="AQ25" s="21" t="e">
        <f t="shared" si="9"/>
        <v>#DIV/0!</v>
      </c>
      <c r="AR25" s="21"/>
    </row>
    <row r="26" spans="1:44" s="32" customFormat="1">
      <c r="A26" s="22"/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1"/>
      <c r="P26" s="21"/>
      <c r="Q26" s="39"/>
      <c r="R26" s="21"/>
      <c r="S26" s="21"/>
      <c r="T26" s="21"/>
      <c r="U26" s="31">
        <f t="shared" si="0"/>
        <v>0</v>
      </c>
      <c r="V26" s="21"/>
      <c r="W26" s="21" t="e">
        <f t="shared" si="5"/>
        <v>#DIV/0!</v>
      </c>
      <c r="X26" s="21"/>
      <c r="Y26" s="21"/>
      <c r="Z26" s="31">
        <f t="shared" si="1"/>
        <v>0</v>
      </c>
      <c r="AA26" s="21"/>
      <c r="AB26" s="21" t="e">
        <f t="shared" si="6"/>
        <v>#DIV/0!</v>
      </c>
      <c r="AC26" s="21"/>
      <c r="AD26" s="21"/>
      <c r="AE26" s="31">
        <f t="shared" si="2"/>
        <v>0</v>
      </c>
      <c r="AF26" s="21"/>
      <c r="AG26" s="21" t="e">
        <f t="shared" si="7"/>
        <v>#DIV/0!</v>
      </c>
      <c r="AH26" s="21"/>
      <c r="AI26" s="21"/>
      <c r="AJ26" s="31">
        <f t="shared" si="3"/>
        <v>0</v>
      </c>
      <c r="AK26" s="21"/>
      <c r="AL26" s="21" t="e">
        <f t="shared" si="8"/>
        <v>#DIV/0!</v>
      </c>
      <c r="AM26" s="21"/>
      <c r="AN26" s="21"/>
      <c r="AO26" s="21">
        <f t="shared" si="4"/>
        <v>0</v>
      </c>
      <c r="AP26" s="21"/>
      <c r="AQ26" s="21" t="e">
        <f t="shared" si="9"/>
        <v>#DIV/0!</v>
      </c>
      <c r="AR26" s="21"/>
    </row>
    <row r="27" spans="1:44" s="32" customFormat="1">
      <c r="A27" s="22"/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21"/>
      <c r="Q27" s="39"/>
      <c r="R27" s="21"/>
      <c r="S27" s="21"/>
      <c r="T27" s="21"/>
      <c r="U27" s="31">
        <f t="shared" si="0"/>
        <v>0</v>
      </c>
      <c r="V27" s="21"/>
      <c r="W27" s="21" t="e">
        <f t="shared" si="5"/>
        <v>#DIV/0!</v>
      </c>
      <c r="X27" s="21"/>
      <c r="Y27" s="21"/>
      <c r="Z27" s="31">
        <f t="shared" si="1"/>
        <v>0</v>
      </c>
      <c r="AA27" s="21"/>
      <c r="AB27" s="21" t="e">
        <f t="shared" si="6"/>
        <v>#DIV/0!</v>
      </c>
      <c r="AC27" s="21"/>
      <c r="AD27" s="21"/>
      <c r="AE27" s="31">
        <f t="shared" si="2"/>
        <v>0</v>
      </c>
      <c r="AF27" s="21"/>
      <c r="AG27" s="21" t="e">
        <f t="shared" si="7"/>
        <v>#DIV/0!</v>
      </c>
      <c r="AH27" s="21"/>
      <c r="AI27" s="21"/>
      <c r="AJ27" s="31">
        <f t="shared" si="3"/>
        <v>0</v>
      </c>
      <c r="AK27" s="21"/>
      <c r="AL27" s="21" t="e">
        <f t="shared" si="8"/>
        <v>#DIV/0!</v>
      </c>
      <c r="AM27" s="21"/>
      <c r="AN27" s="21"/>
      <c r="AO27" s="21">
        <f t="shared" si="4"/>
        <v>0</v>
      </c>
      <c r="AP27" s="21"/>
      <c r="AQ27" s="21" t="e">
        <f t="shared" si="9"/>
        <v>#DIV/0!</v>
      </c>
      <c r="AR27" s="21"/>
    </row>
    <row r="28" spans="1:44" s="32" customFormat="1">
      <c r="A28" s="22"/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  <c r="O28" s="21"/>
      <c r="P28" s="21"/>
      <c r="Q28" s="39"/>
      <c r="R28" s="21"/>
      <c r="S28" s="21"/>
      <c r="T28" s="21"/>
      <c r="U28" s="31">
        <f t="shared" si="0"/>
        <v>0</v>
      </c>
      <c r="V28" s="21"/>
      <c r="W28" s="21" t="e">
        <f t="shared" si="5"/>
        <v>#DIV/0!</v>
      </c>
      <c r="X28" s="21"/>
      <c r="Y28" s="21"/>
      <c r="Z28" s="31">
        <f t="shared" si="1"/>
        <v>0</v>
      </c>
      <c r="AA28" s="21"/>
      <c r="AB28" s="21" t="e">
        <f t="shared" si="6"/>
        <v>#DIV/0!</v>
      </c>
      <c r="AC28" s="21"/>
      <c r="AD28" s="21"/>
      <c r="AE28" s="31">
        <f t="shared" si="2"/>
        <v>0</v>
      </c>
      <c r="AF28" s="21"/>
      <c r="AG28" s="21" t="e">
        <f t="shared" si="7"/>
        <v>#DIV/0!</v>
      </c>
      <c r="AH28" s="21"/>
      <c r="AI28" s="21"/>
      <c r="AJ28" s="31">
        <f t="shared" si="3"/>
        <v>0</v>
      </c>
      <c r="AK28" s="21"/>
      <c r="AL28" s="21" t="e">
        <f t="shared" si="8"/>
        <v>#DIV/0!</v>
      </c>
      <c r="AM28" s="21"/>
      <c r="AN28" s="21"/>
      <c r="AO28" s="21">
        <f t="shared" si="4"/>
        <v>0</v>
      </c>
      <c r="AP28" s="21"/>
      <c r="AQ28" s="21" t="e">
        <f t="shared" si="9"/>
        <v>#DIV/0!</v>
      </c>
      <c r="AR28" s="21"/>
    </row>
    <row r="29" spans="1:44" s="32" customFormat="1">
      <c r="A29" s="22"/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  <c r="P29" s="21"/>
      <c r="Q29" s="39"/>
      <c r="R29" s="21"/>
      <c r="S29" s="21"/>
      <c r="T29" s="21"/>
      <c r="U29" s="31">
        <f t="shared" si="0"/>
        <v>0</v>
      </c>
      <c r="V29" s="21"/>
      <c r="W29" s="21" t="e">
        <f t="shared" si="5"/>
        <v>#DIV/0!</v>
      </c>
      <c r="X29" s="21"/>
      <c r="Y29" s="21"/>
      <c r="Z29" s="31">
        <f t="shared" si="1"/>
        <v>0</v>
      </c>
      <c r="AA29" s="21"/>
      <c r="AB29" s="21" t="e">
        <f t="shared" si="6"/>
        <v>#DIV/0!</v>
      </c>
      <c r="AC29" s="21"/>
      <c r="AD29" s="21"/>
      <c r="AE29" s="31">
        <f t="shared" si="2"/>
        <v>0</v>
      </c>
      <c r="AF29" s="21"/>
      <c r="AG29" s="21" t="e">
        <f t="shared" si="7"/>
        <v>#DIV/0!</v>
      </c>
      <c r="AH29" s="21"/>
      <c r="AI29" s="21"/>
      <c r="AJ29" s="31">
        <f t="shared" si="3"/>
        <v>0</v>
      </c>
      <c r="AK29" s="21"/>
      <c r="AL29" s="21" t="e">
        <f t="shared" si="8"/>
        <v>#DIV/0!</v>
      </c>
      <c r="AM29" s="21"/>
      <c r="AN29" s="21"/>
      <c r="AO29" s="21">
        <f t="shared" si="4"/>
        <v>0</v>
      </c>
      <c r="AP29" s="21"/>
      <c r="AQ29" s="21" t="e">
        <f t="shared" si="9"/>
        <v>#DIV/0!</v>
      </c>
      <c r="AR29" s="21"/>
    </row>
    <row r="30" spans="1:44" s="32" customFormat="1">
      <c r="A30" s="22"/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21"/>
      <c r="Q30" s="39"/>
      <c r="R30" s="21"/>
      <c r="S30" s="21"/>
      <c r="T30" s="21"/>
      <c r="U30" s="31">
        <f t="shared" si="0"/>
        <v>0</v>
      </c>
      <c r="V30" s="21"/>
      <c r="W30" s="21" t="e">
        <f t="shared" si="5"/>
        <v>#DIV/0!</v>
      </c>
      <c r="X30" s="21"/>
      <c r="Y30" s="21"/>
      <c r="Z30" s="31">
        <f t="shared" si="1"/>
        <v>0</v>
      </c>
      <c r="AA30" s="21"/>
      <c r="AB30" s="21" t="e">
        <f t="shared" si="6"/>
        <v>#DIV/0!</v>
      </c>
      <c r="AC30" s="21"/>
      <c r="AD30" s="21"/>
      <c r="AE30" s="31">
        <f t="shared" si="2"/>
        <v>0</v>
      </c>
      <c r="AF30" s="21"/>
      <c r="AG30" s="21" t="e">
        <f t="shared" si="7"/>
        <v>#DIV/0!</v>
      </c>
      <c r="AH30" s="21"/>
      <c r="AI30" s="21"/>
      <c r="AJ30" s="31">
        <f t="shared" si="3"/>
        <v>0</v>
      </c>
      <c r="AK30" s="21"/>
      <c r="AL30" s="21" t="e">
        <f t="shared" si="8"/>
        <v>#DIV/0!</v>
      </c>
      <c r="AM30" s="21"/>
      <c r="AN30" s="21"/>
      <c r="AO30" s="21">
        <f t="shared" si="4"/>
        <v>0</v>
      </c>
      <c r="AP30" s="21"/>
      <c r="AQ30" s="21" t="e">
        <f t="shared" si="9"/>
        <v>#DIV/0!</v>
      </c>
      <c r="AR30" s="21"/>
    </row>
    <row r="31" spans="1:44" s="32" customFormat="1">
      <c r="A31" s="22"/>
      <c r="B31" s="21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39"/>
      <c r="R31" s="21"/>
      <c r="S31" s="21"/>
      <c r="T31" s="21"/>
      <c r="U31" s="31">
        <f t="shared" si="0"/>
        <v>0</v>
      </c>
      <c r="V31" s="21"/>
      <c r="W31" s="21" t="e">
        <f t="shared" si="5"/>
        <v>#DIV/0!</v>
      </c>
      <c r="X31" s="21"/>
      <c r="Y31" s="21"/>
      <c r="Z31" s="31">
        <f t="shared" si="1"/>
        <v>0</v>
      </c>
      <c r="AA31" s="21"/>
      <c r="AB31" s="21" t="e">
        <f t="shared" si="6"/>
        <v>#DIV/0!</v>
      </c>
      <c r="AC31" s="21"/>
      <c r="AD31" s="21"/>
      <c r="AE31" s="31">
        <f t="shared" si="2"/>
        <v>0</v>
      </c>
      <c r="AF31" s="21"/>
      <c r="AG31" s="21" t="e">
        <f t="shared" si="7"/>
        <v>#DIV/0!</v>
      </c>
      <c r="AH31" s="21"/>
      <c r="AI31" s="21"/>
      <c r="AJ31" s="31">
        <f t="shared" si="3"/>
        <v>0</v>
      </c>
      <c r="AK31" s="21"/>
      <c r="AL31" s="21" t="e">
        <f t="shared" si="8"/>
        <v>#DIV/0!</v>
      </c>
      <c r="AM31" s="21"/>
      <c r="AN31" s="21"/>
      <c r="AO31" s="21">
        <f t="shared" si="4"/>
        <v>0</v>
      </c>
      <c r="AP31" s="21"/>
      <c r="AQ31" s="21" t="e">
        <f t="shared" si="9"/>
        <v>#DIV/0!</v>
      </c>
      <c r="AR31" s="21"/>
    </row>
    <row r="32" spans="1:44" s="32" customFormat="1">
      <c r="A32" s="22"/>
      <c r="B32" s="21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  <c r="Q32" s="39"/>
      <c r="R32" s="21"/>
      <c r="S32" s="21"/>
      <c r="T32" s="21"/>
      <c r="U32" s="31">
        <f t="shared" si="0"/>
        <v>0</v>
      </c>
      <c r="V32" s="21"/>
      <c r="W32" s="21" t="e">
        <f t="shared" si="5"/>
        <v>#DIV/0!</v>
      </c>
      <c r="X32" s="21"/>
      <c r="Y32" s="21"/>
      <c r="Z32" s="31">
        <f t="shared" si="1"/>
        <v>0</v>
      </c>
      <c r="AA32" s="21"/>
      <c r="AB32" s="21" t="e">
        <f t="shared" si="6"/>
        <v>#DIV/0!</v>
      </c>
      <c r="AC32" s="21"/>
      <c r="AD32" s="21"/>
      <c r="AE32" s="31">
        <f t="shared" si="2"/>
        <v>0</v>
      </c>
      <c r="AF32" s="21"/>
      <c r="AG32" s="21" t="e">
        <f t="shared" si="7"/>
        <v>#DIV/0!</v>
      </c>
      <c r="AH32" s="21"/>
      <c r="AI32" s="21"/>
      <c r="AJ32" s="31">
        <f t="shared" si="3"/>
        <v>0</v>
      </c>
      <c r="AK32" s="21"/>
      <c r="AL32" s="21" t="e">
        <f t="shared" si="8"/>
        <v>#DIV/0!</v>
      </c>
      <c r="AM32" s="21"/>
      <c r="AN32" s="21"/>
      <c r="AO32" s="21">
        <f t="shared" si="4"/>
        <v>0</v>
      </c>
      <c r="AP32" s="21"/>
      <c r="AQ32" s="21" t="e">
        <f t="shared" si="9"/>
        <v>#DIV/0!</v>
      </c>
      <c r="AR32" s="21"/>
    </row>
    <row r="33" spans="1:44" s="32" customFormat="1">
      <c r="A33" s="22"/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39"/>
      <c r="R33" s="21"/>
      <c r="S33" s="21"/>
      <c r="T33" s="21"/>
      <c r="U33" s="31">
        <f t="shared" si="0"/>
        <v>0</v>
      </c>
      <c r="V33" s="21"/>
      <c r="W33" s="21" t="e">
        <f t="shared" si="5"/>
        <v>#DIV/0!</v>
      </c>
      <c r="X33" s="21"/>
      <c r="Y33" s="21"/>
      <c r="Z33" s="31">
        <f t="shared" si="1"/>
        <v>0</v>
      </c>
      <c r="AA33" s="21"/>
      <c r="AB33" s="21" t="e">
        <f t="shared" si="6"/>
        <v>#DIV/0!</v>
      </c>
      <c r="AC33" s="21"/>
      <c r="AD33" s="21"/>
      <c r="AE33" s="31">
        <f t="shared" si="2"/>
        <v>0</v>
      </c>
      <c r="AF33" s="21"/>
      <c r="AG33" s="21" t="e">
        <f t="shared" si="7"/>
        <v>#DIV/0!</v>
      </c>
      <c r="AH33" s="21"/>
      <c r="AI33" s="21"/>
      <c r="AJ33" s="31">
        <f t="shared" si="3"/>
        <v>0</v>
      </c>
      <c r="AK33" s="21"/>
      <c r="AL33" s="21" t="e">
        <f t="shared" si="8"/>
        <v>#DIV/0!</v>
      </c>
      <c r="AM33" s="21"/>
      <c r="AN33" s="21"/>
      <c r="AO33" s="21">
        <f t="shared" si="4"/>
        <v>0</v>
      </c>
      <c r="AP33" s="21"/>
      <c r="AQ33" s="21" t="e">
        <f t="shared" si="9"/>
        <v>#DIV/0!</v>
      </c>
      <c r="AR33" s="21"/>
    </row>
    <row r="34" spans="1:44" s="32" customFormat="1">
      <c r="A34" s="22"/>
      <c r="B34" s="21"/>
      <c r="C34" s="21"/>
      <c r="D34" s="21"/>
      <c r="E34" s="21"/>
      <c r="F34" s="21"/>
      <c r="G34" s="21"/>
      <c r="H34" s="21"/>
      <c r="I34" s="21"/>
      <c r="J34" s="21"/>
      <c r="K34" s="21"/>
      <c r="L34" s="21"/>
      <c r="M34" s="21"/>
      <c r="N34" s="21"/>
      <c r="O34" s="21"/>
      <c r="P34" s="21"/>
      <c r="Q34" s="39"/>
      <c r="R34" s="21"/>
      <c r="S34" s="21"/>
      <c r="T34" s="21"/>
      <c r="U34" s="31">
        <f t="shared" si="0"/>
        <v>0</v>
      </c>
      <c r="V34" s="21"/>
      <c r="W34" s="21" t="e">
        <f t="shared" si="5"/>
        <v>#DIV/0!</v>
      </c>
      <c r="X34" s="21"/>
      <c r="Y34" s="21"/>
      <c r="Z34" s="31">
        <f t="shared" si="1"/>
        <v>0</v>
      </c>
      <c r="AA34" s="21"/>
      <c r="AB34" s="21" t="e">
        <f t="shared" si="6"/>
        <v>#DIV/0!</v>
      </c>
      <c r="AC34" s="21"/>
      <c r="AD34" s="21"/>
      <c r="AE34" s="31">
        <f t="shared" si="2"/>
        <v>0</v>
      </c>
      <c r="AF34" s="21"/>
      <c r="AG34" s="21" t="e">
        <f t="shared" si="7"/>
        <v>#DIV/0!</v>
      </c>
      <c r="AH34" s="21"/>
      <c r="AI34" s="21"/>
      <c r="AJ34" s="31">
        <f t="shared" si="3"/>
        <v>0</v>
      </c>
      <c r="AK34" s="21"/>
      <c r="AL34" s="21" t="e">
        <f t="shared" si="8"/>
        <v>#DIV/0!</v>
      </c>
      <c r="AM34" s="21"/>
      <c r="AN34" s="21"/>
      <c r="AO34" s="21">
        <f t="shared" si="4"/>
        <v>0</v>
      </c>
      <c r="AP34" s="21"/>
      <c r="AQ34" s="21" t="e">
        <f t="shared" si="9"/>
        <v>#DIV/0!</v>
      </c>
      <c r="AR34" s="21"/>
    </row>
    <row r="35" spans="1:44" s="5" customFormat="1" ht="15.75">
      <c r="A35" s="10"/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5"/>
      <c r="N35" s="15"/>
      <c r="O35" s="15"/>
      <c r="P35" s="15"/>
      <c r="Q35" s="15"/>
      <c r="R35" s="10"/>
      <c r="S35" s="10"/>
      <c r="T35" s="10"/>
      <c r="U35" s="15"/>
      <c r="V35" s="15"/>
      <c r="W35" s="15" t="e">
        <f>AVERAGE(W13:W34)*80%</f>
        <v>#DIV/0!</v>
      </c>
      <c r="X35" s="15"/>
      <c r="Y35" s="15"/>
      <c r="Z35" s="15"/>
      <c r="AA35" s="15"/>
      <c r="AB35" s="15" t="e">
        <f>AVERAGE(AB13:AB34)*80%</f>
        <v>#DIV/0!</v>
      </c>
      <c r="AC35" s="15"/>
      <c r="AD35" s="15"/>
      <c r="AE35" s="15"/>
      <c r="AF35" s="15"/>
      <c r="AG35" s="15" t="e">
        <f>AVERAGE(AG13:AG34)*80%</f>
        <v>#DIV/0!</v>
      </c>
      <c r="AH35" s="15"/>
      <c r="AI35" s="15"/>
      <c r="AJ35" s="15"/>
      <c r="AK35" s="15"/>
      <c r="AL35" s="15" t="e">
        <f>AVERAGE(AL13:AL34)*80%</f>
        <v>#DIV/0!</v>
      </c>
      <c r="AM35" s="10"/>
      <c r="AN35" s="10"/>
      <c r="AO35" s="16"/>
      <c r="AP35" s="16"/>
      <c r="AQ35" s="15" t="e">
        <f>AVERAGE(AQ13:AQ34)*80%</f>
        <v>#DIV/0!</v>
      </c>
      <c r="AR35" s="10"/>
    </row>
    <row r="36" spans="1:44" s="32" customFormat="1">
      <c r="A36" s="40"/>
      <c r="B36" s="27"/>
      <c r="C36" s="27"/>
      <c r="D36" s="27"/>
      <c r="E36" s="27"/>
      <c r="F36" s="27"/>
      <c r="G36" s="27"/>
      <c r="H36" s="27"/>
      <c r="I36" s="27"/>
      <c r="J36" s="27"/>
      <c r="K36" s="28"/>
      <c r="L36" s="29"/>
      <c r="M36" s="30"/>
      <c r="N36" s="30"/>
      <c r="O36" s="30"/>
      <c r="P36" s="30"/>
      <c r="Q36" s="30"/>
      <c r="R36" s="27"/>
      <c r="S36" s="21"/>
      <c r="T36" s="21"/>
      <c r="U36" s="31">
        <f>M36</f>
        <v>0</v>
      </c>
      <c r="V36" s="27"/>
      <c r="W36" s="21" t="e">
        <f t="shared" si="5"/>
        <v>#DIV/0!</v>
      </c>
      <c r="X36" s="27"/>
      <c r="Y36" s="27"/>
      <c r="Z36" s="31">
        <f>N36</f>
        <v>0</v>
      </c>
      <c r="AA36" s="27"/>
      <c r="AB36" s="21" t="e">
        <f t="shared" si="6"/>
        <v>#DIV/0!</v>
      </c>
      <c r="AC36" s="27"/>
      <c r="AD36" s="27"/>
      <c r="AE36" s="31">
        <f>O36</f>
        <v>0</v>
      </c>
      <c r="AF36" s="27"/>
      <c r="AG36" s="21" t="e">
        <f t="shared" si="7"/>
        <v>#DIV/0!</v>
      </c>
      <c r="AH36" s="27"/>
      <c r="AI36" s="27"/>
      <c r="AJ36" s="31">
        <f>P36</f>
        <v>0</v>
      </c>
      <c r="AK36" s="27"/>
      <c r="AL36" s="21" t="e">
        <f t="shared" si="8"/>
        <v>#DIV/0!</v>
      </c>
      <c r="AM36" s="27"/>
      <c r="AN36" s="27"/>
      <c r="AO36" s="21">
        <f>Q36</f>
        <v>0</v>
      </c>
      <c r="AP36" s="27"/>
      <c r="AQ36" s="21" t="e">
        <f t="shared" si="9"/>
        <v>#DIV/0!</v>
      </c>
      <c r="AR36" s="27"/>
    </row>
    <row r="37" spans="1:44" s="32" customFormat="1">
      <c r="A37" s="40"/>
      <c r="B37" s="27"/>
      <c r="C37" s="27"/>
      <c r="D37" s="27"/>
      <c r="E37" s="27"/>
      <c r="F37" s="27"/>
      <c r="G37" s="27"/>
      <c r="H37" s="27"/>
      <c r="I37" s="27"/>
      <c r="J37" s="27"/>
      <c r="K37" s="28"/>
      <c r="L37" s="28"/>
      <c r="M37" s="33"/>
      <c r="N37" s="33"/>
      <c r="O37" s="33"/>
      <c r="P37" s="33"/>
      <c r="Q37" s="33"/>
      <c r="R37" s="27"/>
      <c r="S37" s="21"/>
      <c r="T37" s="21"/>
      <c r="U37" s="31">
        <f>M37</f>
        <v>0</v>
      </c>
      <c r="V37" s="27"/>
      <c r="W37" s="21" t="e">
        <f t="shared" si="5"/>
        <v>#DIV/0!</v>
      </c>
      <c r="X37" s="27"/>
      <c r="Y37" s="27"/>
      <c r="Z37" s="31">
        <f>N37</f>
        <v>0</v>
      </c>
      <c r="AA37" s="27"/>
      <c r="AB37" s="21" t="e">
        <f t="shared" si="6"/>
        <v>#DIV/0!</v>
      </c>
      <c r="AC37" s="27"/>
      <c r="AD37" s="27"/>
      <c r="AE37" s="31">
        <f>O37</f>
        <v>0</v>
      </c>
      <c r="AF37" s="27"/>
      <c r="AG37" s="21" t="e">
        <f t="shared" si="7"/>
        <v>#DIV/0!</v>
      </c>
      <c r="AH37" s="27"/>
      <c r="AI37" s="27"/>
      <c r="AJ37" s="31">
        <f>P37</f>
        <v>0</v>
      </c>
      <c r="AK37" s="27"/>
      <c r="AL37" s="21" t="e">
        <f t="shared" si="8"/>
        <v>#DIV/0!</v>
      </c>
      <c r="AM37" s="27"/>
      <c r="AN37" s="27"/>
      <c r="AO37" s="21">
        <f>Q37</f>
        <v>0</v>
      </c>
      <c r="AP37" s="27"/>
      <c r="AQ37" s="21" t="e">
        <f t="shared" si="9"/>
        <v>#DIV/0!</v>
      </c>
      <c r="AR37" s="27"/>
    </row>
    <row r="38" spans="1:44" s="32" customFormat="1">
      <c r="A38" s="40"/>
      <c r="B38" s="27"/>
      <c r="C38" s="27"/>
      <c r="D38" s="27"/>
      <c r="E38" s="27"/>
      <c r="F38" s="27"/>
      <c r="G38" s="27"/>
      <c r="H38" s="27"/>
      <c r="I38" s="27"/>
      <c r="J38" s="27"/>
      <c r="K38" s="28"/>
      <c r="L38" s="28"/>
      <c r="M38" s="33"/>
      <c r="N38" s="33"/>
      <c r="O38" s="33"/>
      <c r="P38" s="33"/>
      <c r="Q38" s="33"/>
      <c r="R38" s="27"/>
      <c r="S38" s="21"/>
      <c r="T38" s="21"/>
      <c r="U38" s="31">
        <f>M38</f>
        <v>0</v>
      </c>
      <c r="V38" s="27"/>
      <c r="W38" s="21" t="e">
        <f t="shared" si="5"/>
        <v>#DIV/0!</v>
      </c>
      <c r="X38" s="27"/>
      <c r="Y38" s="27"/>
      <c r="Z38" s="31">
        <f>N38</f>
        <v>0</v>
      </c>
      <c r="AA38" s="27"/>
      <c r="AB38" s="21" t="e">
        <f t="shared" si="6"/>
        <v>#DIV/0!</v>
      </c>
      <c r="AC38" s="27"/>
      <c r="AD38" s="27"/>
      <c r="AE38" s="31">
        <f>O38</f>
        <v>0</v>
      </c>
      <c r="AF38" s="27"/>
      <c r="AG38" s="21" t="e">
        <f t="shared" si="7"/>
        <v>#DIV/0!</v>
      </c>
      <c r="AH38" s="27"/>
      <c r="AI38" s="27"/>
      <c r="AJ38" s="31">
        <f>P38</f>
        <v>0</v>
      </c>
      <c r="AK38" s="27"/>
      <c r="AL38" s="21" t="e">
        <f t="shared" si="8"/>
        <v>#DIV/0!</v>
      </c>
      <c r="AM38" s="27"/>
      <c r="AN38" s="27"/>
      <c r="AO38" s="21">
        <f>Q38</f>
        <v>0</v>
      </c>
      <c r="AP38" s="27"/>
      <c r="AQ38" s="21" t="e">
        <f t="shared" si="9"/>
        <v>#DIV/0!</v>
      </c>
      <c r="AR38" s="27"/>
    </row>
    <row r="39" spans="1:44" s="32" customFormat="1">
      <c r="A39" s="40"/>
      <c r="B39" s="27"/>
      <c r="C39" s="27"/>
      <c r="D39" s="27"/>
      <c r="E39" s="27"/>
      <c r="F39" s="27"/>
      <c r="G39" s="27"/>
      <c r="H39" s="27"/>
      <c r="I39" s="27"/>
      <c r="J39" s="27"/>
      <c r="K39" s="28"/>
      <c r="L39" s="28"/>
      <c r="M39" s="33"/>
      <c r="N39" s="33"/>
      <c r="O39" s="33"/>
      <c r="P39" s="33"/>
      <c r="Q39" s="33"/>
      <c r="R39" s="27"/>
      <c r="S39" s="21"/>
      <c r="T39" s="21"/>
      <c r="U39" s="31">
        <f>M39</f>
        <v>0</v>
      </c>
      <c r="V39" s="27"/>
      <c r="W39" s="21" t="e">
        <f t="shared" si="5"/>
        <v>#DIV/0!</v>
      </c>
      <c r="X39" s="27"/>
      <c r="Y39" s="27"/>
      <c r="Z39" s="31">
        <f>N39</f>
        <v>0</v>
      </c>
      <c r="AA39" s="27"/>
      <c r="AB39" s="21" t="e">
        <f t="shared" si="6"/>
        <v>#DIV/0!</v>
      </c>
      <c r="AC39" s="27"/>
      <c r="AD39" s="27"/>
      <c r="AE39" s="31">
        <f>O39</f>
        <v>0</v>
      </c>
      <c r="AF39" s="27"/>
      <c r="AG39" s="21" t="e">
        <f t="shared" si="7"/>
        <v>#DIV/0!</v>
      </c>
      <c r="AH39" s="27"/>
      <c r="AI39" s="27"/>
      <c r="AJ39" s="31">
        <f>P39</f>
        <v>0</v>
      </c>
      <c r="AK39" s="27"/>
      <c r="AL39" s="21" t="e">
        <f t="shared" si="8"/>
        <v>#DIV/0!</v>
      </c>
      <c r="AM39" s="27"/>
      <c r="AN39" s="27"/>
      <c r="AO39" s="21">
        <f>Q39</f>
        <v>0</v>
      </c>
      <c r="AP39" s="27"/>
      <c r="AQ39" s="21" t="e">
        <f t="shared" si="9"/>
        <v>#DIV/0!</v>
      </c>
      <c r="AR39" s="27"/>
    </row>
    <row r="40" spans="1:44" s="32" customFormat="1">
      <c r="A40" s="40"/>
      <c r="B40" s="27"/>
      <c r="C40" s="27"/>
      <c r="D40" s="27"/>
      <c r="E40" s="27"/>
      <c r="F40" s="27"/>
      <c r="G40" s="27"/>
      <c r="H40" s="27"/>
      <c r="I40" s="27"/>
      <c r="J40" s="27"/>
      <c r="K40" s="28"/>
      <c r="L40" s="28"/>
      <c r="M40" s="34"/>
      <c r="N40" s="34"/>
      <c r="O40" s="34"/>
      <c r="P40" s="34"/>
      <c r="Q40" s="34"/>
      <c r="R40" s="27"/>
      <c r="S40" s="21"/>
      <c r="T40" s="21"/>
      <c r="U40" s="31">
        <f>M40</f>
        <v>0</v>
      </c>
      <c r="V40" s="27"/>
      <c r="W40" s="21" t="e">
        <f t="shared" si="5"/>
        <v>#DIV/0!</v>
      </c>
      <c r="X40" s="27"/>
      <c r="Y40" s="27"/>
      <c r="Z40" s="31">
        <f>N40</f>
        <v>0</v>
      </c>
      <c r="AA40" s="27"/>
      <c r="AB40" s="21" t="e">
        <f t="shared" si="6"/>
        <v>#DIV/0!</v>
      </c>
      <c r="AC40" s="27"/>
      <c r="AD40" s="27"/>
      <c r="AE40" s="31">
        <f>O40</f>
        <v>0</v>
      </c>
      <c r="AF40" s="27"/>
      <c r="AG40" s="21" t="e">
        <f t="shared" si="7"/>
        <v>#DIV/0!</v>
      </c>
      <c r="AH40" s="27"/>
      <c r="AI40" s="27"/>
      <c r="AJ40" s="31">
        <f>P40</f>
        <v>0</v>
      </c>
      <c r="AK40" s="27"/>
      <c r="AL40" s="21" t="e">
        <f t="shared" si="8"/>
        <v>#DIV/0!</v>
      </c>
      <c r="AM40" s="27"/>
      <c r="AN40" s="27"/>
      <c r="AO40" s="21">
        <f>Q40</f>
        <v>0</v>
      </c>
      <c r="AP40" s="27"/>
      <c r="AQ40" s="21" t="e">
        <f t="shared" si="9"/>
        <v>#DIV/0!</v>
      </c>
      <c r="AR40" s="27"/>
    </row>
    <row r="41" spans="1:44" s="5" customFormat="1" ht="15.75">
      <c r="A41" s="10"/>
      <c r="B41" s="10"/>
      <c r="C41" s="10"/>
      <c r="D41" s="10"/>
      <c r="E41" s="10"/>
      <c r="F41" s="10"/>
      <c r="G41" s="10"/>
      <c r="H41" s="11"/>
      <c r="I41" s="11"/>
      <c r="J41" s="11"/>
      <c r="K41" s="11"/>
      <c r="L41" s="11"/>
      <c r="M41" s="12"/>
      <c r="N41" s="12"/>
      <c r="O41" s="12"/>
      <c r="P41" s="12"/>
      <c r="Q41" s="12"/>
      <c r="R41" s="11"/>
      <c r="S41" s="11"/>
      <c r="T41" s="11"/>
      <c r="U41" s="12"/>
      <c r="V41" s="12"/>
      <c r="W41" s="14" t="e">
        <f>AVERAGE(W36:W40)*20%</f>
        <v>#DIV/0!</v>
      </c>
      <c r="X41" s="10"/>
      <c r="Y41" s="10"/>
      <c r="Z41" s="12"/>
      <c r="AA41" s="12"/>
      <c r="AB41" s="14" t="e">
        <f>AVERAGE(AB36:AB40)*20%</f>
        <v>#DIV/0!</v>
      </c>
      <c r="AC41" s="10"/>
      <c r="AD41" s="10"/>
      <c r="AE41" s="12"/>
      <c r="AF41" s="12"/>
      <c r="AG41" s="14" t="e">
        <f>AVERAGE(AG36:AG40)*20%</f>
        <v>#DIV/0!</v>
      </c>
      <c r="AH41" s="10"/>
      <c r="AI41" s="10"/>
      <c r="AJ41" s="12"/>
      <c r="AK41" s="12"/>
      <c r="AL41" s="14" t="e">
        <f>AVERAGE(AL36:AL40)*20%</f>
        <v>#DIV/0!</v>
      </c>
      <c r="AM41" s="10"/>
      <c r="AN41" s="10"/>
      <c r="AO41" s="17"/>
      <c r="AP41" s="17"/>
      <c r="AQ41" s="14" t="e">
        <f>AVERAGE(AQ36:AQ40)*20%</f>
        <v>#DIV/0!</v>
      </c>
      <c r="AR41" s="10"/>
    </row>
    <row r="42" spans="1:44" s="9" customFormat="1" ht="18.75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8"/>
      <c r="N42" s="8"/>
      <c r="O42" s="8"/>
      <c r="P42" s="8"/>
      <c r="Q42" s="8"/>
      <c r="R42" s="6"/>
      <c r="S42" s="6"/>
      <c r="T42" s="6"/>
      <c r="U42" s="8"/>
      <c r="V42" s="8"/>
      <c r="W42" s="19" t="e">
        <f>W35+W41</f>
        <v>#DIV/0!</v>
      </c>
      <c r="X42" s="6"/>
      <c r="Y42" s="6"/>
      <c r="Z42" s="8"/>
      <c r="AA42" s="8"/>
      <c r="AB42" s="19" t="e">
        <f>AB35+AB41</f>
        <v>#DIV/0!</v>
      </c>
      <c r="AC42" s="6"/>
      <c r="AD42" s="6"/>
      <c r="AE42" s="8"/>
      <c r="AF42" s="8"/>
      <c r="AG42" s="19" t="e">
        <f>AG35+AG41</f>
        <v>#DIV/0!</v>
      </c>
      <c r="AH42" s="6"/>
      <c r="AI42" s="6"/>
      <c r="AJ42" s="8"/>
      <c r="AK42" s="8"/>
      <c r="AL42" s="19" t="e">
        <f>AL35+AL41</f>
        <v>#DIV/0!</v>
      </c>
      <c r="AM42" s="6"/>
      <c r="AN42" s="6"/>
      <c r="AO42" s="18"/>
      <c r="AP42" s="18"/>
      <c r="AQ42" s="19" t="e">
        <f>AQ35+AQ41</f>
        <v>#DIV/0!</v>
      </c>
      <c r="AR42" s="6"/>
    </row>
  </sheetData>
  <mergeCells count="19">
    <mergeCell ref="A1:L1"/>
    <mergeCell ref="M1:Q1"/>
    <mergeCell ref="A2:L2"/>
    <mergeCell ref="A4:D8"/>
    <mergeCell ref="H4:L4"/>
    <mergeCell ref="I5:L5"/>
    <mergeCell ref="I6:L6"/>
    <mergeCell ref="I7:L7"/>
    <mergeCell ref="I8:L8"/>
    <mergeCell ref="A10:B11"/>
    <mergeCell ref="H10:R11"/>
    <mergeCell ref="S10:S12"/>
    <mergeCell ref="T10:T12"/>
    <mergeCell ref="C10:G11"/>
    <mergeCell ref="U10:Y11"/>
    <mergeCell ref="Z10:AD11"/>
    <mergeCell ref="AE10:AI11"/>
    <mergeCell ref="AJ10:AN11"/>
    <mergeCell ref="AO10:AR11"/>
  </mergeCells>
  <pageMargins left="0.7" right="0.7" top="0.75" bottom="0.75" header="0.3" footer="0.3"/>
  <pageSetup paperSize="9" orientation="portrait"/>
  <drawing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0000000}">
          <x14:formula1>
            <xm:f>Listas!$F$1:$F$12</xm:f>
          </x14:formula1>
          <xm:sqref>T13:T34 T36:T40</xm:sqref>
        </x14:dataValidation>
        <x14:dataValidation type="list" allowBlank="1" showInputMessage="1" showErrorMessage="1" xr:uid="{00000000-0002-0000-0000-000001000000}">
          <x14:formula1>
            <xm:f>Listas!$D$1:$D$20</xm:f>
          </x14:formula1>
          <xm:sqref>S13:S34 S36:S40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S32"/>
  <sheetViews>
    <sheetView tabSelected="1" topLeftCell="B9" zoomScale="70" zoomScaleNormal="70" workbookViewId="0">
      <selection activeCell="G11" sqref="G11:J11"/>
    </sheetView>
  </sheetViews>
  <sheetFormatPr defaultColWidth="10.85546875" defaultRowHeight="15"/>
  <cols>
    <col min="1" max="1" width="4.140625" style="1" customWidth="1"/>
    <col min="2" max="2" width="25.5703125" style="1" customWidth="1"/>
    <col min="3" max="3" width="12.7109375" style="1" customWidth="1"/>
    <col min="4" max="4" width="44.28515625" style="1" bestFit="1" customWidth="1"/>
    <col min="5" max="5" width="10.85546875" style="1" customWidth="1"/>
    <col min="6" max="6" width="24.42578125" style="1" customWidth="1"/>
    <col min="7" max="7" width="23.5703125" style="1" customWidth="1"/>
    <col min="8" max="8" width="15.7109375" style="1" customWidth="1"/>
    <col min="9" max="9" width="18.42578125" style="1" customWidth="1"/>
    <col min="10" max="10" width="15.85546875" style="1" customWidth="1"/>
    <col min="11" max="14" width="7.28515625" style="1" customWidth="1"/>
    <col min="15" max="15" width="22.5703125" style="1" customWidth="1"/>
    <col min="16" max="16" width="17.85546875" style="1" customWidth="1"/>
    <col min="17" max="17" width="24.42578125" style="1" customWidth="1"/>
    <col min="18" max="18" width="17.85546875" style="1" customWidth="1"/>
    <col min="19" max="19" width="19.7109375" style="1" customWidth="1"/>
    <col min="20" max="20" width="21.7109375" style="1" customWidth="1"/>
    <col min="21" max="21" width="25.42578125" style="1" customWidth="1"/>
    <col min="22" max="24" width="16.5703125" style="1" customWidth="1"/>
    <col min="25" max="25" width="40.28515625" style="1" customWidth="1"/>
    <col min="26" max="29" width="16.5703125" style="1" customWidth="1"/>
    <col min="30" max="30" width="33.42578125" style="1" customWidth="1"/>
    <col min="31" max="34" width="16.5703125" style="1" customWidth="1"/>
    <col min="35" max="35" width="43.7109375" style="1" customWidth="1"/>
    <col min="36" max="36" width="16.5703125" style="1" customWidth="1"/>
    <col min="37" max="38" width="22" style="1" hidden="1" customWidth="1"/>
    <col min="39" max="39" width="16.5703125" style="1" hidden="1" customWidth="1"/>
    <col min="40" max="40" width="34.85546875" style="1" hidden="1" customWidth="1"/>
    <col min="41" max="41" width="16.5703125" style="1" hidden="1" customWidth="1"/>
    <col min="42" max="43" width="16.5703125" style="1" customWidth="1"/>
    <col min="44" max="44" width="21.5703125" style="1" customWidth="1"/>
    <col min="45" max="45" width="39.42578125" style="1" customWidth="1"/>
    <col min="46" max="16384" width="10.85546875" style="1"/>
  </cols>
  <sheetData>
    <row r="1" spans="1:45" s="41" customFormat="1" ht="70.5" customHeight="1">
      <c r="A1" s="140" t="s">
        <v>40</v>
      </c>
      <c r="B1" s="141"/>
      <c r="C1" s="141"/>
      <c r="D1" s="141"/>
      <c r="E1" s="141"/>
      <c r="F1" s="141"/>
      <c r="G1" s="141"/>
      <c r="H1" s="141"/>
      <c r="I1" s="141"/>
      <c r="J1" s="141"/>
      <c r="K1" s="150" t="s">
        <v>41</v>
      </c>
      <c r="L1" s="142"/>
      <c r="M1" s="142"/>
      <c r="N1" s="142"/>
      <c r="O1" s="142"/>
    </row>
    <row r="2" spans="1:45" s="43" customFormat="1" ht="23.45" customHeight="1">
      <c r="A2" s="143" t="s">
        <v>42</v>
      </c>
      <c r="B2" s="144"/>
      <c r="C2" s="144"/>
      <c r="D2" s="144"/>
      <c r="E2" s="144"/>
      <c r="F2" s="144"/>
      <c r="G2" s="144"/>
      <c r="H2" s="144"/>
      <c r="I2" s="144"/>
      <c r="J2" s="144"/>
      <c r="K2" s="42"/>
      <c r="L2" s="42"/>
      <c r="M2" s="42"/>
      <c r="N2" s="42"/>
      <c r="O2" s="42"/>
    </row>
    <row r="3" spans="1:45" s="41" customFormat="1"/>
    <row r="4" spans="1:45" s="41" customFormat="1" ht="29.1" customHeight="1">
      <c r="A4" s="156" t="s">
        <v>3</v>
      </c>
      <c r="B4" s="156"/>
      <c r="C4" s="156"/>
      <c r="D4" s="155" t="s">
        <v>43</v>
      </c>
      <c r="E4" s="145" t="s">
        <v>44</v>
      </c>
      <c r="F4" s="145"/>
      <c r="G4" s="145"/>
      <c r="H4" s="145"/>
      <c r="I4" s="145"/>
      <c r="J4" s="146"/>
    </row>
    <row r="5" spans="1:45" s="41" customFormat="1" ht="15" customHeight="1">
      <c r="A5" s="156"/>
      <c r="B5" s="156"/>
      <c r="C5" s="156"/>
      <c r="D5" s="155"/>
      <c r="E5" s="72" t="s">
        <v>45</v>
      </c>
      <c r="F5" s="2" t="s">
        <v>4</v>
      </c>
      <c r="G5" s="147" t="s">
        <v>5</v>
      </c>
      <c r="H5" s="145"/>
      <c r="I5" s="145"/>
      <c r="J5" s="146"/>
    </row>
    <row r="6" spans="1:45" s="41" customFormat="1" ht="16.5">
      <c r="A6" s="156"/>
      <c r="B6" s="156"/>
      <c r="C6" s="156"/>
      <c r="D6" s="155"/>
      <c r="E6" s="94">
        <v>1</v>
      </c>
      <c r="F6" s="44" t="s">
        <v>46</v>
      </c>
      <c r="G6" s="148" t="s">
        <v>47</v>
      </c>
      <c r="H6" s="148"/>
      <c r="I6" s="148"/>
      <c r="J6" s="148"/>
    </row>
    <row r="7" spans="1:45" s="41" customFormat="1" ht="54.75" customHeight="1">
      <c r="A7" s="156"/>
      <c r="B7" s="156"/>
      <c r="C7" s="156"/>
      <c r="D7" s="155"/>
      <c r="E7" s="94">
        <v>2</v>
      </c>
      <c r="F7" s="44" t="s">
        <v>48</v>
      </c>
      <c r="G7" s="148" t="s">
        <v>49</v>
      </c>
      <c r="H7" s="148"/>
      <c r="I7" s="148"/>
      <c r="J7" s="148"/>
    </row>
    <row r="8" spans="1:45" s="41" customFormat="1" ht="49.5" customHeight="1">
      <c r="A8" s="156"/>
      <c r="B8" s="156"/>
      <c r="C8" s="156"/>
      <c r="D8" s="155"/>
      <c r="E8" s="94">
        <v>3</v>
      </c>
      <c r="F8" s="44" t="s">
        <v>50</v>
      </c>
      <c r="G8" s="148" t="s">
        <v>51</v>
      </c>
      <c r="H8" s="148"/>
      <c r="I8" s="148"/>
      <c r="J8" s="148"/>
    </row>
    <row r="9" spans="1:45" s="41" customFormat="1" ht="69" customHeight="1">
      <c r="A9" s="156"/>
      <c r="B9" s="156"/>
      <c r="C9" s="156"/>
      <c r="D9" s="155"/>
      <c r="E9" s="94">
        <v>4</v>
      </c>
      <c r="F9" s="44" t="s">
        <v>52</v>
      </c>
      <c r="G9" s="151" t="s">
        <v>53</v>
      </c>
      <c r="H9" s="152"/>
      <c r="I9" s="152"/>
      <c r="J9" s="153"/>
    </row>
    <row r="10" spans="1:45" s="41" customFormat="1" ht="69" customHeight="1">
      <c r="A10" s="156"/>
      <c r="B10" s="156"/>
      <c r="C10" s="156"/>
      <c r="D10" s="155"/>
      <c r="E10" s="96">
        <v>5</v>
      </c>
      <c r="F10" s="97" t="s">
        <v>54</v>
      </c>
      <c r="G10" s="149" t="s">
        <v>55</v>
      </c>
      <c r="H10" s="149"/>
      <c r="I10" s="149"/>
      <c r="J10" s="149"/>
    </row>
    <row r="11" spans="1:45" s="41" customFormat="1" ht="58.5" customHeight="1">
      <c r="A11" s="156"/>
      <c r="B11" s="156"/>
      <c r="C11" s="156"/>
      <c r="D11" s="155"/>
      <c r="E11" s="98">
        <v>6</v>
      </c>
      <c r="F11" s="95" t="s">
        <v>56</v>
      </c>
      <c r="G11" s="154" t="s">
        <v>57</v>
      </c>
      <c r="H11" s="154"/>
      <c r="I11" s="154"/>
      <c r="J11" s="154"/>
    </row>
    <row r="12" spans="1:45" s="41" customFormat="1"/>
    <row r="13" spans="1:45" ht="14.45" customHeight="1">
      <c r="A13" s="129" t="s">
        <v>7</v>
      </c>
      <c r="B13" s="129"/>
      <c r="C13" s="129" t="s">
        <v>58</v>
      </c>
      <c r="D13" s="129"/>
      <c r="E13" s="129"/>
      <c r="F13" s="130" t="s">
        <v>9</v>
      </c>
      <c r="G13" s="130"/>
      <c r="H13" s="130"/>
      <c r="I13" s="130"/>
      <c r="J13" s="130"/>
      <c r="K13" s="130"/>
      <c r="L13" s="130"/>
      <c r="M13" s="130"/>
      <c r="N13" s="130"/>
      <c r="O13" s="130"/>
      <c r="P13" s="130"/>
      <c r="Q13" s="131" t="s">
        <v>10</v>
      </c>
      <c r="R13" s="131" t="s">
        <v>11</v>
      </c>
      <c r="S13" s="129" t="s">
        <v>59</v>
      </c>
      <c r="T13" s="129"/>
      <c r="U13" s="129"/>
      <c r="V13" s="99" t="s">
        <v>12</v>
      </c>
      <c r="W13" s="100"/>
      <c r="X13" s="100"/>
      <c r="Y13" s="100"/>
      <c r="Z13" s="101"/>
      <c r="AA13" s="105" t="s">
        <v>13</v>
      </c>
      <c r="AB13" s="106"/>
      <c r="AC13" s="106"/>
      <c r="AD13" s="106"/>
      <c r="AE13" s="107"/>
      <c r="AF13" s="111" t="s">
        <v>14</v>
      </c>
      <c r="AG13" s="112"/>
      <c r="AH13" s="112"/>
      <c r="AI13" s="112"/>
      <c r="AJ13" s="113"/>
      <c r="AK13" s="117" t="s">
        <v>15</v>
      </c>
      <c r="AL13" s="118"/>
      <c r="AM13" s="118"/>
      <c r="AN13" s="118"/>
      <c r="AO13" s="119"/>
      <c r="AP13" s="123" t="s">
        <v>16</v>
      </c>
      <c r="AQ13" s="124"/>
      <c r="AR13" s="124"/>
      <c r="AS13" s="125"/>
    </row>
    <row r="14" spans="1:45" ht="14.45" customHeight="1">
      <c r="A14" s="129"/>
      <c r="B14" s="129"/>
      <c r="C14" s="129"/>
      <c r="D14" s="129"/>
      <c r="E14" s="129"/>
      <c r="F14" s="130"/>
      <c r="G14" s="130"/>
      <c r="H14" s="130"/>
      <c r="I14" s="130"/>
      <c r="J14" s="130"/>
      <c r="K14" s="130"/>
      <c r="L14" s="130"/>
      <c r="M14" s="130"/>
      <c r="N14" s="130"/>
      <c r="O14" s="130"/>
      <c r="P14" s="130"/>
      <c r="Q14" s="132"/>
      <c r="R14" s="132"/>
      <c r="S14" s="129"/>
      <c r="T14" s="129"/>
      <c r="U14" s="129"/>
      <c r="V14" s="102"/>
      <c r="W14" s="103"/>
      <c r="X14" s="103"/>
      <c r="Y14" s="103"/>
      <c r="Z14" s="104"/>
      <c r="AA14" s="108"/>
      <c r="AB14" s="109"/>
      <c r="AC14" s="109"/>
      <c r="AD14" s="109"/>
      <c r="AE14" s="110"/>
      <c r="AF14" s="114"/>
      <c r="AG14" s="115"/>
      <c r="AH14" s="115"/>
      <c r="AI14" s="115"/>
      <c r="AJ14" s="116"/>
      <c r="AK14" s="120"/>
      <c r="AL14" s="121"/>
      <c r="AM14" s="121"/>
      <c r="AN14" s="121"/>
      <c r="AO14" s="122"/>
      <c r="AP14" s="126"/>
      <c r="AQ14" s="127"/>
      <c r="AR14" s="127"/>
      <c r="AS14" s="128"/>
    </row>
    <row r="15" spans="1:45" ht="50.25">
      <c r="A15" s="2" t="s">
        <v>17</v>
      </c>
      <c r="B15" s="2" t="s">
        <v>18</v>
      </c>
      <c r="C15" s="2" t="s">
        <v>60</v>
      </c>
      <c r="D15" s="2" t="s">
        <v>61</v>
      </c>
      <c r="E15" s="2" t="s">
        <v>62</v>
      </c>
      <c r="F15" s="20" t="s">
        <v>24</v>
      </c>
      <c r="G15" s="20" t="s">
        <v>25</v>
      </c>
      <c r="H15" s="20" t="s">
        <v>26</v>
      </c>
      <c r="I15" s="20" t="s">
        <v>63</v>
      </c>
      <c r="J15" s="20" t="s">
        <v>28</v>
      </c>
      <c r="K15" s="20" t="s">
        <v>29</v>
      </c>
      <c r="L15" s="20" t="s">
        <v>30</v>
      </c>
      <c r="M15" s="20" t="s">
        <v>31</v>
      </c>
      <c r="N15" s="20" t="s">
        <v>32</v>
      </c>
      <c r="O15" s="20" t="s">
        <v>33</v>
      </c>
      <c r="P15" s="20" t="s">
        <v>34</v>
      </c>
      <c r="Q15" s="133"/>
      <c r="R15" s="133"/>
      <c r="S15" s="2" t="s">
        <v>64</v>
      </c>
      <c r="T15" s="2" t="s">
        <v>22</v>
      </c>
      <c r="U15" s="2" t="s">
        <v>23</v>
      </c>
      <c r="V15" s="3" t="s">
        <v>35</v>
      </c>
      <c r="W15" s="3" t="s">
        <v>36</v>
      </c>
      <c r="X15" s="3" t="s">
        <v>37</v>
      </c>
      <c r="Y15" s="3" t="s">
        <v>38</v>
      </c>
      <c r="Z15" s="3" t="s">
        <v>39</v>
      </c>
      <c r="AA15" s="23" t="s">
        <v>35</v>
      </c>
      <c r="AB15" s="23" t="s">
        <v>36</v>
      </c>
      <c r="AC15" s="23" t="s">
        <v>37</v>
      </c>
      <c r="AD15" s="23" t="s">
        <v>38</v>
      </c>
      <c r="AE15" s="23" t="s">
        <v>39</v>
      </c>
      <c r="AF15" s="24" t="s">
        <v>35</v>
      </c>
      <c r="AG15" s="24" t="s">
        <v>36</v>
      </c>
      <c r="AH15" s="24" t="s">
        <v>37</v>
      </c>
      <c r="AI15" s="24" t="s">
        <v>38</v>
      </c>
      <c r="AJ15" s="24" t="s">
        <v>39</v>
      </c>
      <c r="AK15" s="25" t="s">
        <v>35</v>
      </c>
      <c r="AL15" s="25" t="s">
        <v>36</v>
      </c>
      <c r="AM15" s="25" t="s">
        <v>37</v>
      </c>
      <c r="AN15" s="25" t="s">
        <v>38</v>
      </c>
      <c r="AO15" s="25" t="s">
        <v>39</v>
      </c>
      <c r="AP15" s="4" t="s">
        <v>35</v>
      </c>
      <c r="AQ15" s="4" t="s">
        <v>36</v>
      </c>
      <c r="AR15" s="4" t="s">
        <v>37</v>
      </c>
      <c r="AS15" s="4" t="s">
        <v>38</v>
      </c>
    </row>
    <row r="16" spans="1:45" s="32" customFormat="1" ht="216">
      <c r="A16" s="55">
        <v>3</v>
      </c>
      <c r="B16" s="56" t="s">
        <v>65</v>
      </c>
      <c r="C16" s="26" t="s">
        <v>66</v>
      </c>
      <c r="D16" s="21" t="s">
        <v>67</v>
      </c>
      <c r="E16" s="22" t="s">
        <v>68</v>
      </c>
      <c r="F16" s="21" t="s">
        <v>69</v>
      </c>
      <c r="G16" s="21" t="s">
        <v>70</v>
      </c>
      <c r="H16" s="35" t="s">
        <v>71</v>
      </c>
      <c r="I16" s="22" t="s">
        <v>72</v>
      </c>
      <c r="J16" s="53" t="s">
        <v>73</v>
      </c>
      <c r="K16" s="59">
        <v>0.1</v>
      </c>
      <c r="L16" s="59">
        <v>0.3</v>
      </c>
      <c r="M16" s="59">
        <v>0.6</v>
      </c>
      <c r="N16" s="59">
        <v>0.9</v>
      </c>
      <c r="O16" s="59">
        <v>0.9</v>
      </c>
      <c r="P16" s="21" t="s">
        <v>74</v>
      </c>
      <c r="Q16" s="21" t="s">
        <v>75</v>
      </c>
      <c r="R16" s="21" t="s">
        <v>76</v>
      </c>
      <c r="S16" s="21" t="s">
        <v>77</v>
      </c>
      <c r="T16" s="21" t="s">
        <v>78</v>
      </c>
      <c r="U16" s="21" t="s">
        <v>79</v>
      </c>
      <c r="V16" s="58">
        <f>K16</f>
        <v>0.1</v>
      </c>
      <c r="W16" s="75">
        <v>0.48</v>
      </c>
      <c r="X16" s="60">
        <f>IFERROR(IF(W16/V16&gt;100%,100%,W16/V16),0)</f>
        <v>1</v>
      </c>
      <c r="Y16" s="21" t="s">
        <v>80</v>
      </c>
      <c r="Z16" s="21" t="s">
        <v>81</v>
      </c>
      <c r="AA16" s="58">
        <f t="shared" ref="AA16" si="0">L16</f>
        <v>0.3</v>
      </c>
      <c r="AB16" s="75">
        <v>0.67</v>
      </c>
      <c r="AC16" s="60">
        <f>IFERROR(IF(AB16/AA16&gt;100%,100%,AB16/AA16),0)</f>
        <v>1</v>
      </c>
      <c r="AD16" s="21" t="s">
        <v>82</v>
      </c>
      <c r="AE16" s="21" t="s">
        <v>81</v>
      </c>
      <c r="AF16" s="58">
        <f t="shared" ref="AF16" si="1">M16</f>
        <v>0.6</v>
      </c>
      <c r="AG16" s="75">
        <v>0.79</v>
      </c>
      <c r="AH16" s="60">
        <f>IFERROR(IF(AG16/AF16&gt;100%,100%,AG16/AF16),0)</f>
        <v>1</v>
      </c>
      <c r="AI16" s="21" t="s">
        <v>83</v>
      </c>
      <c r="AJ16" s="21" t="s">
        <v>81</v>
      </c>
      <c r="AK16" s="58">
        <f t="shared" ref="AK16" si="2">N16</f>
        <v>0.9</v>
      </c>
      <c r="AL16" s="62"/>
      <c r="AM16" s="60">
        <f>IFERROR(IF(AL16/AK16&gt;100%,100%,AL16/AK16),0)</f>
        <v>0</v>
      </c>
      <c r="AN16" s="21"/>
      <c r="AO16" s="21"/>
      <c r="AP16" s="58">
        <f t="shared" ref="AP16" si="3">O16</f>
        <v>0.9</v>
      </c>
      <c r="AQ16" s="66">
        <f>IFERROR(MAX(W16,AB16,AG16,AL16),0)</f>
        <v>0.79</v>
      </c>
      <c r="AR16" s="60">
        <f>IFERROR(IF(AQ16/AP16&gt;100%,100%,AQ16/AP16),0)</f>
        <v>0.87777777777777777</v>
      </c>
      <c r="AS16" s="71" t="s">
        <v>84</v>
      </c>
    </row>
    <row r="17" spans="1:45" s="32" customFormat="1" ht="332.25">
      <c r="A17" s="55">
        <v>3</v>
      </c>
      <c r="B17" s="56" t="s">
        <v>65</v>
      </c>
      <c r="C17" s="50">
        <v>2</v>
      </c>
      <c r="D17" s="53" t="s">
        <v>85</v>
      </c>
      <c r="E17" s="50" t="s">
        <v>68</v>
      </c>
      <c r="F17" s="53" t="s">
        <v>86</v>
      </c>
      <c r="G17" s="22" t="s">
        <v>87</v>
      </c>
      <c r="H17" s="35" t="s">
        <v>88</v>
      </c>
      <c r="I17" s="44" t="s">
        <v>89</v>
      </c>
      <c r="J17" s="53" t="s">
        <v>87</v>
      </c>
      <c r="K17" s="73">
        <v>1</v>
      </c>
      <c r="L17" s="76">
        <v>1</v>
      </c>
      <c r="M17" s="76">
        <v>1</v>
      </c>
      <c r="N17" s="76">
        <v>1</v>
      </c>
      <c r="O17" s="76">
        <v>4</v>
      </c>
      <c r="P17" s="49" t="s">
        <v>74</v>
      </c>
      <c r="Q17" s="21" t="s">
        <v>75</v>
      </c>
      <c r="R17" s="21" t="s">
        <v>76</v>
      </c>
      <c r="S17" s="49" t="s">
        <v>90</v>
      </c>
      <c r="T17" s="49" t="s">
        <v>91</v>
      </c>
      <c r="U17" s="49" t="s">
        <v>79</v>
      </c>
      <c r="V17" s="61">
        <f t="shared" ref="V17:V22" si="4">K17</f>
        <v>1</v>
      </c>
      <c r="W17" s="70">
        <v>1</v>
      </c>
      <c r="X17" s="60">
        <f>IFERROR(IF(W17/V17&gt;100%,100%,W17/V17),0)</f>
        <v>1</v>
      </c>
      <c r="Y17" s="21" t="s">
        <v>92</v>
      </c>
      <c r="Z17" s="21" t="s">
        <v>93</v>
      </c>
      <c r="AA17" s="73">
        <f t="shared" ref="AA17:AB21" si="5">L17</f>
        <v>1</v>
      </c>
      <c r="AB17" s="70">
        <v>1</v>
      </c>
      <c r="AC17" s="60">
        <f>IFERROR(IF(AB17/AA17&gt;100%,100%,AB17/AA17),0)</f>
        <v>1</v>
      </c>
      <c r="AD17" s="21" t="s">
        <v>94</v>
      </c>
      <c r="AE17" s="21" t="s">
        <v>93</v>
      </c>
      <c r="AF17" s="73">
        <f t="shared" ref="AF17:AF21" si="6">M17</f>
        <v>1</v>
      </c>
      <c r="AG17" s="62">
        <v>1</v>
      </c>
      <c r="AH17" s="60">
        <f>IFERROR(IF(AG17/AF17&gt;100%,100%,AG17/AF17),0)</f>
        <v>1</v>
      </c>
      <c r="AI17" s="21" t="s">
        <v>95</v>
      </c>
      <c r="AJ17" s="21" t="s">
        <v>93</v>
      </c>
      <c r="AK17" s="73">
        <f t="shared" ref="AK17:AK22" si="7">N17</f>
        <v>1</v>
      </c>
      <c r="AL17" s="62"/>
      <c r="AM17" s="60">
        <f>IFERROR(IF(AL17/AK17&gt;100%,100%,AL17/AK17),0)</f>
        <v>0</v>
      </c>
      <c r="AN17" s="21"/>
      <c r="AO17" s="21"/>
      <c r="AP17" s="62">
        <f t="shared" ref="AP17:AP22" si="8">O17</f>
        <v>4</v>
      </c>
      <c r="AQ17" s="70">
        <f>IFERROR(SUM(W17,AB17,AG17,AL17),0)</f>
        <v>3</v>
      </c>
      <c r="AR17" s="60">
        <f>IFERROR(IF(AQ17/AP17&gt;100%,100%,AQ17/AP17),0)</f>
        <v>0.75</v>
      </c>
      <c r="AS17" s="71" t="s">
        <v>96</v>
      </c>
    </row>
    <row r="18" spans="1:45" s="32" customFormat="1" ht="199.5">
      <c r="A18" s="55">
        <v>3</v>
      </c>
      <c r="B18" s="56" t="s">
        <v>65</v>
      </c>
      <c r="C18" s="50">
        <v>3</v>
      </c>
      <c r="D18" s="53" t="s">
        <v>97</v>
      </c>
      <c r="E18" s="22" t="s">
        <v>68</v>
      </c>
      <c r="F18" s="53" t="s">
        <v>98</v>
      </c>
      <c r="G18" s="22" t="s">
        <v>99</v>
      </c>
      <c r="H18" s="35" t="s">
        <v>100</v>
      </c>
      <c r="I18" s="44" t="s">
        <v>89</v>
      </c>
      <c r="J18" s="53" t="s">
        <v>101</v>
      </c>
      <c r="K18" s="73">
        <v>0</v>
      </c>
      <c r="L18" s="76">
        <v>0</v>
      </c>
      <c r="M18" s="76">
        <v>0</v>
      </c>
      <c r="N18" s="76">
        <v>1</v>
      </c>
      <c r="O18" s="76">
        <v>1</v>
      </c>
      <c r="P18" s="49" t="s">
        <v>74</v>
      </c>
      <c r="Q18" s="21" t="s">
        <v>75</v>
      </c>
      <c r="R18" s="21" t="s">
        <v>76</v>
      </c>
      <c r="S18" s="49" t="s">
        <v>102</v>
      </c>
      <c r="T18" s="49" t="s">
        <v>103</v>
      </c>
      <c r="U18" s="49" t="s">
        <v>79</v>
      </c>
      <c r="V18" s="61">
        <f t="shared" si="4"/>
        <v>0</v>
      </c>
      <c r="W18" s="70">
        <v>0</v>
      </c>
      <c r="X18" s="60">
        <f>IFERROR(IF(W18/V18&gt;100%,100%,W18/V18),0)</f>
        <v>0</v>
      </c>
      <c r="Y18" s="21" t="s">
        <v>104</v>
      </c>
      <c r="Z18" s="21" t="s">
        <v>104</v>
      </c>
      <c r="AA18" s="73">
        <f t="shared" si="5"/>
        <v>0</v>
      </c>
      <c r="AB18" s="70">
        <v>0</v>
      </c>
      <c r="AC18" s="60">
        <f>IFERROR(IF(AB18/AA18&gt;100%,100%,AB18/AA18),0)</f>
        <v>0</v>
      </c>
      <c r="AD18" s="21" t="s">
        <v>105</v>
      </c>
      <c r="AE18" s="21" t="s">
        <v>105</v>
      </c>
      <c r="AF18" s="73">
        <f t="shared" si="6"/>
        <v>0</v>
      </c>
      <c r="AG18" s="70">
        <v>0</v>
      </c>
      <c r="AH18" s="60">
        <f>IFERROR(IF(AG18/AF18&gt;100%,100%,AG18/AF18),0)</f>
        <v>0</v>
      </c>
      <c r="AI18" s="21" t="s">
        <v>105</v>
      </c>
      <c r="AJ18" s="21" t="s">
        <v>105</v>
      </c>
      <c r="AK18" s="73">
        <f t="shared" si="7"/>
        <v>1</v>
      </c>
      <c r="AL18" s="62"/>
      <c r="AM18" s="60">
        <f>IFERROR(IF(AL18/AK18&gt;100%,100%,AL18/AK18),0)</f>
        <v>0</v>
      </c>
      <c r="AN18" s="21"/>
      <c r="AO18" s="21"/>
      <c r="AP18" s="62">
        <f t="shared" si="8"/>
        <v>1</v>
      </c>
      <c r="AQ18" s="70">
        <f>IFERROR(SUM(W18,AB18,AG18,AL18),0)</f>
        <v>0</v>
      </c>
      <c r="AR18" s="60">
        <f>IFERROR(IF(AQ18/AP18&gt;100%,100%,AQ18/AP18),0)</f>
        <v>0</v>
      </c>
      <c r="AS18" s="71" t="s">
        <v>106</v>
      </c>
    </row>
    <row r="19" spans="1:45" s="32" customFormat="1" ht="265.5">
      <c r="A19" s="55">
        <v>3</v>
      </c>
      <c r="B19" s="56" t="s">
        <v>65</v>
      </c>
      <c r="C19" s="50">
        <v>4</v>
      </c>
      <c r="D19" s="53" t="s">
        <v>107</v>
      </c>
      <c r="E19" s="22" t="s">
        <v>68</v>
      </c>
      <c r="F19" s="53" t="s">
        <v>108</v>
      </c>
      <c r="G19" s="22" t="s">
        <v>109</v>
      </c>
      <c r="H19" s="35" t="s">
        <v>110</v>
      </c>
      <c r="I19" s="44" t="s">
        <v>89</v>
      </c>
      <c r="J19" s="53" t="s">
        <v>101</v>
      </c>
      <c r="K19" s="73">
        <v>1</v>
      </c>
      <c r="L19" s="76">
        <v>1</v>
      </c>
      <c r="M19" s="76">
        <v>1</v>
      </c>
      <c r="N19" s="76">
        <v>1</v>
      </c>
      <c r="O19" s="76">
        <v>4</v>
      </c>
      <c r="P19" s="49" t="s">
        <v>74</v>
      </c>
      <c r="Q19" s="21" t="s">
        <v>75</v>
      </c>
      <c r="R19" s="21" t="s">
        <v>76</v>
      </c>
      <c r="S19" s="49" t="s">
        <v>111</v>
      </c>
      <c r="T19" s="49" t="s">
        <v>103</v>
      </c>
      <c r="U19" s="49" t="s">
        <v>79</v>
      </c>
      <c r="V19" s="61">
        <f t="shared" si="4"/>
        <v>1</v>
      </c>
      <c r="W19" s="70">
        <v>1</v>
      </c>
      <c r="X19" s="60">
        <f>IFERROR(IF(W19/V19&gt;100%,100%,W19/V19),0)</f>
        <v>1</v>
      </c>
      <c r="Y19" s="21" t="s">
        <v>112</v>
      </c>
      <c r="Z19" s="21" t="s">
        <v>113</v>
      </c>
      <c r="AA19" s="73">
        <f t="shared" si="5"/>
        <v>1</v>
      </c>
      <c r="AB19" s="70">
        <v>1</v>
      </c>
      <c r="AC19" s="60">
        <f>IFERROR(IF(AB19/AA19&gt;100%,100%,AB19/AA19),0)</f>
        <v>1</v>
      </c>
      <c r="AD19" s="21" t="s">
        <v>114</v>
      </c>
      <c r="AE19" s="21" t="s">
        <v>113</v>
      </c>
      <c r="AF19" s="73">
        <f t="shared" si="6"/>
        <v>1</v>
      </c>
      <c r="AG19" s="62">
        <v>1</v>
      </c>
      <c r="AH19" s="60">
        <f>IFERROR(IF(AG19/AF19&gt;100%,100%,AG19/AF19),0)</f>
        <v>1</v>
      </c>
      <c r="AI19" s="21" t="s">
        <v>115</v>
      </c>
      <c r="AJ19" s="21" t="s">
        <v>113</v>
      </c>
      <c r="AK19" s="73">
        <f t="shared" si="7"/>
        <v>1</v>
      </c>
      <c r="AL19" s="62"/>
      <c r="AM19" s="60">
        <f>IFERROR(IF(AL19/AK19&gt;100%,100%,AL19/AK19),0)</f>
        <v>0</v>
      </c>
      <c r="AN19" s="21"/>
      <c r="AO19" s="21"/>
      <c r="AP19" s="62">
        <f t="shared" si="8"/>
        <v>4</v>
      </c>
      <c r="AQ19" s="70">
        <f>IFERROR(SUM(W19,AB19,AG19,AL19),0)</f>
        <v>3</v>
      </c>
      <c r="AR19" s="60">
        <f>IFERROR(IF(AQ19/AP19&gt;100%,100%,AQ19/AP19),0)</f>
        <v>0.75</v>
      </c>
      <c r="AS19" s="71" t="s">
        <v>96</v>
      </c>
    </row>
    <row r="20" spans="1:45" s="32" customFormat="1" ht="366">
      <c r="A20" s="55">
        <v>3</v>
      </c>
      <c r="B20" s="56" t="s">
        <v>65</v>
      </c>
      <c r="C20" s="26" t="s">
        <v>116</v>
      </c>
      <c r="D20" s="53" t="s">
        <v>117</v>
      </c>
      <c r="E20" s="22" t="s">
        <v>68</v>
      </c>
      <c r="F20" s="53" t="s">
        <v>118</v>
      </c>
      <c r="G20" s="22" t="s">
        <v>119</v>
      </c>
      <c r="H20" s="35" t="s">
        <v>120</v>
      </c>
      <c r="I20" s="44" t="s">
        <v>121</v>
      </c>
      <c r="J20" s="53" t="s">
        <v>122</v>
      </c>
      <c r="K20" s="77">
        <v>1</v>
      </c>
      <c r="L20" s="77">
        <v>1</v>
      </c>
      <c r="M20" s="77">
        <v>1</v>
      </c>
      <c r="N20" s="77">
        <v>1</v>
      </c>
      <c r="O20" s="82">
        <v>1</v>
      </c>
      <c r="P20" s="49" t="s">
        <v>74</v>
      </c>
      <c r="Q20" s="21" t="s">
        <v>75</v>
      </c>
      <c r="R20" s="21" t="s">
        <v>76</v>
      </c>
      <c r="S20" s="49" t="s">
        <v>123</v>
      </c>
      <c r="T20" s="49" t="s">
        <v>124</v>
      </c>
      <c r="U20" s="49" t="s">
        <v>79</v>
      </c>
      <c r="V20" s="58">
        <f t="shared" si="4"/>
        <v>1</v>
      </c>
      <c r="W20" s="75">
        <v>1</v>
      </c>
      <c r="X20" s="60">
        <f>IFERROR(IF(W20/V20&gt;100%,100%,W20/V20),0)</f>
        <v>1</v>
      </c>
      <c r="Y20" s="21" t="s">
        <v>125</v>
      </c>
      <c r="Z20" s="21" t="s">
        <v>126</v>
      </c>
      <c r="AA20" s="58">
        <f t="shared" si="5"/>
        <v>1</v>
      </c>
      <c r="AB20" s="66">
        <f t="shared" si="5"/>
        <v>1</v>
      </c>
      <c r="AC20" s="60">
        <f>IFERROR(IF(AB20/AA20&gt;100%,100%,AB20/AA20),0)</f>
        <v>1</v>
      </c>
      <c r="AD20" s="21" t="s">
        <v>127</v>
      </c>
      <c r="AE20" s="21" t="s">
        <v>126</v>
      </c>
      <c r="AF20" s="58">
        <f t="shared" si="6"/>
        <v>1</v>
      </c>
      <c r="AG20" s="75">
        <v>1</v>
      </c>
      <c r="AH20" s="60">
        <f>IFERROR(IF(AG20/AF20&gt;100%,100%,AG20/AF20),0)</f>
        <v>1</v>
      </c>
      <c r="AI20" s="21" t="s">
        <v>128</v>
      </c>
      <c r="AJ20" s="21" t="s">
        <v>126</v>
      </c>
      <c r="AK20" s="58">
        <f t="shared" si="7"/>
        <v>1</v>
      </c>
      <c r="AL20" s="62"/>
      <c r="AM20" s="60">
        <f>IFERROR(IF(AL20/AK20&gt;100%,100%,AL20/AK20),0)</f>
        <v>0</v>
      </c>
      <c r="AN20" s="21"/>
      <c r="AO20" s="21"/>
      <c r="AP20" s="58">
        <f t="shared" si="8"/>
        <v>1</v>
      </c>
      <c r="AQ20" s="66">
        <f>IFERROR(AVERAGE(W20,AB20,AG20,AL20)*0.75,0)</f>
        <v>0.75</v>
      </c>
      <c r="AR20" s="60">
        <f>IFERROR(IF(AQ20/AP20&gt;100%,100%,AQ20/AP20),0)</f>
        <v>0.75</v>
      </c>
      <c r="AS20" s="71" t="s">
        <v>129</v>
      </c>
    </row>
    <row r="21" spans="1:45" s="32" customFormat="1" ht="199.5">
      <c r="A21" s="55">
        <v>3</v>
      </c>
      <c r="B21" s="56" t="s">
        <v>65</v>
      </c>
      <c r="C21" s="26" t="s">
        <v>130</v>
      </c>
      <c r="D21" s="53" t="s">
        <v>131</v>
      </c>
      <c r="E21" s="22" t="s">
        <v>68</v>
      </c>
      <c r="F21" s="53" t="s">
        <v>132</v>
      </c>
      <c r="G21" s="22" t="s">
        <v>133</v>
      </c>
      <c r="H21" s="35" t="s">
        <v>134</v>
      </c>
      <c r="I21" s="44" t="s">
        <v>89</v>
      </c>
      <c r="J21" s="53" t="s">
        <v>101</v>
      </c>
      <c r="K21" s="73">
        <v>3</v>
      </c>
      <c r="L21" s="76">
        <v>3</v>
      </c>
      <c r="M21" s="76">
        <v>3</v>
      </c>
      <c r="N21" s="76">
        <v>3</v>
      </c>
      <c r="O21" s="76">
        <v>12</v>
      </c>
      <c r="P21" s="49" t="s">
        <v>74</v>
      </c>
      <c r="Q21" s="21" t="s">
        <v>75</v>
      </c>
      <c r="R21" s="21" t="s">
        <v>76</v>
      </c>
      <c r="S21" s="49" t="s">
        <v>135</v>
      </c>
      <c r="T21" s="49" t="s">
        <v>136</v>
      </c>
      <c r="U21" s="49" t="s">
        <v>79</v>
      </c>
      <c r="V21" s="61">
        <f t="shared" si="4"/>
        <v>3</v>
      </c>
      <c r="W21" s="70">
        <v>3</v>
      </c>
      <c r="X21" s="60">
        <f>IFERROR(IF(W21/V21&gt;100%,100%,W21/V21),0)</f>
        <v>1</v>
      </c>
      <c r="Y21" s="21" t="s">
        <v>137</v>
      </c>
      <c r="Z21" s="21" t="s">
        <v>138</v>
      </c>
      <c r="AA21" s="73">
        <f t="shared" si="5"/>
        <v>3</v>
      </c>
      <c r="AB21" s="62">
        <v>2</v>
      </c>
      <c r="AC21" s="60">
        <f>IFERROR(IF(AB21/AA21&gt;100%,100%,AB21/AA21),0)</f>
        <v>0.66666666666666663</v>
      </c>
      <c r="AD21" s="21" t="s">
        <v>139</v>
      </c>
      <c r="AE21" s="21" t="s">
        <v>138</v>
      </c>
      <c r="AF21" s="73">
        <f t="shared" si="6"/>
        <v>3</v>
      </c>
      <c r="AG21" s="62">
        <v>3</v>
      </c>
      <c r="AH21" s="60">
        <f>IFERROR(IF(AG21/AF21&gt;100%,100%,AG21/AF21),0)</f>
        <v>1</v>
      </c>
      <c r="AI21" s="21" t="s">
        <v>140</v>
      </c>
      <c r="AJ21" s="21" t="s">
        <v>138</v>
      </c>
      <c r="AK21" s="73">
        <f t="shared" si="7"/>
        <v>3</v>
      </c>
      <c r="AL21" s="62"/>
      <c r="AM21" s="60">
        <f>IFERROR(IF(AL21/AK21&gt;100%,100%,AL21/AK21),0)</f>
        <v>0</v>
      </c>
      <c r="AN21" s="21"/>
      <c r="AO21" s="21"/>
      <c r="AP21" s="62">
        <f t="shared" si="8"/>
        <v>12</v>
      </c>
      <c r="AQ21" s="70">
        <f>IFERROR(SUM(W21,AB21,AG21,AL21),0)</f>
        <v>8</v>
      </c>
      <c r="AR21" s="60">
        <f>IFERROR(IF(AQ21/AP21&gt;100%,100%,AQ21/AP21),0)</f>
        <v>0.66666666666666663</v>
      </c>
      <c r="AS21" s="71" t="s">
        <v>141</v>
      </c>
    </row>
    <row r="22" spans="1:45" ht="265.5">
      <c r="A22" s="55">
        <v>3</v>
      </c>
      <c r="B22" s="56" t="s">
        <v>65</v>
      </c>
      <c r="C22" s="52">
        <v>7</v>
      </c>
      <c r="D22" s="57" t="s">
        <v>142</v>
      </c>
      <c r="E22" s="22" t="s">
        <v>143</v>
      </c>
      <c r="F22" s="53" t="s">
        <v>144</v>
      </c>
      <c r="G22" s="22" t="s">
        <v>145</v>
      </c>
      <c r="H22" s="35" t="s">
        <v>146</v>
      </c>
      <c r="I22" s="44" t="s">
        <v>89</v>
      </c>
      <c r="J22" s="53" t="s">
        <v>101</v>
      </c>
      <c r="K22" s="73">
        <v>36</v>
      </c>
      <c r="L22" s="76">
        <v>36</v>
      </c>
      <c r="M22" s="76">
        <v>36</v>
      </c>
      <c r="N22" s="76">
        <v>36</v>
      </c>
      <c r="O22" s="76">
        <v>144</v>
      </c>
      <c r="P22" s="49" t="s">
        <v>74</v>
      </c>
      <c r="Q22" s="21" t="s">
        <v>75</v>
      </c>
      <c r="R22" s="21" t="s">
        <v>76</v>
      </c>
      <c r="S22" s="49" t="s">
        <v>147</v>
      </c>
      <c r="T22" s="49" t="s">
        <v>136</v>
      </c>
      <c r="U22" s="49" t="s">
        <v>79</v>
      </c>
      <c r="V22" s="61">
        <f t="shared" si="4"/>
        <v>36</v>
      </c>
      <c r="W22" s="70">
        <v>36</v>
      </c>
      <c r="X22" s="60">
        <f>IFERROR(IF(W22/V22&gt;100%,100%,W22/V22),0)</f>
        <v>1</v>
      </c>
      <c r="Y22" s="54" t="s">
        <v>148</v>
      </c>
      <c r="Z22" s="54" t="s">
        <v>149</v>
      </c>
      <c r="AA22" s="73">
        <f t="shared" ref="AA22" si="9">L22</f>
        <v>36</v>
      </c>
      <c r="AB22" s="70">
        <v>36</v>
      </c>
      <c r="AC22" s="60">
        <f>IFERROR(IF(AB22/AA22&gt;100%,100%,AB22/AA22),0)</f>
        <v>1</v>
      </c>
      <c r="AD22" s="54" t="s">
        <v>150</v>
      </c>
      <c r="AE22" s="54" t="s">
        <v>149</v>
      </c>
      <c r="AF22" s="73">
        <f t="shared" ref="AF22" si="10">M22</f>
        <v>36</v>
      </c>
      <c r="AG22" s="62">
        <v>36</v>
      </c>
      <c r="AH22" s="60">
        <f>IFERROR(IF(AG22/AF22&gt;100%,100%,AG22/AF22),0)</f>
        <v>1</v>
      </c>
      <c r="AI22" s="54" t="s">
        <v>151</v>
      </c>
      <c r="AJ22" s="54" t="s">
        <v>149</v>
      </c>
      <c r="AK22" s="73">
        <f t="shared" si="7"/>
        <v>36</v>
      </c>
      <c r="AL22" s="74"/>
      <c r="AM22" s="60">
        <f>IFERROR(IF(AL22/AK22&gt;100%,100%,AL22/AK22),0)</f>
        <v>0</v>
      </c>
      <c r="AN22" s="54"/>
      <c r="AO22" s="54"/>
      <c r="AP22" s="62">
        <f t="shared" si="8"/>
        <v>144</v>
      </c>
      <c r="AQ22" s="70">
        <f>IFERROR(SUM(W22,AB22,AG22,AL22),0)</f>
        <v>108</v>
      </c>
      <c r="AR22" s="60">
        <f>IFERROR(IF(AQ22/AP22&gt;100%,100%,AQ22/AP22),0)</f>
        <v>0.75</v>
      </c>
      <c r="AS22" s="71" t="s">
        <v>96</v>
      </c>
    </row>
    <row r="23" spans="1:45" s="5" customFormat="1" ht="15.75">
      <c r="A23" s="10"/>
      <c r="B23" s="10"/>
      <c r="C23" s="10"/>
      <c r="D23" s="13" t="s">
        <v>152</v>
      </c>
      <c r="E23" s="10"/>
      <c r="F23" s="10"/>
      <c r="G23" s="10"/>
      <c r="H23" s="10"/>
      <c r="I23" s="91"/>
      <c r="J23" s="10"/>
      <c r="K23" s="16"/>
      <c r="L23" s="16"/>
      <c r="M23" s="16"/>
      <c r="N23" s="16"/>
      <c r="O23" s="16"/>
      <c r="P23" s="10"/>
      <c r="Q23" s="10"/>
      <c r="R23" s="10"/>
      <c r="S23" s="10"/>
      <c r="T23" s="10"/>
      <c r="U23" s="10"/>
      <c r="V23" s="16"/>
      <c r="W23" s="16"/>
      <c r="X23" s="63">
        <f>AVERAGE(X16,X17,X19,X20,X21,X22)*80%</f>
        <v>0.8</v>
      </c>
      <c r="Y23" s="15"/>
      <c r="Z23" s="15"/>
      <c r="AA23" s="16"/>
      <c r="AB23" s="16"/>
      <c r="AC23" s="63">
        <f>AVERAGE(AC16,AC17,AC19,AC20,AC21,AC22)*80%</f>
        <v>0.75555555555555565</v>
      </c>
      <c r="AD23" s="15"/>
      <c r="AE23" s="15"/>
      <c r="AF23" s="16"/>
      <c r="AG23" s="16"/>
      <c r="AH23" s="63">
        <f>AVERAGE(AH16,AH17,AH19,AH20,AH21,AH22)*80%</f>
        <v>0.8</v>
      </c>
      <c r="AI23" s="15"/>
      <c r="AJ23" s="15"/>
      <c r="AK23" s="16"/>
      <c r="AL23" s="16"/>
      <c r="AM23" s="63">
        <f>AVERAGE(AM16,AM17,AM18,AM19,AM20,AM21,AM22)*80%</f>
        <v>0</v>
      </c>
      <c r="AN23" s="10"/>
      <c r="AO23" s="10"/>
      <c r="AP23" s="16"/>
      <c r="AQ23" s="67"/>
      <c r="AR23" s="63">
        <f>AVERAGE(AR16,AR17,AR19,AR20,AR21,AR22)*80%</f>
        <v>0.60592592592592598</v>
      </c>
      <c r="AS23" s="10"/>
    </row>
    <row r="24" spans="1:45" s="32" customFormat="1" ht="133.5">
      <c r="A24" s="40">
        <v>3</v>
      </c>
      <c r="B24" s="27" t="s">
        <v>65</v>
      </c>
      <c r="C24" s="40" t="s">
        <v>153</v>
      </c>
      <c r="D24" s="27" t="s">
        <v>154</v>
      </c>
      <c r="E24" s="27" t="s">
        <v>155</v>
      </c>
      <c r="F24" s="27" t="s">
        <v>156</v>
      </c>
      <c r="G24" s="27" t="s">
        <v>157</v>
      </c>
      <c r="H24" s="27" t="s">
        <v>158</v>
      </c>
      <c r="I24" s="92" t="s">
        <v>121</v>
      </c>
      <c r="J24" s="29" t="s">
        <v>159</v>
      </c>
      <c r="K24" s="78" t="s">
        <v>160</v>
      </c>
      <c r="L24" s="78">
        <v>0.8</v>
      </c>
      <c r="M24" s="78" t="s">
        <v>160</v>
      </c>
      <c r="N24" s="78">
        <v>0.8</v>
      </c>
      <c r="O24" s="78">
        <v>0.8</v>
      </c>
      <c r="P24" s="27" t="s">
        <v>74</v>
      </c>
      <c r="Q24" s="51" t="s">
        <v>161</v>
      </c>
      <c r="R24" s="51" t="s">
        <v>162</v>
      </c>
      <c r="S24" s="27" t="s">
        <v>163</v>
      </c>
      <c r="T24" s="27" t="s">
        <v>164</v>
      </c>
      <c r="U24" s="27" t="s">
        <v>165</v>
      </c>
      <c r="V24" s="83" t="str">
        <f t="shared" ref="V24:V30" si="11">K24</f>
        <v>No programada</v>
      </c>
      <c r="W24" s="84">
        <v>0</v>
      </c>
      <c r="X24" s="85">
        <f>IFERROR(IF(W24/V24&gt;100%,100%,W24/V24),0)</f>
        <v>0</v>
      </c>
      <c r="Y24" s="27" t="s">
        <v>104</v>
      </c>
      <c r="Z24" s="27" t="s">
        <v>104</v>
      </c>
      <c r="AA24" s="86">
        <f>L24</f>
        <v>0.8</v>
      </c>
      <c r="AB24" s="84">
        <v>0.69</v>
      </c>
      <c r="AC24" s="85">
        <f>IFERROR(IF(AB24/AA24&gt;100%,100%,AB24/AA24),0)</f>
        <v>0.86249999999999993</v>
      </c>
      <c r="AD24" s="27" t="s">
        <v>166</v>
      </c>
      <c r="AE24" s="27" t="s">
        <v>167</v>
      </c>
      <c r="AF24" s="83" t="str">
        <f>M24</f>
        <v>No programada</v>
      </c>
      <c r="AG24" s="84">
        <v>0</v>
      </c>
      <c r="AH24" s="85">
        <f>IFERROR(IF(AG24/AF24&gt;100%,100%,AG24/AF24),0)</f>
        <v>0</v>
      </c>
      <c r="AI24" s="27" t="s">
        <v>104</v>
      </c>
      <c r="AJ24" s="27" t="s">
        <v>104</v>
      </c>
      <c r="AK24" s="86">
        <f>N24</f>
        <v>0.8</v>
      </c>
      <c r="AL24" s="87"/>
      <c r="AM24" s="85">
        <f>IFERROR(IF(AL24/AK24&gt;100%,100%,AL24/AK24),0)</f>
        <v>0</v>
      </c>
      <c r="AN24" s="27"/>
      <c r="AO24" s="27"/>
      <c r="AP24" s="86">
        <f t="shared" ref="AP24:AP30" si="12">O24</f>
        <v>0.8</v>
      </c>
      <c r="AQ24" s="84">
        <f>IFERROR(AVERAGE(AB24,AL24)*0.5,0)</f>
        <v>0.34499999999999997</v>
      </c>
      <c r="AR24" s="85">
        <f>IFERROR(IF(AQ24/AP24&gt;100%,100%,AQ24/AP24),0)</f>
        <v>0.43124999999999997</v>
      </c>
      <c r="AS24" s="93" t="s">
        <v>168</v>
      </c>
    </row>
    <row r="25" spans="1:45" s="32" customFormat="1" ht="133.5">
      <c r="A25" s="40">
        <v>3</v>
      </c>
      <c r="B25" s="27" t="s">
        <v>65</v>
      </c>
      <c r="C25" s="40" t="s">
        <v>169</v>
      </c>
      <c r="D25" s="27" t="s">
        <v>170</v>
      </c>
      <c r="E25" s="27" t="s">
        <v>155</v>
      </c>
      <c r="F25" s="27" t="s">
        <v>171</v>
      </c>
      <c r="G25" s="27" t="s">
        <v>172</v>
      </c>
      <c r="H25" s="27" t="s">
        <v>173</v>
      </c>
      <c r="I25" s="92" t="s">
        <v>174</v>
      </c>
      <c r="J25" s="28" t="s">
        <v>171</v>
      </c>
      <c r="K25" s="79">
        <v>0.14000000000000001</v>
      </c>
      <c r="L25" s="79">
        <v>0.28999999999999998</v>
      </c>
      <c r="M25" s="79">
        <v>7.0000000000000007E-2</v>
      </c>
      <c r="N25" s="79">
        <v>0.5</v>
      </c>
      <c r="O25" s="79">
        <v>1</v>
      </c>
      <c r="P25" s="27" t="s">
        <v>74</v>
      </c>
      <c r="Q25" s="51" t="s">
        <v>175</v>
      </c>
      <c r="R25" s="51" t="s">
        <v>176</v>
      </c>
      <c r="S25" s="27" t="s">
        <v>177</v>
      </c>
      <c r="T25" s="27" t="s">
        <v>178</v>
      </c>
      <c r="U25" s="27" t="s">
        <v>179</v>
      </c>
      <c r="V25" s="88">
        <f t="shared" si="11"/>
        <v>0.14000000000000001</v>
      </c>
      <c r="W25" s="86">
        <v>0.14000000000000001</v>
      </c>
      <c r="X25" s="85">
        <f>IFERROR(IF(W25/V25&gt;100%,100%,W25/V25),0)</f>
        <v>1</v>
      </c>
      <c r="Y25" s="27" t="s">
        <v>180</v>
      </c>
      <c r="Z25" s="27" t="s">
        <v>181</v>
      </c>
      <c r="AA25" s="88">
        <f>L25</f>
        <v>0.28999999999999998</v>
      </c>
      <c r="AB25" s="84">
        <v>0.28999999999999998</v>
      </c>
      <c r="AC25" s="85">
        <f>IFERROR(IF(AB25/AA25&gt;100%,100%,AB25/AA25),0)</f>
        <v>1</v>
      </c>
      <c r="AD25" s="27" t="s">
        <v>182</v>
      </c>
      <c r="AE25" s="27" t="s">
        <v>183</v>
      </c>
      <c r="AF25" s="88">
        <f>M25</f>
        <v>7.0000000000000007E-2</v>
      </c>
      <c r="AG25" s="87">
        <v>7</v>
      </c>
      <c r="AH25" s="85">
        <f>IFERROR(IF(AG25/AF25&gt;100%,100%,AG25/AF25),0)</f>
        <v>1</v>
      </c>
      <c r="AI25" s="27" t="s">
        <v>184</v>
      </c>
      <c r="AJ25" s="27" t="s">
        <v>185</v>
      </c>
      <c r="AK25" s="88">
        <f>N25</f>
        <v>0.5</v>
      </c>
      <c r="AL25" s="87"/>
      <c r="AM25" s="85">
        <f>IFERROR(IF(AL25/AK25&gt;100%,100%,AL25/AK25),0)</f>
        <v>0</v>
      </c>
      <c r="AN25" s="27"/>
      <c r="AO25" s="27"/>
      <c r="AP25" s="88">
        <f t="shared" si="12"/>
        <v>1</v>
      </c>
      <c r="AQ25" s="84">
        <f>IFERROR(SUM(W25,AB25,AG25,AL25),0)</f>
        <v>7.43</v>
      </c>
      <c r="AR25" s="85">
        <f>IFERROR(IF(AQ25/AP25&gt;100%,100%,AQ25/AP25),0)</f>
        <v>1</v>
      </c>
      <c r="AS25" s="93" t="s">
        <v>186</v>
      </c>
    </row>
    <row r="26" spans="1:45" s="32" customFormat="1" ht="117">
      <c r="A26" s="40">
        <v>3</v>
      </c>
      <c r="B26" s="27" t="s">
        <v>65</v>
      </c>
      <c r="C26" s="40" t="s">
        <v>187</v>
      </c>
      <c r="D26" s="27" t="s">
        <v>188</v>
      </c>
      <c r="E26" s="27" t="s">
        <v>155</v>
      </c>
      <c r="F26" s="27" t="s">
        <v>189</v>
      </c>
      <c r="G26" s="27" t="s">
        <v>190</v>
      </c>
      <c r="H26" s="27" t="s">
        <v>134</v>
      </c>
      <c r="I26" s="92" t="s">
        <v>89</v>
      </c>
      <c r="J26" s="28" t="s">
        <v>189</v>
      </c>
      <c r="K26" s="80">
        <v>0</v>
      </c>
      <c r="L26" s="80">
        <v>1</v>
      </c>
      <c r="M26" s="80">
        <v>0</v>
      </c>
      <c r="N26" s="80">
        <v>1</v>
      </c>
      <c r="O26" s="80">
        <v>2</v>
      </c>
      <c r="P26" s="27" t="s">
        <v>74</v>
      </c>
      <c r="Q26" s="51" t="s">
        <v>175</v>
      </c>
      <c r="R26" s="51" t="s">
        <v>176</v>
      </c>
      <c r="S26" s="27" t="s">
        <v>191</v>
      </c>
      <c r="T26" s="27" t="s">
        <v>191</v>
      </c>
      <c r="U26" s="27" t="s">
        <v>192</v>
      </c>
      <c r="V26" s="89">
        <f t="shared" si="11"/>
        <v>0</v>
      </c>
      <c r="W26" s="90">
        <v>0</v>
      </c>
      <c r="X26" s="85">
        <f>IFERROR(IF(W26/V26&gt;100%,100%,W26/V26),0)</f>
        <v>0</v>
      </c>
      <c r="Y26" s="27" t="s">
        <v>104</v>
      </c>
      <c r="Z26" s="27" t="s">
        <v>104</v>
      </c>
      <c r="AA26" s="83">
        <f>L26</f>
        <v>1</v>
      </c>
      <c r="AB26" s="90">
        <v>1</v>
      </c>
      <c r="AC26" s="85">
        <f>IFERROR(IF(AB26/AA26&gt;100%,100%,AB26/AA26),0)</f>
        <v>1</v>
      </c>
      <c r="AD26" s="27" t="s">
        <v>193</v>
      </c>
      <c r="AE26" s="27" t="s">
        <v>194</v>
      </c>
      <c r="AF26" s="83">
        <f>M26</f>
        <v>0</v>
      </c>
      <c r="AG26" s="90">
        <v>0</v>
      </c>
      <c r="AH26" s="85">
        <f>IFERROR(IF(AG26/AF26&gt;100%,100%,AG26/AF26),0)</f>
        <v>0</v>
      </c>
      <c r="AI26" s="27" t="s">
        <v>104</v>
      </c>
      <c r="AJ26" s="27" t="s">
        <v>104</v>
      </c>
      <c r="AK26" s="83">
        <f>N26</f>
        <v>1</v>
      </c>
      <c r="AL26" s="87"/>
      <c r="AM26" s="85">
        <f>IFERROR(IF(AL26/AK26&gt;100%,100%,AL26/AK26),0)</f>
        <v>0</v>
      </c>
      <c r="AN26" s="27"/>
      <c r="AO26" s="27"/>
      <c r="AP26" s="87">
        <f t="shared" si="12"/>
        <v>2</v>
      </c>
      <c r="AQ26" s="90">
        <f>IFERROR(SUM(W26,AB26,AG26,AL26),0)</f>
        <v>1</v>
      </c>
      <c r="AR26" s="85">
        <f>IFERROR(IF(AQ26/AP26&gt;100%,100%,AQ26/AP26),0)</f>
        <v>0.5</v>
      </c>
      <c r="AS26" s="93" t="s">
        <v>195</v>
      </c>
    </row>
    <row r="27" spans="1:45" s="32" customFormat="1" ht="133.5">
      <c r="A27" s="40">
        <v>3</v>
      </c>
      <c r="B27" s="27" t="s">
        <v>65</v>
      </c>
      <c r="C27" s="40" t="s">
        <v>196</v>
      </c>
      <c r="D27" s="27" t="s">
        <v>197</v>
      </c>
      <c r="E27" s="27" t="s">
        <v>155</v>
      </c>
      <c r="F27" s="27" t="s">
        <v>198</v>
      </c>
      <c r="G27" s="27" t="s">
        <v>199</v>
      </c>
      <c r="H27" s="27" t="s">
        <v>200</v>
      </c>
      <c r="I27" s="92" t="s">
        <v>89</v>
      </c>
      <c r="J27" s="28" t="s">
        <v>198</v>
      </c>
      <c r="K27" s="79">
        <v>1</v>
      </c>
      <c r="L27" s="79">
        <v>0</v>
      </c>
      <c r="M27" s="79">
        <v>0</v>
      </c>
      <c r="N27" s="79">
        <v>0</v>
      </c>
      <c r="O27" s="79">
        <v>1</v>
      </c>
      <c r="P27" s="27" t="s">
        <v>74</v>
      </c>
      <c r="Q27" s="51" t="s">
        <v>75</v>
      </c>
      <c r="R27" s="51" t="s">
        <v>162</v>
      </c>
      <c r="S27" s="27" t="s">
        <v>201</v>
      </c>
      <c r="T27" s="27" t="s">
        <v>202</v>
      </c>
      <c r="U27" s="27" t="s">
        <v>203</v>
      </c>
      <c r="V27" s="88">
        <f t="shared" si="11"/>
        <v>1</v>
      </c>
      <c r="W27" s="84">
        <f>139/139</f>
        <v>1</v>
      </c>
      <c r="X27" s="85">
        <f>IFERROR(IF(W27/V27&gt;100%,100%,W27/V27),0)</f>
        <v>1</v>
      </c>
      <c r="Y27" s="27" t="s">
        <v>204</v>
      </c>
      <c r="Z27" s="27" t="s">
        <v>205</v>
      </c>
      <c r="AA27" s="86">
        <f>L27</f>
        <v>0</v>
      </c>
      <c r="AB27" s="84">
        <v>0</v>
      </c>
      <c r="AC27" s="85">
        <f>IFERROR(IF(AB27/AA27&gt;100%,100%,AB27/AA27),0)</f>
        <v>0</v>
      </c>
      <c r="AD27" s="27" t="s">
        <v>104</v>
      </c>
      <c r="AE27" s="27" t="s">
        <v>104</v>
      </c>
      <c r="AF27" s="86">
        <f>M27</f>
        <v>0</v>
      </c>
      <c r="AG27" s="84">
        <v>0</v>
      </c>
      <c r="AH27" s="85">
        <f>IFERROR(IF(AG27/AF27&gt;100%,100%,AG27/AF27),0)</f>
        <v>0</v>
      </c>
      <c r="AI27" s="27" t="s">
        <v>104</v>
      </c>
      <c r="AJ27" s="27" t="s">
        <v>104</v>
      </c>
      <c r="AK27" s="86">
        <f>N27</f>
        <v>0</v>
      </c>
      <c r="AL27" s="84">
        <v>0</v>
      </c>
      <c r="AM27" s="85">
        <f>IFERROR(IF(AL27/AK27&gt;100%,100%,AL27/AK27),0)</f>
        <v>0</v>
      </c>
      <c r="AN27" s="27" t="s">
        <v>104</v>
      </c>
      <c r="AO27" s="27" t="s">
        <v>104</v>
      </c>
      <c r="AP27" s="86">
        <f t="shared" si="12"/>
        <v>1</v>
      </c>
      <c r="AQ27" s="84">
        <f>IFERROR(SUM(W27,AB27,AG27,AL27),0)</f>
        <v>1</v>
      </c>
      <c r="AR27" s="85">
        <f>IFERROR(IF(AQ27/AP27&gt;100%,100%,AQ27/AP27),0)</f>
        <v>1</v>
      </c>
      <c r="AS27" s="27" t="s">
        <v>206</v>
      </c>
    </row>
    <row r="28" spans="1:45" s="32" customFormat="1" ht="249">
      <c r="A28" s="40">
        <v>3</v>
      </c>
      <c r="B28" s="27" t="s">
        <v>65</v>
      </c>
      <c r="C28" s="40" t="s">
        <v>207</v>
      </c>
      <c r="D28" s="27" t="s">
        <v>208</v>
      </c>
      <c r="E28" s="27" t="s">
        <v>155</v>
      </c>
      <c r="F28" s="27" t="s">
        <v>209</v>
      </c>
      <c r="G28" s="27" t="s">
        <v>210</v>
      </c>
      <c r="H28" s="27" t="s">
        <v>211</v>
      </c>
      <c r="I28" s="92" t="s">
        <v>121</v>
      </c>
      <c r="J28" s="28" t="s">
        <v>212</v>
      </c>
      <c r="K28" s="79">
        <v>1</v>
      </c>
      <c r="L28" s="79">
        <v>1</v>
      </c>
      <c r="M28" s="79">
        <v>1</v>
      </c>
      <c r="N28" s="79">
        <v>1</v>
      </c>
      <c r="O28" s="79">
        <v>1</v>
      </c>
      <c r="P28" s="27" t="s">
        <v>213</v>
      </c>
      <c r="Q28" s="51" t="s">
        <v>75</v>
      </c>
      <c r="R28" s="51" t="s">
        <v>162</v>
      </c>
      <c r="S28" s="27" t="s">
        <v>201</v>
      </c>
      <c r="T28" s="27" t="s">
        <v>202</v>
      </c>
      <c r="U28" s="27" t="s">
        <v>203</v>
      </c>
      <c r="V28" s="88">
        <f t="shared" si="11"/>
        <v>1</v>
      </c>
      <c r="W28" s="84">
        <v>0.98724082934609247</v>
      </c>
      <c r="X28" s="85">
        <f>IFERROR(IF(W28/V28&gt;100%,100%,W28/V28),0)</f>
        <v>0.98724082934609247</v>
      </c>
      <c r="Y28" s="27" t="s">
        <v>214</v>
      </c>
      <c r="Z28" s="27" t="s">
        <v>215</v>
      </c>
      <c r="AA28" s="86">
        <f>L28</f>
        <v>1</v>
      </c>
      <c r="AB28" s="84">
        <v>1</v>
      </c>
      <c r="AC28" s="85">
        <f>IFERROR(IF(AB28/AA28&gt;100%,100%,AB28/AA28),0)</f>
        <v>1</v>
      </c>
      <c r="AD28" s="27" t="s">
        <v>216</v>
      </c>
      <c r="AE28" s="27" t="s">
        <v>217</v>
      </c>
      <c r="AF28" s="86">
        <f>M28</f>
        <v>1</v>
      </c>
      <c r="AG28" s="86">
        <v>1</v>
      </c>
      <c r="AH28" s="85">
        <f>IFERROR(IF(AG28/AF28&gt;100%,100%,AG28/AF28),0)</f>
        <v>1</v>
      </c>
      <c r="AI28" s="27" t="s">
        <v>218</v>
      </c>
      <c r="AJ28" s="27" t="s">
        <v>219</v>
      </c>
      <c r="AK28" s="86">
        <f>N28</f>
        <v>1</v>
      </c>
      <c r="AL28" s="87"/>
      <c r="AM28" s="85">
        <f>IFERROR(IF(AL28/AK28&gt;100%,100%,AL28/AK28),0)</f>
        <v>0</v>
      </c>
      <c r="AN28" s="27"/>
      <c r="AO28" s="27"/>
      <c r="AP28" s="86">
        <f t="shared" si="12"/>
        <v>1</v>
      </c>
      <c r="AQ28" s="84">
        <f>IFERROR(AVERAGE(W28,AB28,AG28,AL28)*0.75,0)</f>
        <v>0.74681020733652315</v>
      </c>
      <c r="AR28" s="85">
        <f>IFERROR(IF(AQ28/AP28&gt;100%,100%,AQ28/AP28),0)</f>
        <v>0.74681020733652315</v>
      </c>
      <c r="AS28" s="93" t="s">
        <v>220</v>
      </c>
    </row>
    <row r="29" spans="1:45" s="32" customFormat="1" ht="117">
      <c r="A29" s="40">
        <v>3</v>
      </c>
      <c r="B29" s="27" t="s">
        <v>65</v>
      </c>
      <c r="C29" s="40" t="s">
        <v>221</v>
      </c>
      <c r="D29" s="27" t="s">
        <v>222</v>
      </c>
      <c r="E29" s="27" t="s">
        <v>155</v>
      </c>
      <c r="F29" s="27" t="s">
        <v>223</v>
      </c>
      <c r="G29" s="27" t="s">
        <v>224</v>
      </c>
      <c r="H29" s="27" t="s">
        <v>161</v>
      </c>
      <c r="I29" s="92" t="s">
        <v>89</v>
      </c>
      <c r="J29" s="28" t="s">
        <v>223</v>
      </c>
      <c r="K29" s="79">
        <v>0</v>
      </c>
      <c r="L29" s="79">
        <v>1</v>
      </c>
      <c r="M29" s="79">
        <v>0</v>
      </c>
      <c r="N29" s="79">
        <v>0</v>
      </c>
      <c r="O29" s="79">
        <v>1</v>
      </c>
      <c r="P29" s="27" t="s">
        <v>74</v>
      </c>
      <c r="Q29" s="51" t="s">
        <v>225</v>
      </c>
      <c r="R29" s="51" t="s">
        <v>176</v>
      </c>
      <c r="S29" s="27" t="s">
        <v>223</v>
      </c>
      <c r="T29" s="27" t="s">
        <v>226</v>
      </c>
      <c r="U29" s="27" t="s">
        <v>227</v>
      </c>
      <c r="V29" s="89">
        <f t="shared" si="11"/>
        <v>0</v>
      </c>
      <c r="W29" s="90">
        <v>0</v>
      </c>
      <c r="X29" s="85">
        <f>IFERROR(IF(W29/V29&gt;100%,100%,W29/V29),0)</f>
        <v>0</v>
      </c>
      <c r="Y29" s="27" t="s">
        <v>104</v>
      </c>
      <c r="Z29" s="27" t="s">
        <v>104</v>
      </c>
      <c r="AA29" s="83">
        <f>L29</f>
        <v>1</v>
      </c>
      <c r="AB29" s="90">
        <v>1</v>
      </c>
      <c r="AC29" s="85">
        <f>IFERROR(IF(AB29/AA29&gt;100%,100%,AB29/AA29),0)</f>
        <v>1</v>
      </c>
      <c r="AD29" s="27" t="s">
        <v>228</v>
      </c>
      <c r="AE29" s="27" t="s">
        <v>229</v>
      </c>
      <c r="AF29" s="83">
        <f>M29</f>
        <v>0</v>
      </c>
      <c r="AG29" s="90">
        <v>0</v>
      </c>
      <c r="AH29" s="85">
        <f>IFERROR(IF(AG29/AF29&gt;100%,100%,AG29/AF29),0)</f>
        <v>0</v>
      </c>
      <c r="AI29" s="27" t="s">
        <v>104</v>
      </c>
      <c r="AJ29" s="27" t="s">
        <v>104</v>
      </c>
      <c r="AK29" s="83">
        <f>N29</f>
        <v>0</v>
      </c>
      <c r="AL29" s="90">
        <v>0</v>
      </c>
      <c r="AM29" s="85">
        <f>IFERROR(IF(AL29/AK29&gt;100%,100%,AL29/AK29),0)</f>
        <v>0</v>
      </c>
      <c r="AN29" s="27" t="s">
        <v>104</v>
      </c>
      <c r="AO29" s="27" t="s">
        <v>104</v>
      </c>
      <c r="AP29" s="83">
        <f t="shared" si="12"/>
        <v>1</v>
      </c>
      <c r="AQ29" s="90">
        <f>IFERROR(SUM(W29,AB29,AG29,AL29),0)</f>
        <v>1</v>
      </c>
      <c r="AR29" s="85">
        <f>IFERROR(IF(AQ29/AP29&gt;100%,100%,AQ29/AP29),0)</f>
        <v>1</v>
      </c>
      <c r="AS29" s="27" t="s">
        <v>206</v>
      </c>
    </row>
    <row r="30" spans="1:45" s="32" customFormat="1" ht="150">
      <c r="A30" s="40">
        <v>3</v>
      </c>
      <c r="B30" s="27" t="s">
        <v>65</v>
      </c>
      <c r="C30" s="40" t="s">
        <v>230</v>
      </c>
      <c r="D30" s="27" t="s">
        <v>231</v>
      </c>
      <c r="E30" s="27" t="s">
        <v>155</v>
      </c>
      <c r="F30" s="27" t="s">
        <v>232</v>
      </c>
      <c r="G30" s="27" t="s">
        <v>233</v>
      </c>
      <c r="H30" s="27" t="s">
        <v>161</v>
      </c>
      <c r="I30" s="92" t="s">
        <v>89</v>
      </c>
      <c r="J30" s="28" t="s">
        <v>232</v>
      </c>
      <c r="K30" s="81">
        <v>0</v>
      </c>
      <c r="L30" s="81">
        <v>0</v>
      </c>
      <c r="M30" s="81">
        <v>0</v>
      </c>
      <c r="N30" s="81">
        <v>1</v>
      </c>
      <c r="O30" s="81">
        <v>1</v>
      </c>
      <c r="P30" s="27" t="s">
        <v>74</v>
      </c>
      <c r="Q30" s="51" t="s">
        <v>225</v>
      </c>
      <c r="R30" s="51" t="s">
        <v>176</v>
      </c>
      <c r="S30" s="27" t="s">
        <v>234</v>
      </c>
      <c r="T30" s="27" t="s">
        <v>235</v>
      </c>
      <c r="U30" s="27" t="s">
        <v>227</v>
      </c>
      <c r="V30" s="89">
        <f t="shared" si="11"/>
        <v>0</v>
      </c>
      <c r="W30" s="90">
        <v>0</v>
      </c>
      <c r="X30" s="85">
        <f>IFERROR(IF(W30/V30&gt;100%,100%,W30/V30),0)</f>
        <v>0</v>
      </c>
      <c r="Y30" s="27" t="s">
        <v>104</v>
      </c>
      <c r="Z30" s="27" t="s">
        <v>104</v>
      </c>
      <c r="AA30" s="83">
        <f>L30</f>
        <v>0</v>
      </c>
      <c r="AB30" s="90">
        <v>0</v>
      </c>
      <c r="AC30" s="85">
        <f>IFERROR(IF(AB30/AA30&gt;100%,100%,AB30/AA30),0)</f>
        <v>0</v>
      </c>
      <c r="AD30" s="27" t="s">
        <v>104</v>
      </c>
      <c r="AE30" s="27" t="s">
        <v>104</v>
      </c>
      <c r="AF30" s="83">
        <f>M30</f>
        <v>0</v>
      </c>
      <c r="AG30" s="90">
        <v>0</v>
      </c>
      <c r="AH30" s="85">
        <f>IFERROR(IF(AG30/AF30&gt;100%,100%,AG30/AF30),0)</f>
        <v>0</v>
      </c>
      <c r="AI30" s="27" t="s">
        <v>104</v>
      </c>
      <c r="AJ30" s="27" t="s">
        <v>104</v>
      </c>
      <c r="AK30" s="83">
        <f>N30</f>
        <v>1</v>
      </c>
      <c r="AL30" s="87"/>
      <c r="AM30" s="85">
        <f>IFERROR(IF(AL30/AK30&gt;100%,100%,AL30/AK30),0)</f>
        <v>0</v>
      </c>
      <c r="AN30" s="27"/>
      <c r="AO30" s="27"/>
      <c r="AP30" s="87">
        <f t="shared" si="12"/>
        <v>1</v>
      </c>
      <c r="AQ30" s="90">
        <f>IFERROR(SUM(W30,AB30,AG30,AL30),0)</f>
        <v>0</v>
      </c>
      <c r="AR30" s="85">
        <f>IFERROR(IF(AQ30/AP30&gt;100%,100%,AQ30/AP30),0)</f>
        <v>0</v>
      </c>
      <c r="AS30" s="93" t="s">
        <v>236</v>
      </c>
    </row>
    <row r="31" spans="1:45" s="5" customFormat="1" ht="17.25">
      <c r="A31" s="10"/>
      <c r="B31" s="10"/>
      <c r="C31" s="10"/>
      <c r="D31" s="11" t="s">
        <v>237</v>
      </c>
      <c r="E31" s="11"/>
      <c r="F31" s="11"/>
      <c r="G31" s="11"/>
      <c r="H31" s="11"/>
      <c r="I31" s="11"/>
      <c r="J31" s="11"/>
      <c r="K31" s="12"/>
      <c r="L31" s="12"/>
      <c r="M31" s="12"/>
      <c r="N31" s="12"/>
      <c r="O31" s="12"/>
      <c r="P31" s="11"/>
      <c r="Q31" s="11"/>
      <c r="R31" s="11"/>
      <c r="S31" s="10"/>
      <c r="T31" s="10"/>
      <c r="U31" s="10"/>
      <c r="V31" s="17"/>
      <c r="W31" s="17"/>
      <c r="X31" s="64">
        <f>AVERAGE(X25,X27,X28)*20%</f>
        <v>0.19914938862307285</v>
      </c>
      <c r="Y31" s="10"/>
      <c r="Z31" s="10"/>
      <c r="AA31" s="17"/>
      <c r="AB31" s="17"/>
      <c r="AC31" s="64">
        <f>AVERAGE(AC24,AC25,AC26,AC28,AC29)*20%</f>
        <v>0.19450000000000001</v>
      </c>
      <c r="AD31" s="10"/>
      <c r="AE31" s="10"/>
      <c r="AF31" s="17"/>
      <c r="AG31" s="17"/>
      <c r="AH31" s="64">
        <f>AVERAGE(AH25,AH28)*20%</f>
        <v>0.2</v>
      </c>
      <c r="AI31" s="10"/>
      <c r="AJ31" s="10"/>
      <c r="AK31" s="17"/>
      <c r="AL31" s="17"/>
      <c r="AM31" s="64">
        <f>AVERAGE(AM24,AM25,AM26,AM28,AM30)*20%</f>
        <v>0</v>
      </c>
      <c r="AN31" s="10"/>
      <c r="AO31" s="10"/>
      <c r="AP31" s="17"/>
      <c r="AQ31" s="68"/>
      <c r="AR31" s="64">
        <f>AVERAGE(AR24:AR29)*20%</f>
        <v>0.1559353402445508</v>
      </c>
      <c r="AS31" s="10"/>
    </row>
    <row r="32" spans="1:45" s="9" customFormat="1" ht="20.25">
      <c r="A32" s="6"/>
      <c r="B32" s="6"/>
      <c r="C32" s="6"/>
      <c r="D32" s="7" t="s">
        <v>238</v>
      </c>
      <c r="E32" s="6"/>
      <c r="F32" s="6"/>
      <c r="G32" s="6"/>
      <c r="H32" s="6"/>
      <c r="I32" s="6"/>
      <c r="J32" s="6"/>
      <c r="K32" s="8"/>
      <c r="L32" s="8"/>
      <c r="M32" s="8"/>
      <c r="N32" s="8"/>
      <c r="O32" s="8"/>
      <c r="P32" s="6"/>
      <c r="Q32" s="6"/>
      <c r="R32" s="6"/>
      <c r="S32" s="6"/>
      <c r="T32" s="6"/>
      <c r="U32" s="6"/>
      <c r="V32" s="18"/>
      <c r="W32" s="18"/>
      <c r="X32" s="65">
        <f>X23+X31</f>
        <v>0.9991493886230729</v>
      </c>
      <c r="Y32" s="6"/>
      <c r="Z32" s="6"/>
      <c r="AA32" s="18"/>
      <c r="AB32" s="18"/>
      <c r="AC32" s="65">
        <f>AC23+AC31</f>
        <v>0.95005555555555565</v>
      </c>
      <c r="AD32" s="6"/>
      <c r="AE32" s="6"/>
      <c r="AF32" s="18"/>
      <c r="AG32" s="18"/>
      <c r="AH32" s="65">
        <f>AH23+AH31</f>
        <v>1</v>
      </c>
      <c r="AI32" s="6"/>
      <c r="AJ32" s="6"/>
      <c r="AK32" s="18"/>
      <c r="AL32" s="18"/>
      <c r="AM32" s="65">
        <f>AM23+AM31</f>
        <v>0</v>
      </c>
      <c r="AN32" s="6"/>
      <c r="AO32" s="6"/>
      <c r="AP32" s="18"/>
      <c r="AQ32" s="69"/>
      <c r="AR32" s="65">
        <f>AR23+AR31</f>
        <v>0.76186126617047678</v>
      </c>
      <c r="AS32" s="6"/>
    </row>
  </sheetData>
  <mergeCells count="24">
    <mergeCell ref="V13:Z14"/>
    <mergeCell ref="AA13:AE14"/>
    <mergeCell ref="AF13:AJ14"/>
    <mergeCell ref="AK13:AO14"/>
    <mergeCell ref="AP13:AS14"/>
    <mergeCell ref="A13:B14"/>
    <mergeCell ref="A1:J1"/>
    <mergeCell ref="K1:O1"/>
    <mergeCell ref="C13:E14"/>
    <mergeCell ref="F13:P14"/>
    <mergeCell ref="A2:J2"/>
    <mergeCell ref="G9:J9"/>
    <mergeCell ref="G11:J11"/>
    <mergeCell ref="D4:D11"/>
    <mergeCell ref="A4:C11"/>
    <mergeCell ref="S13:U14"/>
    <mergeCell ref="E4:J4"/>
    <mergeCell ref="G5:J5"/>
    <mergeCell ref="G6:J6"/>
    <mergeCell ref="G7:J7"/>
    <mergeCell ref="G8:J8"/>
    <mergeCell ref="Q13:Q15"/>
    <mergeCell ref="R13:R15"/>
    <mergeCell ref="G10:J10"/>
  </mergeCells>
  <phoneticPr fontId="15" type="noConversion"/>
  <dataValidations count="1">
    <dataValidation allowBlank="1" showInputMessage="1" showErrorMessage="1" error="Escriba un texto " promptTitle="Cualquier contenido" sqref="E15 E3:E12" xr:uid="{00000000-0002-0000-0100-000000000000}"/>
  </dataValidations>
  <pageMargins left="0.7" right="0.7" top="0.75" bottom="0.75" header="0.3" footer="0.3"/>
  <pageSetup paperSize="9" orientation="portrait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error="Escriba un texto " promptTitle="Cualquier contenido" xr:uid="{00000000-0002-0000-0100-000001000000}">
          <x14:formula1>
            <xm:f>Listas!$A$2:$A$4</xm:f>
          </x14:formula1>
          <xm:sqref>E1 E13:E14 E18:E1048576</xm:sqref>
        </x14:dataValidation>
        <x14:dataValidation type="list" allowBlank="1" showInputMessage="1" showErrorMessage="1" xr:uid="{00000000-0002-0000-0100-000002000000}">
          <x14:formula1>
            <xm:f>Listas!$D$1:$D$20</xm:f>
          </x14:formula1>
          <xm:sqref>Q24:Q30</xm:sqref>
        </x14:dataValidation>
        <x14:dataValidation type="list" allowBlank="1" showInputMessage="1" showErrorMessage="1" xr:uid="{00000000-0002-0000-0100-000003000000}">
          <x14:formula1>
            <xm:f>Listas!$F$1:$F$12</xm:f>
          </x14:formula1>
          <xm:sqref>R24:R30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D19"/>
  <sheetViews>
    <sheetView workbookViewId="0">
      <selection activeCell="B23" sqref="B23"/>
    </sheetView>
  </sheetViews>
  <sheetFormatPr defaultColWidth="11.42578125" defaultRowHeight="15"/>
  <cols>
    <col min="1" max="1" width="13.5703125" style="46" customWidth="1"/>
    <col min="2" max="2" width="98.5703125" style="46" customWidth="1"/>
    <col min="3" max="3" width="11.42578125" style="46"/>
    <col min="4" max="4" width="74.7109375" style="46" customWidth="1"/>
    <col min="5" max="16384" width="11.42578125" style="46"/>
  </cols>
  <sheetData>
    <row r="1" spans="2:4" ht="30">
      <c r="B1" s="45" t="s">
        <v>239</v>
      </c>
      <c r="D1" s="46" t="s">
        <v>240</v>
      </c>
    </row>
    <row r="2" spans="2:4">
      <c r="B2" s="45" t="s">
        <v>241</v>
      </c>
      <c r="D2" s="46" t="s">
        <v>242</v>
      </c>
    </row>
    <row r="3" spans="2:4" ht="45">
      <c r="B3" s="45" t="s">
        <v>243</v>
      </c>
      <c r="D3" s="46" t="s">
        <v>244</v>
      </c>
    </row>
    <row r="4" spans="2:4" ht="30">
      <c r="B4" s="45" t="s">
        <v>245</v>
      </c>
      <c r="D4" s="46" t="s">
        <v>246</v>
      </c>
    </row>
    <row r="5" spans="2:4" ht="30">
      <c r="B5" s="45" t="s">
        <v>247</v>
      </c>
      <c r="D5" s="46" t="s">
        <v>248</v>
      </c>
    </row>
    <row r="6" spans="2:4" ht="30">
      <c r="B6" s="45" t="s">
        <v>175</v>
      </c>
      <c r="D6" s="46" t="s">
        <v>249</v>
      </c>
    </row>
    <row r="7" spans="2:4" ht="45">
      <c r="B7" s="45" t="s">
        <v>75</v>
      </c>
      <c r="D7" s="46" t="s">
        <v>250</v>
      </c>
    </row>
    <row r="8" spans="2:4" ht="45">
      <c r="B8" s="45" t="s">
        <v>251</v>
      </c>
      <c r="D8" s="46" t="s">
        <v>252</v>
      </c>
    </row>
    <row r="9" spans="2:4" ht="30">
      <c r="B9" s="45" t="s">
        <v>253</v>
      </c>
      <c r="D9" s="46" t="s">
        <v>76</v>
      </c>
    </row>
    <row r="10" spans="2:4" ht="30">
      <c r="B10" s="45" t="s">
        <v>254</v>
      </c>
      <c r="D10" s="46" t="s">
        <v>255</v>
      </c>
    </row>
    <row r="11" spans="2:4" ht="30">
      <c r="B11" s="45" t="s">
        <v>256</v>
      </c>
      <c r="D11" s="46" t="s">
        <v>162</v>
      </c>
    </row>
    <row r="12" spans="2:4">
      <c r="B12" s="45" t="s">
        <v>225</v>
      </c>
      <c r="D12" s="46" t="s">
        <v>257</v>
      </c>
    </row>
    <row r="13" spans="2:4">
      <c r="B13" s="45" t="s">
        <v>258</v>
      </c>
    </row>
    <row r="14" spans="2:4">
      <c r="B14" s="45" t="s">
        <v>259</v>
      </c>
    </row>
    <row r="15" spans="2:4">
      <c r="B15" s="45" t="s">
        <v>260</v>
      </c>
    </row>
    <row r="16" spans="2:4">
      <c r="B16" s="45" t="s">
        <v>261</v>
      </c>
    </row>
    <row r="17" spans="2:2">
      <c r="B17" s="45" t="s">
        <v>262</v>
      </c>
    </row>
    <row r="18" spans="2:2">
      <c r="B18" s="45" t="s">
        <v>263</v>
      </c>
    </row>
    <row r="19" spans="2:2">
      <c r="B19" s="45" t="s">
        <v>264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20"/>
  <sheetViews>
    <sheetView topLeftCell="B8" workbookViewId="0">
      <selection activeCell="F12" sqref="F12"/>
    </sheetView>
  </sheetViews>
  <sheetFormatPr defaultColWidth="11.42578125" defaultRowHeight="15"/>
  <cols>
    <col min="1" max="1" width="34.5703125" bestFit="1" customWidth="1"/>
    <col min="4" max="4" width="96.28515625" customWidth="1"/>
    <col min="6" max="6" width="45.85546875" customWidth="1"/>
  </cols>
  <sheetData>
    <row r="1" spans="1:6" ht="30">
      <c r="A1" t="s">
        <v>62</v>
      </c>
      <c r="D1" s="45" t="s">
        <v>239</v>
      </c>
      <c r="F1" s="46" t="s">
        <v>240</v>
      </c>
    </row>
    <row r="2" spans="1:6" ht="30">
      <c r="A2" t="s">
        <v>68</v>
      </c>
      <c r="D2" s="45" t="s">
        <v>241</v>
      </c>
      <c r="F2" s="46" t="s">
        <v>242</v>
      </c>
    </row>
    <row r="3" spans="1:6" ht="75">
      <c r="A3" t="s">
        <v>143</v>
      </c>
      <c r="D3" s="45" t="s">
        <v>243</v>
      </c>
      <c r="F3" s="46" t="s">
        <v>244</v>
      </c>
    </row>
    <row r="4" spans="1:6" ht="60">
      <c r="A4" t="s">
        <v>155</v>
      </c>
      <c r="D4" s="45" t="s">
        <v>245</v>
      </c>
      <c r="F4" s="46" t="s">
        <v>246</v>
      </c>
    </row>
    <row r="5" spans="1:6" ht="45">
      <c r="D5" s="45" t="s">
        <v>247</v>
      </c>
      <c r="F5" s="46" t="s">
        <v>248</v>
      </c>
    </row>
    <row r="6" spans="1:6" ht="45">
      <c r="D6" s="45" t="s">
        <v>175</v>
      </c>
      <c r="F6" s="46" t="s">
        <v>249</v>
      </c>
    </row>
    <row r="7" spans="1:6" ht="60">
      <c r="D7" s="45" t="s">
        <v>75</v>
      </c>
      <c r="F7" s="46" t="s">
        <v>250</v>
      </c>
    </row>
    <row r="8" spans="1:6" ht="75">
      <c r="D8" s="45" t="s">
        <v>251</v>
      </c>
      <c r="F8" s="46" t="s">
        <v>252</v>
      </c>
    </row>
    <row r="9" spans="1:6" ht="45">
      <c r="D9" s="45" t="s">
        <v>253</v>
      </c>
      <c r="F9" s="46" t="s">
        <v>76</v>
      </c>
    </row>
    <row r="10" spans="1:6" ht="45">
      <c r="D10" s="45" t="s">
        <v>254</v>
      </c>
      <c r="F10" s="46" t="s">
        <v>255</v>
      </c>
    </row>
    <row r="11" spans="1:6" ht="45">
      <c r="D11" s="45" t="s">
        <v>256</v>
      </c>
      <c r="F11" s="46" t="s">
        <v>162</v>
      </c>
    </row>
    <row r="12" spans="1:6">
      <c r="D12" s="45" t="s">
        <v>225</v>
      </c>
      <c r="F12" s="46" t="s">
        <v>176</v>
      </c>
    </row>
    <row r="13" spans="1:6">
      <c r="D13" s="45" t="s">
        <v>258</v>
      </c>
    </row>
    <row r="14" spans="1:6">
      <c r="D14" s="45" t="s">
        <v>259</v>
      </c>
    </row>
    <row r="15" spans="1:6">
      <c r="D15" s="45" t="s">
        <v>260</v>
      </c>
    </row>
    <row r="16" spans="1:6">
      <c r="D16" s="45" t="s">
        <v>261</v>
      </c>
    </row>
    <row r="17" spans="4:4">
      <c r="D17" s="45" t="s">
        <v>262</v>
      </c>
    </row>
    <row r="18" spans="4:4">
      <c r="D18" s="45" t="s">
        <v>263</v>
      </c>
    </row>
    <row r="19" spans="4:4">
      <c r="D19" s="45" t="s">
        <v>264</v>
      </c>
    </row>
    <row r="20" spans="4:4">
      <c r="D20" s="45" t="s">
        <v>161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1BFFB4411CFC54CA6A3FA228255AE4E" ma:contentTypeVersion="20" ma:contentTypeDescription="Crear nuevo documento." ma:contentTypeScope="" ma:versionID="d2347bd3c34e1818504415d6e3d9b6c1">
  <xsd:schema xmlns:xsd="http://www.w3.org/2001/XMLSchema" xmlns:xs="http://www.w3.org/2001/XMLSchema" xmlns:p="http://schemas.microsoft.com/office/2006/metadata/properties" xmlns:ns2="4d1d2e24-7be0-47eb-a1db-99cc6d75caff" xmlns:ns3="d6eaa91c-3afb-4015-aba1-5ff992c1a5ca" targetNamespace="http://schemas.microsoft.com/office/2006/metadata/properties" ma:root="true" ma:fieldsID="79ac676671c92fd0c0c92606b160fe6d" ns2:_="" ns3:_="">
    <xsd:import namespace="4d1d2e24-7be0-47eb-a1db-99cc6d75caff"/>
    <xsd:import namespace="d6eaa91c-3afb-4015-aba1-5ff992c1a5c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d1d2e24-7be0-47eb-a1db-99cc6d75caf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Location" ma:index="14" nillable="true" ma:displayName="Location" ma:internalName="MediaServiceLocation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8" nillable="true" ma:displayName="Estado de aprobación" ma:internalName="Estado_x0020_de_x0020_aprobaci_x00f3_n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3" nillable="true" ma:taxonomy="true" ma:internalName="lcf76f155ced4ddcb4097134ff3c332f" ma:taxonomyFieldName="MediaServiceImageTags" ma:displayName="Etiquetas de imagen" ma:readOnly="false" ma:fieldId="{5cf76f15-5ced-4ddc-b409-7134ff3c332f}" ma:taxonomyMulti="true" ma:sspId="1310d8ee-99bf-4ea4-9dbe-e9e068685e8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7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6eaa91c-3afb-4015-aba1-5ff992c1a5ca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3879f101-e3f4-43e5-bfb2-af477e66da4d}" ma:internalName="TaxCatchAll" ma:showField="CatchAllData" ma:web="d6eaa91c-3afb-4015-aba1-5ff992c1a5c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4d1d2e24-7be0-47eb-a1db-99cc6d75caff" xsi:nil="true"/>
    <lcf76f155ced4ddcb4097134ff3c332f xmlns="4d1d2e24-7be0-47eb-a1db-99cc6d75caff">
      <Terms xmlns="http://schemas.microsoft.com/office/infopath/2007/PartnerControls"/>
    </lcf76f155ced4ddcb4097134ff3c332f>
    <TaxCatchAll xmlns="d6eaa91c-3afb-4015-aba1-5ff992c1a5ca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4AF6C3C-5E78-49E8-BA9D-CCFCFBC6A23B}"/>
</file>

<file path=customXml/itemProps2.xml><?xml version="1.0" encoding="utf-8"?>
<ds:datastoreItem xmlns:ds="http://schemas.openxmlformats.org/officeDocument/2006/customXml" ds:itemID="{1BD912C2-67FF-4F74-B857-B8D2F5FE6CA6}"/>
</file>

<file path=customXml/itemProps3.xml><?xml version="1.0" encoding="utf-8"?>
<ds:datastoreItem xmlns:ds="http://schemas.openxmlformats.org/officeDocument/2006/customXml" ds:itemID="{265251AB-C88B-4079-B78F-2291AC2E7ABC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liliana casas</dc:creator>
  <cp:keywords/>
  <dc:description/>
  <cp:lastModifiedBy/>
  <cp:revision/>
  <dcterms:created xsi:type="dcterms:W3CDTF">2021-01-25T18:44:53Z</dcterms:created>
  <dcterms:modified xsi:type="dcterms:W3CDTF">2025-10-16T12:41:08Z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0x01010041BFFB4411CFC54CA6A3FA228255AE4E</vt:lpwstr>
  </property>
  <property fmtid="{D5CDD505-2E9C-101B-9397-08002B2CF9AE}" pid="3" name="MediaServiceImageTags">
    <vt:lpwstr/>
  </property>
</Properties>
</file>