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C:\Users\diego.buelvas\Desktop\ODS &amp; PEI\"/>
    </mc:Choice>
  </mc:AlternateContent>
  <xr:revisionPtr revIDLastSave="0" documentId="8_{99F18517-DB46-463B-895A-4751D7A7CDF9}" xr6:coauthVersionLast="47" xr6:coauthVersionMax="47" xr10:uidLastSave="{00000000-0000-0000-0000-000000000000}"/>
  <bookViews>
    <workbookView xWindow="-120" yWindow="-120" windowWidth="29040" windowHeight="15720" firstSheet="11" activeTab="30"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VERSIONES" sheetId="37" r:id="rId31"/>
    <sheet name="Instrucciones diligenciamiento" sheetId="35" state="hidden" r:id="rId32"/>
    <sheet name="Listas" sheetId="36" state="hidden" r:id="rId3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8" l="1"/>
  <c r="C23" i="31"/>
  <c r="C24" i="31" s="1"/>
  <c r="B23" i="31"/>
  <c r="C24" i="28"/>
  <c r="B23" i="28"/>
  <c r="B23" i="25"/>
  <c r="C23" i="15"/>
  <c r="C24" i="15" s="1"/>
  <c r="B23" i="15"/>
  <c r="C23" i="14"/>
  <c r="C24" i="14" s="1"/>
  <c r="B23" i="14"/>
  <c r="C23" i="13"/>
  <c r="C24" i="13" s="1"/>
  <c r="B23" i="13"/>
  <c r="B23" i="12"/>
  <c r="B23" i="10"/>
  <c r="B23" i="9"/>
  <c r="C23" i="25"/>
  <c r="C24" i="25" s="1"/>
  <c r="F25" i="19"/>
  <c r="E25" i="19"/>
  <c r="D25" i="19"/>
  <c r="F24" i="19"/>
  <c r="E24" i="19"/>
  <c r="D24" i="19"/>
  <c r="C24" i="9"/>
  <c r="C24" i="10"/>
  <c r="C24" i="12"/>
  <c r="C25" i="12"/>
  <c r="C23" i="12"/>
  <c r="C23" i="10"/>
  <c r="B24" i="9"/>
  <c r="C23" i="8"/>
  <c r="C24" i="8" s="1"/>
  <c r="C23" i="9"/>
  <c r="C25" i="8"/>
  <c r="B23" i="8"/>
  <c r="B25" i="8"/>
  <c r="B25" i="9"/>
  <c r="G22" i="33"/>
  <c r="E30" i="33"/>
  <c r="E31" i="33"/>
  <c r="E32" i="33"/>
  <c r="E33" i="33"/>
  <c r="E34" i="33"/>
  <c r="E35" i="33"/>
  <c r="E36" i="33"/>
  <c r="E37" i="33"/>
  <c r="E38" i="33"/>
  <c r="E39" i="33"/>
  <c r="E40" i="33"/>
  <c r="E41" i="33"/>
  <c r="E42" i="33"/>
  <c r="E43" i="33"/>
  <c r="E44" i="33"/>
  <c r="E29" i="33"/>
  <c r="G22" i="32"/>
  <c r="E30" i="32"/>
  <c r="E31" i="32"/>
  <c r="E32" i="32"/>
  <c r="E33" i="32"/>
  <c r="E34" i="32"/>
  <c r="E35" i="32"/>
  <c r="E36" i="32"/>
  <c r="E37" i="32"/>
  <c r="E38" i="32"/>
  <c r="E39" i="32"/>
  <c r="E40" i="32"/>
  <c r="E41" i="32"/>
  <c r="E42" i="32"/>
  <c r="E43" i="32"/>
  <c r="E44" i="32"/>
  <c r="E29" i="32"/>
  <c r="E30" i="31"/>
  <c r="E31" i="31"/>
  <c r="E32" i="31"/>
  <c r="E33" i="31"/>
  <c r="E34" i="31"/>
  <c r="E35" i="31"/>
  <c r="E36" i="31"/>
  <c r="E37" i="31"/>
  <c r="E38" i="31"/>
  <c r="E39" i="31"/>
  <c r="E40" i="31"/>
  <c r="E41" i="31"/>
  <c r="E42" i="31"/>
  <c r="E43" i="31"/>
  <c r="E44" i="31"/>
  <c r="E29" i="31"/>
  <c r="E30" i="30"/>
  <c r="E31" i="30"/>
  <c r="E32" i="30"/>
  <c r="E33" i="30"/>
  <c r="E34" i="30"/>
  <c r="E35" i="30"/>
  <c r="E36" i="30"/>
  <c r="E37" i="30"/>
  <c r="E38" i="30"/>
  <c r="E39" i="30"/>
  <c r="E40" i="30"/>
  <c r="E41" i="30"/>
  <c r="E42" i="30"/>
  <c r="E43" i="30"/>
  <c r="E44" i="30"/>
  <c r="E29" i="30"/>
  <c r="G22" i="30"/>
  <c r="G22" i="29"/>
  <c r="E30" i="29"/>
  <c r="E31" i="29"/>
  <c r="E32" i="29"/>
  <c r="E33" i="29"/>
  <c r="E34" i="29"/>
  <c r="E35" i="29"/>
  <c r="E36" i="29"/>
  <c r="E37" i="29"/>
  <c r="E38" i="29"/>
  <c r="E39" i="29"/>
  <c r="E40" i="29"/>
  <c r="E41" i="29"/>
  <c r="E42" i="29"/>
  <c r="E43" i="29"/>
  <c r="E44" i="29"/>
  <c r="E29" i="29"/>
  <c r="E44" i="28"/>
  <c r="E43" i="28"/>
  <c r="E42" i="28"/>
  <c r="E41" i="28"/>
  <c r="E40" i="28"/>
  <c r="E39" i="28"/>
  <c r="E38" i="28"/>
  <c r="E37" i="28"/>
  <c r="E36" i="28"/>
  <c r="E35" i="28"/>
  <c r="E34" i="28"/>
  <c r="E33" i="28"/>
  <c r="E32" i="28"/>
  <c r="E31" i="28"/>
  <c r="E30" i="28"/>
  <c r="E29" i="28"/>
  <c r="E26" i="28"/>
  <c r="G22" i="27"/>
  <c r="E30" i="27"/>
  <c r="E31" i="27"/>
  <c r="E32" i="27"/>
  <c r="E33" i="27"/>
  <c r="E34" i="27"/>
  <c r="E35" i="27"/>
  <c r="E36" i="27"/>
  <c r="E37" i="27"/>
  <c r="E38" i="27"/>
  <c r="E39" i="27"/>
  <c r="E40" i="27"/>
  <c r="E41" i="27"/>
  <c r="E42" i="27"/>
  <c r="E43" i="27"/>
  <c r="E44" i="27"/>
  <c r="E29" i="27"/>
  <c r="G22" i="26"/>
  <c r="E30" i="26"/>
  <c r="E31" i="26"/>
  <c r="E32" i="26"/>
  <c r="E33" i="26"/>
  <c r="E34" i="26"/>
  <c r="E35" i="26"/>
  <c r="E36" i="26"/>
  <c r="E37" i="26"/>
  <c r="E38" i="26"/>
  <c r="E39" i="26"/>
  <c r="E40" i="26"/>
  <c r="E41" i="26"/>
  <c r="E42" i="26"/>
  <c r="E43" i="26"/>
  <c r="E44" i="26"/>
  <c r="E29" i="26"/>
  <c r="E44" i="25"/>
  <c r="E43" i="25"/>
  <c r="E42" i="25"/>
  <c r="E41" i="25"/>
  <c r="E40" i="25"/>
  <c r="E39" i="25"/>
  <c r="E38" i="25"/>
  <c r="E37" i="25"/>
  <c r="E36" i="25"/>
  <c r="E35" i="25"/>
  <c r="E34" i="25"/>
  <c r="E33" i="25"/>
  <c r="E32" i="25"/>
  <c r="E31" i="25"/>
  <c r="E30" i="25"/>
  <c r="E29" i="25"/>
  <c r="E30" i="24"/>
  <c r="E31" i="24"/>
  <c r="E32" i="24"/>
  <c r="E33" i="24"/>
  <c r="E34" i="24"/>
  <c r="E35" i="24"/>
  <c r="E36" i="24"/>
  <c r="E37" i="24"/>
  <c r="E38" i="24"/>
  <c r="E39" i="24"/>
  <c r="E40" i="24"/>
  <c r="E41" i="24"/>
  <c r="E42" i="24"/>
  <c r="E43" i="24"/>
  <c r="E44" i="24"/>
  <c r="E29" i="24"/>
  <c r="G22" i="23"/>
  <c r="E30" i="23"/>
  <c r="E31" i="23"/>
  <c r="E32" i="23"/>
  <c r="E33" i="23"/>
  <c r="E34" i="23"/>
  <c r="E35" i="23"/>
  <c r="E36" i="23"/>
  <c r="E37" i="23"/>
  <c r="E38" i="23"/>
  <c r="E39" i="23"/>
  <c r="E40" i="23"/>
  <c r="E41" i="23"/>
  <c r="E42" i="23"/>
  <c r="E43" i="23"/>
  <c r="E44" i="23"/>
  <c r="E29" i="23"/>
  <c r="G22" i="22"/>
  <c r="E30" i="22"/>
  <c r="E31" i="22"/>
  <c r="E32" i="22"/>
  <c r="E33" i="22"/>
  <c r="E34" i="22"/>
  <c r="E35" i="22"/>
  <c r="E36" i="22"/>
  <c r="E37" i="22"/>
  <c r="E38" i="22"/>
  <c r="E39" i="22"/>
  <c r="E40" i="22"/>
  <c r="E41" i="22"/>
  <c r="E42" i="22"/>
  <c r="E43" i="22"/>
  <c r="E44" i="22"/>
  <c r="E29" i="22"/>
  <c r="E30" i="21"/>
  <c r="E31" i="21"/>
  <c r="E32" i="21"/>
  <c r="E33" i="21"/>
  <c r="E34" i="21"/>
  <c r="E35" i="21"/>
  <c r="E36" i="21"/>
  <c r="E37" i="21"/>
  <c r="E38" i="21"/>
  <c r="E39" i="21"/>
  <c r="E40" i="21"/>
  <c r="E41" i="21"/>
  <c r="E42" i="21"/>
  <c r="E43" i="21"/>
  <c r="E44" i="21"/>
  <c r="E29" i="21"/>
  <c r="E30" i="20"/>
  <c r="E31" i="20"/>
  <c r="E32" i="20"/>
  <c r="E33" i="20"/>
  <c r="E34" i="20"/>
  <c r="E35" i="20"/>
  <c r="E36" i="20"/>
  <c r="E37" i="20"/>
  <c r="E38" i="20"/>
  <c r="E39" i="20"/>
  <c r="E40" i="20"/>
  <c r="E41" i="20"/>
  <c r="E42" i="20"/>
  <c r="E43" i="20"/>
  <c r="E44" i="20"/>
  <c r="E29" i="20"/>
  <c r="E30" i="19"/>
  <c r="E31" i="19"/>
  <c r="E32" i="19"/>
  <c r="E33" i="19"/>
  <c r="E34" i="19"/>
  <c r="E35" i="19"/>
  <c r="E36" i="19"/>
  <c r="E37" i="19"/>
  <c r="E38" i="19"/>
  <c r="E39" i="19"/>
  <c r="E40" i="19"/>
  <c r="E41" i="19"/>
  <c r="E42" i="19"/>
  <c r="E43" i="19"/>
  <c r="E44" i="19"/>
  <c r="E29" i="19"/>
  <c r="E30" i="18"/>
  <c r="E31" i="18"/>
  <c r="E32" i="18"/>
  <c r="E33" i="18"/>
  <c r="E34" i="18"/>
  <c r="E35" i="18"/>
  <c r="E36" i="18"/>
  <c r="E37" i="18"/>
  <c r="E38" i="18"/>
  <c r="E39" i="18"/>
  <c r="E40" i="18"/>
  <c r="E41" i="18"/>
  <c r="E42" i="18"/>
  <c r="E43" i="18"/>
  <c r="E44" i="18"/>
  <c r="E29" i="18"/>
  <c r="G22" i="16"/>
  <c r="E30" i="17"/>
  <c r="E31" i="17"/>
  <c r="E32" i="17"/>
  <c r="E33" i="17"/>
  <c r="E34" i="17"/>
  <c r="E35" i="17"/>
  <c r="E36" i="17"/>
  <c r="E37" i="17"/>
  <c r="E38" i="17"/>
  <c r="E39" i="17"/>
  <c r="E40" i="17"/>
  <c r="E41" i="17"/>
  <c r="E42" i="17"/>
  <c r="E43" i="17"/>
  <c r="E44" i="17"/>
  <c r="E29" i="17"/>
  <c r="E30" i="16"/>
  <c r="E31" i="16"/>
  <c r="E32" i="16"/>
  <c r="E33" i="16"/>
  <c r="E34" i="16"/>
  <c r="E35" i="16"/>
  <c r="E36" i="16"/>
  <c r="E37" i="16"/>
  <c r="E38" i="16"/>
  <c r="E39" i="16"/>
  <c r="E40" i="16"/>
  <c r="E41" i="16"/>
  <c r="E42" i="16"/>
  <c r="E43" i="16"/>
  <c r="E44" i="16"/>
  <c r="E29" i="16"/>
  <c r="E30" i="15"/>
  <c r="E31" i="15"/>
  <c r="E32" i="15"/>
  <c r="E33" i="15"/>
  <c r="E34" i="15"/>
  <c r="E35" i="15"/>
  <c r="E36" i="15"/>
  <c r="E37" i="15"/>
  <c r="E38" i="15"/>
  <c r="E39" i="15"/>
  <c r="E40" i="15"/>
  <c r="E41" i="15"/>
  <c r="E42" i="15"/>
  <c r="E43" i="15"/>
  <c r="E44" i="15"/>
  <c r="E29" i="15"/>
  <c r="E30" i="14"/>
  <c r="E31" i="14"/>
  <c r="E32" i="14"/>
  <c r="E33" i="14"/>
  <c r="E34" i="14"/>
  <c r="E35" i="14"/>
  <c r="E36" i="14"/>
  <c r="E37" i="14"/>
  <c r="E38" i="14"/>
  <c r="E39" i="14"/>
  <c r="E40" i="14"/>
  <c r="E41" i="14"/>
  <c r="E42" i="14"/>
  <c r="E43" i="14"/>
  <c r="E44" i="14"/>
  <c r="E29" i="14"/>
  <c r="E30" i="13"/>
  <c r="E31" i="13"/>
  <c r="E32" i="13"/>
  <c r="E33" i="13"/>
  <c r="E34" i="13"/>
  <c r="E35" i="13"/>
  <c r="E36" i="13"/>
  <c r="E37" i="13"/>
  <c r="E38" i="13"/>
  <c r="E39" i="13"/>
  <c r="E40" i="13"/>
  <c r="E41" i="13"/>
  <c r="E42" i="13"/>
  <c r="E43" i="13"/>
  <c r="E44" i="13"/>
  <c r="E29" i="13"/>
  <c r="E30" i="12"/>
  <c r="E31" i="12"/>
  <c r="E32" i="12"/>
  <c r="E33" i="12"/>
  <c r="E34" i="12"/>
  <c r="E35" i="12"/>
  <c r="E36" i="12"/>
  <c r="E37" i="12"/>
  <c r="E38" i="12"/>
  <c r="E39" i="12"/>
  <c r="E40" i="12"/>
  <c r="E41" i="12"/>
  <c r="E42" i="12"/>
  <c r="E43" i="12"/>
  <c r="E44" i="12"/>
  <c r="E29" i="12"/>
  <c r="E30" i="11"/>
  <c r="E31" i="11"/>
  <c r="E32" i="11"/>
  <c r="E33" i="11"/>
  <c r="E34" i="11"/>
  <c r="E35" i="11"/>
  <c r="E36" i="11"/>
  <c r="E37" i="11"/>
  <c r="E38" i="11"/>
  <c r="E39" i="11"/>
  <c r="E40" i="11"/>
  <c r="E41" i="11"/>
  <c r="E42" i="11"/>
  <c r="E43" i="11"/>
  <c r="E44" i="11"/>
  <c r="E29" i="11"/>
  <c r="B23" i="11"/>
  <c r="B24" i="11" s="1"/>
  <c r="E30" i="10"/>
  <c r="E31" i="10"/>
  <c r="E32" i="10"/>
  <c r="E33" i="10"/>
  <c r="E34" i="10"/>
  <c r="E35" i="10"/>
  <c r="E36" i="10"/>
  <c r="E37" i="10"/>
  <c r="E38" i="10"/>
  <c r="E39" i="10"/>
  <c r="E40" i="10"/>
  <c r="E41" i="10"/>
  <c r="E42" i="10"/>
  <c r="E43" i="10"/>
  <c r="E44" i="10"/>
  <c r="E29" i="10"/>
  <c r="B24" i="8"/>
  <c r="E30" i="8"/>
  <c r="E31" i="8"/>
  <c r="E32" i="8"/>
  <c r="E33" i="8"/>
  <c r="E34" i="8"/>
  <c r="E35" i="8"/>
  <c r="E36" i="8"/>
  <c r="E37" i="8"/>
  <c r="E38" i="8"/>
  <c r="E39" i="8"/>
  <c r="E40" i="8"/>
  <c r="E41" i="8"/>
  <c r="E42" i="8"/>
  <c r="E43" i="8"/>
  <c r="E44" i="8"/>
  <c r="E29" i="8"/>
  <c r="E30" i="7"/>
  <c r="E31" i="7"/>
  <c r="E32" i="7"/>
  <c r="E33" i="7"/>
  <c r="E34" i="7"/>
  <c r="E35" i="7"/>
  <c r="E36" i="7"/>
  <c r="E37" i="7"/>
  <c r="E38" i="7"/>
  <c r="E39" i="7"/>
  <c r="E40" i="7"/>
  <c r="E41" i="7"/>
  <c r="E42" i="7"/>
  <c r="E43" i="7"/>
  <c r="E44" i="7"/>
  <c r="E29" i="7"/>
  <c r="F23" i="33"/>
  <c r="F24" i="33" s="1"/>
  <c r="E23" i="33"/>
  <c r="E24" i="33" s="1"/>
  <c r="D23" i="33"/>
  <c r="D24" i="33" s="1"/>
  <c r="C23" i="33"/>
  <c r="C24" i="33" s="1"/>
  <c r="B23" i="33"/>
  <c r="B25" i="33" s="1"/>
  <c r="F23" i="32"/>
  <c r="F24" i="32" s="1"/>
  <c r="E23" i="32"/>
  <c r="E24" i="32" s="1"/>
  <c r="D23" i="32"/>
  <c r="D24" i="32" s="1"/>
  <c r="C23" i="32"/>
  <c r="B23" i="32"/>
  <c r="F23" i="31"/>
  <c r="F24" i="31" s="1"/>
  <c r="E23" i="31"/>
  <c r="E24" i="31" s="1"/>
  <c r="D23" i="31"/>
  <c r="D24" i="31" s="1"/>
  <c r="B23" i="30"/>
  <c r="B24" i="30" s="1"/>
  <c r="F23" i="30"/>
  <c r="F24" i="30" s="1"/>
  <c r="E23" i="30"/>
  <c r="E24" i="30" s="1"/>
  <c r="D23" i="30"/>
  <c r="D24" i="30" s="1"/>
  <c r="C23" i="30"/>
  <c r="C24" i="30" s="1"/>
  <c r="F23" i="29"/>
  <c r="F24" i="29" s="1"/>
  <c r="E23" i="29"/>
  <c r="E24" i="29" s="1"/>
  <c r="D23" i="29"/>
  <c r="D24" i="29" s="1"/>
  <c r="C23" i="29"/>
  <c r="B23" i="29"/>
  <c r="B24" i="29" s="1"/>
  <c r="C25" i="31" l="1"/>
  <c r="B25" i="31"/>
  <c r="B24" i="31"/>
  <c r="C25" i="28"/>
  <c r="B25" i="28"/>
  <c r="B24" i="28"/>
  <c r="C25" i="15"/>
  <c r="B25" i="15"/>
  <c r="B24" i="15"/>
  <c r="C25" i="14"/>
  <c r="B25" i="14"/>
  <c r="B24" i="14"/>
  <c r="C25" i="13"/>
  <c r="B25" i="13"/>
  <c r="B24" i="13"/>
  <c r="C25" i="25"/>
  <c r="B25" i="25"/>
  <c r="B24" i="25"/>
  <c r="B25" i="12"/>
  <c r="B24" i="12"/>
  <c r="C25" i="10"/>
  <c r="B25" i="10"/>
  <c r="B24" i="10"/>
  <c r="C25" i="9"/>
  <c r="G25" i="8"/>
  <c r="B24" i="33"/>
  <c r="B25" i="29"/>
  <c r="F30" i="34" s="1"/>
  <c r="B25" i="32"/>
  <c r="F33" i="34" s="1"/>
  <c r="B24" i="32"/>
  <c r="C24" i="32"/>
  <c r="C25" i="33"/>
  <c r="F34" i="34"/>
  <c r="C24" i="29"/>
  <c r="G23" i="29"/>
  <c r="G23" i="33"/>
  <c r="F32" i="34"/>
  <c r="G23" i="32"/>
  <c r="G23" i="31"/>
  <c r="B25" i="30"/>
  <c r="F31" i="34" s="1"/>
  <c r="G23" i="30"/>
  <c r="C25" i="29"/>
  <c r="F23" i="28"/>
  <c r="F24" i="28" s="1"/>
  <c r="E23" i="28"/>
  <c r="E24" i="28" s="1"/>
  <c r="D23" i="28"/>
  <c r="D24" i="28" s="1"/>
  <c r="C25" i="32" l="1"/>
  <c r="G25" i="32"/>
  <c r="G33" i="34"/>
  <c r="G30" i="34"/>
  <c r="G25" i="29"/>
  <c r="G25" i="33"/>
  <c r="G34" i="34"/>
  <c r="K34" i="34" s="1"/>
  <c r="G32" i="34"/>
  <c r="G25" i="31"/>
  <c r="G23" i="28"/>
  <c r="C25" i="30"/>
  <c r="F23" i="27"/>
  <c r="F24" i="27" s="1"/>
  <c r="E23" i="27"/>
  <c r="E24" i="27" s="1"/>
  <c r="D23" i="27"/>
  <c r="D24" i="27" s="1"/>
  <c r="C23" i="27"/>
  <c r="C24" i="27" s="1"/>
  <c r="B23" i="27"/>
  <c r="B24" i="27" s="1"/>
  <c r="F23" i="26"/>
  <c r="F24" i="26" s="1"/>
  <c r="E23" i="26"/>
  <c r="E24" i="26" s="1"/>
  <c r="D23" i="26"/>
  <c r="D24" i="26" s="1"/>
  <c r="C23" i="26"/>
  <c r="C24" i="26" s="1"/>
  <c r="B23" i="26"/>
  <c r="B24" i="26" s="1"/>
  <c r="F23" i="25"/>
  <c r="F24" i="25" s="1"/>
  <c r="E23" i="25"/>
  <c r="E24" i="25" s="1"/>
  <c r="D23" i="25"/>
  <c r="D24" i="25" s="1"/>
  <c r="F23" i="24"/>
  <c r="E23" i="24"/>
  <c r="D23" i="24"/>
  <c r="D24" i="24" s="1"/>
  <c r="C23" i="24"/>
  <c r="C24" i="24" s="1"/>
  <c r="B23" i="24"/>
  <c r="B24" i="24" s="1"/>
  <c r="E25" i="24" l="1"/>
  <c r="E24" i="24"/>
  <c r="F25" i="24"/>
  <c r="F24" i="24"/>
  <c r="F26" i="34"/>
  <c r="F29" i="34"/>
  <c r="G25" i="30"/>
  <c r="G31" i="34"/>
  <c r="G23" i="27"/>
  <c r="G23" i="26"/>
  <c r="G23" i="25"/>
  <c r="B25" i="24"/>
  <c r="F25" i="34" s="1"/>
  <c r="C25" i="24"/>
  <c r="G25" i="34" s="1"/>
  <c r="G23" i="24"/>
  <c r="G25" i="24" s="1"/>
  <c r="D25" i="24"/>
  <c r="F23" i="23"/>
  <c r="E23" i="23"/>
  <c r="D23" i="23"/>
  <c r="D24" i="23" s="1"/>
  <c r="C23" i="23"/>
  <c r="B23" i="23"/>
  <c r="F23" i="22"/>
  <c r="F24" i="22" s="1"/>
  <c r="E23" i="22"/>
  <c r="E24" i="22" s="1"/>
  <c r="D23" i="22"/>
  <c r="D24" i="22" s="1"/>
  <c r="C23" i="22"/>
  <c r="B23" i="22"/>
  <c r="F23" i="21"/>
  <c r="F24" i="21" s="1"/>
  <c r="E23" i="21"/>
  <c r="E24" i="21" s="1"/>
  <c r="D23" i="21"/>
  <c r="D24" i="21" s="1"/>
  <c r="C23" i="21"/>
  <c r="B23" i="21"/>
  <c r="F23" i="20"/>
  <c r="F24" i="20" s="1"/>
  <c r="E23" i="20"/>
  <c r="D23" i="20"/>
  <c r="C23" i="20"/>
  <c r="B23" i="20"/>
  <c r="B24" i="20" s="1"/>
  <c r="F23" i="19"/>
  <c r="E23" i="19"/>
  <c r="D23" i="19"/>
  <c r="C23" i="19"/>
  <c r="C24" i="19" s="1"/>
  <c r="B23" i="19"/>
  <c r="F23" i="18"/>
  <c r="F24" i="18" s="1"/>
  <c r="E23" i="18"/>
  <c r="E24" i="18" s="1"/>
  <c r="D23" i="18"/>
  <c r="D24" i="18" s="1"/>
  <c r="C23" i="18"/>
  <c r="C24" i="18" s="1"/>
  <c r="B23" i="18"/>
  <c r="B24" i="18" s="1"/>
  <c r="F23" i="17"/>
  <c r="F24" i="17" s="1"/>
  <c r="E23" i="17"/>
  <c r="E24" i="17" s="1"/>
  <c r="D23" i="17"/>
  <c r="D24" i="17" s="1"/>
  <c r="C23" i="17"/>
  <c r="C24" i="17" s="1"/>
  <c r="B23" i="17"/>
  <c r="B24" i="19" l="1"/>
  <c r="B25" i="19"/>
  <c r="F20" i="34" s="1"/>
  <c r="B24" i="23"/>
  <c r="B25" i="23"/>
  <c r="E25" i="23"/>
  <c r="E24" i="23"/>
  <c r="F25" i="23"/>
  <c r="F24" i="23"/>
  <c r="B25" i="22"/>
  <c r="F23" i="34" s="1"/>
  <c r="B24" i="22"/>
  <c r="C25" i="22"/>
  <c r="C24" i="22"/>
  <c r="G23" i="21"/>
  <c r="B24" i="21"/>
  <c r="D25" i="20"/>
  <c r="D24" i="20"/>
  <c r="E25" i="20"/>
  <c r="E24" i="20"/>
  <c r="F25" i="20"/>
  <c r="B24" i="17"/>
  <c r="C25" i="23"/>
  <c r="G24" i="34" s="1"/>
  <c r="C24" i="23"/>
  <c r="C24" i="21"/>
  <c r="C25" i="20"/>
  <c r="G21" i="34" s="1"/>
  <c r="C24" i="20"/>
  <c r="C25" i="19"/>
  <c r="G20" i="34" s="1"/>
  <c r="G23" i="19"/>
  <c r="G25" i="19" s="1"/>
  <c r="G26" i="34"/>
  <c r="G25" i="25"/>
  <c r="G29" i="34"/>
  <c r="G25" i="28"/>
  <c r="F24" i="34"/>
  <c r="D25" i="23"/>
  <c r="G23" i="23"/>
  <c r="G25" i="23" s="1"/>
  <c r="G23" i="22"/>
  <c r="G23" i="20"/>
  <c r="G25" i="20" s="1"/>
  <c r="B25" i="20"/>
  <c r="F21" i="34" s="1"/>
  <c r="G23" i="18"/>
  <c r="G23" i="17"/>
  <c r="C23" i="16"/>
  <c r="C24" i="16" s="1"/>
  <c r="B23" i="16" l="1"/>
  <c r="F23" i="16"/>
  <c r="F24" i="16" s="1"/>
  <c r="E23" i="16"/>
  <c r="E24" i="16" s="1"/>
  <c r="D23" i="16"/>
  <c r="D24" i="16" s="1"/>
  <c r="B25" i="16" l="1"/>
  <c r="B24" i="16"/>
  <c r="F17" i="34"/>
  <c r="C25" i="16"/>
  <c r="G25" i="22"/>
  <c r="G23" i="34"/>
  <c r="G23" i="16"/>
  <c r="G25" i="16" l="1"/>
  <c r="G17" i="34"/>
  <c r="F23" i="15"/>
  <c r="F24" i="15" s="1"/>
  <c r="E23" i="15"/>
  <c r="E24" i="15" s="1"/>
  <c r="D23" i="15"/>
  <c r="D24" i="15" s="1"/>
  <c r="F23" i="14"/>
  <c r="F24" i="14" s="1"/>
  <c r="E23" i="14"/>
  <c r="E24" i="14" s="1"/>
  <c r="D23" i="14"/>
  <c r="D24" i="14" s="1"/>
  <c r="F23" i="13"/>
  <c r="F24" i="13" s="1"/>
  <c r="E23" i="13"/>
  <c r="E24" i="13" s="1"/>
  <c r="D23" i="13"/>
  <c r="D24" i="13" s="1"/>
  <c r="F23" i="12"/>
  <c r="F24" i="12" s="1"/>
  <c r="E23" i="12"/>
  <c r="E24" i="12" s="1"/>
  <c r="D23" i="12"/>
  <c r="D24" i="12" s="1"/>
  <c r="K17" i="34"/>
  <c r="K20" i="34"/>
  <c r="K21" i="34"/>
  <c r="K23" i="34"/>
  <c r="K24" i="34"/>
  <c r="K25" i="34"/>
  <c r="K26" i="34"/>
  <c r="K29" i="34"/>
  <c r="K30" i="34"/>
  <c r="K31" i="34"/>
  <c r="K32" i="34"/>
  <c r="K33" i="34"/>
  <c r="G22" i="11"/>
  <c r="B25" i="11" s="1"/>
  <c r="F12" i="34" s="1"/>
  <c r="F23" i="11"/>
  <c r="F24" i="11" s="1"/>
  <c r="E23" i="11"/>
  <c r="E24" i="11" s="1"/>
  <c r="D23" i="11"/>
  <c r="D24" i="11" s="1"/>
  <c r="C23" i="11"/>
  <c r="F23" i="10"/>
  <c r="F24" i="10" s="1"/>
  <c r="E23" i="10"/>
  <c r="E24" i="10" s="1"/>
  <c r="D23" i="10"/>
  <c r="D24" i="10" s="1"/>
  <c r="F9" i="34"/>
  <c r="F23" i="9"/>
  <c r="F24" i="9" s="1"/>
  <c r="E23" i="9"/>
  <c r="E24" i="9" s="1"/>
  <c r="D23" i="9"/>
  <c r="D24" i="9" s="1"/>
  <c r="F23" i="8"/>
  <c r="E23" i="8"/>
  <c r="D23" i="8"/>
  <c r="G23" i="8" s="1"/>
  <c r="F23" i="7"/>
  <c r="E23" i="7"/>
  <c r="D23" i="7"/>
  <c r="C23" i="7"/>
  <c r="B23" i="7"/>
  <c r="B24" i="7"/>
  <c r="I22" i="20"/>
  <c r="G22" i="17"/>
  <c r="G22" i="18"/>
  <c r="G22" i="28"/>
  <c r="G22" i="21"/>
  <c r="E44" i="9"/>
  <c r="E43" i="9"/>
  <c r="E42" i="9"/>
  <c r="E41" i="9"/>
  <c r="E40" i="9"/>
  <c r="E39" i="9"/>
  <c r="E38" i="9"/>
  <c r="E37" i="9"/>
  <c r="E36" i="9"/>
  <c r="E35" i="9"/>
  <c r="E34" i="9"/>
  <c r="E33" i="9"/>
  <c r="E32" i="9"/>
  <c r="E31" i="9"/>
  <c r="E30" i="9"/>
  <c r="E29" i="9"/>
  <c r="F24" i="7"/>
  <c r="E24" i="7"/>
  <c r="D24" i="7"/>
  <c r="C24" i="7"/>
  <c r="G22" i="7"/>
  <c r="B25" i="21" l="1"/>
  <c r="C25" i="21" s="1"/>
  <c r="G22" i="34" s="1"/>
  <c r="B25" i="18"/>
  <c r="C25" i="18"/>
  <c r="G19" i="34" s="1"/>
  <c r="B25" i="17"/>
  <c r="C25" i="17"/>
  <c r="G18" i="34" s="1"/>
  <c r="F16" i="34"/>
  <c r="F15" i="34"/>
  <c r="F14" i="34"/>
  <c r="F13" i="34"/>
  <c r="C25" i="11"/>
  <c r="C24" i="11"/>
  <c r="B25" i="7"/>
  <c r="F8" i="34" s="1"/>
  <c r="G23" i="7"/>
  <c r="G16" i="34"/>
  <c r="K16" i="34"/>
  <c r="G25" i="14"/>
  <c r="G15" i="34"/>
  <c r="K15" i="34" s="1"/>
  <c r="G25" i="13"/>
  <c r="G14" i="34"/>
  <c r="K14" i="34" s="1"/>
  <c r="G13" i="34"/>
  <c r="K13" i="34" s="1"/>
  <c r="G23" i="11"/>
  <c r="G23" i="9"/>
  <c r="G25" i="9"/>
  <c r="F10" i="34"/>
  <c r="G9" i="34"/>
  <c r="K9" i="34" s="1"/>
  <c r="G23" i="15"/>
  <c r="G23" i="14"/>
  <c r="G23" i="13"/>
  <c r="G23" i="12"/>
  <c r="G23" i="10"/>
  <c r="G25" i="12" l="1"/>
  <c r="F22" i="34"/>
  <c r="K22" i="34" s="1"/>
  <c r="G25" i="21"/>
  <c r="F19" i="34"/>
  <c r="K19" i="34" s="1"/>
  <c r="G25" i="18"/>
  <c r="F18" i="34"/>
  <c r="K18" i="34" s="1"/>
  <c r="G25" i="17"/>
  <c r="G25" i="15"/>
  <c r="C25" i="7"/>
  <c r="G12" i="34"/>
  <c r="K12" i="34" s="1"/>
  <c r="G25" i="11"/>
  <c r="F11" i="34"/>
  <c r="G10" i="34"/>
  <c r="K10" i="34" s="1"/>
  <c r="L29" i="34"/>
  <c r="L17" i="34"/>
  <c r="G8" i="34" l="1"/>
  <c r="K8" i="34" s="1"/>
  <c r="G25" i="7"/>
  <c r="L8" i="34"/>
  <c r="G11" i="34"/>
  <c r="K11" i="34" s="1"/>
  <c r="L11" i="34" s="1"/>
  <c r="G25" i="10"/>
  <c r="F25" i="27" l="1"/>
  <c r="C25" i="27"/>
  <c r="G28" i="34" s="1"/>
  <c r="D25" i="27"/>
  <c r="E25" i="27"/>
  <c r="B25" i="27"/>
  <c r="F28" i="34" s="1"/>
  <c r="K28" i="34" s="1"/>
  <c r="G25" i="27"/>
  <c r="F25" i="26"/>
  <c r="C25" i="26"/>
  <c r="G27" i="34" s="1"/>
  <c r="D25" i="26"/>
  <c r="E25" i="26"/>
  <c r="B25" i="26"/>
  <c r="F27" i="34" s="1"/>
  <c r="K27" i="34" s="1"/>
  <c r="G25" i="26"/>
  <c r="L24" i="34" l="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<sst xmlns="http://schemas.openxmlformats.org/spreadsheetml/2006/main" count="2983" uniqueCount="819">
  <si>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</si>
  <si>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</si>
  <si>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</si>
  <si>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</si>
  <si>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</si>
  <si>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</si>
  <si>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</si>
  <si>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</si>
  <si>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</si>
  <si>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</si>
  <si>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</si>
  <si>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</si>
  <si>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</si>
  <si>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</si>
  <si>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</si>
  <si>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</si>
  <si>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</si>
  <si>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</si>
  <si>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</si>
  <si>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</si>
  <si>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</si>
  <si>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</si>
  <si>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</si>
  <si>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</si>
  <si>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</si>
  <si>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</si>
  <si>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</si>
  <si>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</si>
  <si>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</si>
  <si>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</si>
  <si>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</si>
  <si>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</si>
  <si>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</si>
  <si>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</si>
  <si>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</si>
  <si>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</si>
  <si>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</si>
  <si>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</si>
  <si>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</si>
  <si>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</si>
  <si>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</si>
  <si>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</si>
  <si>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</si>
  <si>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</si>
  <si>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</si>
  <si>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</si>
  <si>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</si>
  <si>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</si>
  <si>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</si>
  <si>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</si>
  <si>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</si>
  <si>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</si>
  <si>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</si>
  <si>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</si>
  <si>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</si>
  <si>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</si>
  <si>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</si>
  <si>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</si>
  <si>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</si>
  <si>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</si>
  <si>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</si>
  <si>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</si>
  <si>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</si>
  <si>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</si>
  <si>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</si>
  <si>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</si>
  <si>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</si>
  <si>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</si>
  <si>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</si>
  <si>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</si>
  <si>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</si>
  <si>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</si>
  <si>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</si>
  <si>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</si>
  <si>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</si>
  <si>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</si>
  <si>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</si>
  <si>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</si>
  <si>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</si>
  <si>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</si>
  <si>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</si>
  <si>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</si>
  <si>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</si>
  <si>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</si>
  <si>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</si>
  <si>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</si>
  <si>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</si>
  <si>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</si>
  <si>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</si>
  <si>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</si>
  <si>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</si>
  <si>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</si>
  <si>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</si>
  <si>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</si>
  <si>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</si>
  <si>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</si>
  <si>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</si>
  <si>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</si>
  <si>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</si>
  <si>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</si>
  <si>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</si>
  <si>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</si>
  <si>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</si>
  <si>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</si>
  <si>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</si>
  <si>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</si>
  <si>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</si>
  <si>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</si>
  <si>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</si>
  <si>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</si>
  <si>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</si>
  <si>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</si>
  <si>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</si>
  <si>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</si>
  <si>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</si>
  <si>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</si>
  <si>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</si>
  <si>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</si>
  <si>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</si>
  <si>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</si>
  <si>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</si>
  <si>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</si>
  <si>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</si>
  <si>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</si>
  <si>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</si>
  <si>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</si>
  <si>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</si>
  <si>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</si>
  <si>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</si>
  <si>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</si>
  <si>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</si>
  <si>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</si>
  <si>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</si>
  <si>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</si>
  <si>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</si>
  <si>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</si>
  <si>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</si>
  <si>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</si>
  <si>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</si>
  <si>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</si>
  <si>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</si>
  <si>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</si>
  <si>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</si>
  <si>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</si>
  <si>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</si>
  <si>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</si>
  <si>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</si>
  <si>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</si>
  <si>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</si>
  <si>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</si>
  <si>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</si>
  <si>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</si>
  <si>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</si>
  <si>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</si>
  <si>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</si>
  <si>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</si>
  <si>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</si>
  <si>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</si>
  <si>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</si>
  <si>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</si>
  <si>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</si>
  <si>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</si>
  <si>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</si>
  <si>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</si>
  <si>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</si>
  <si>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</si>
  <si>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</si>
  <si>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</si>
  <si>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</si>
  <si>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</si>
  <si>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</si>
  <si>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</si>
  <si>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</si>
  <si>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</si>
  <si>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</si>
  <si>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</si>
  <si>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</si>
  <si>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</si>
  <si>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</si>
  <si>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</si>
  <si>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</si>
  <si>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</si>
  <si>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</si>
  <si>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</si>
  <si>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</si>
  <si>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</si>
  <si>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</si>
  <si>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</si>
  <si>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</si>
  <si>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</si>
  <si>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</si>
  <si>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</si>
  <si>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</si>
  <si>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</si>
  <si>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</si>
  <si>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</si>
  <si>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</si>
  <si>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</si>
  <si>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</si>
  <si>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</si>
  <si>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</si>
  <si>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</si>
  <si>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</si>
  <si>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</si>
  <si>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</si>
  <si>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</si>
  <si>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</si>
  <si>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</si>
  <si>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</si>
  <si>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</si>
  <si>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</si>
  <si>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</si>
  <si>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</si>
  <si>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</si>
  <si>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</si>
  <si>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</si>
  <si>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</si>
  <si>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</si>
  <si>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</si>
  <si>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</si>
  <si>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</si>
  <si>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</si>
  <si>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</si>
  <si>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</si>
  <si>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</si>
  <si>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</si>
  <si>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</si>
  <si>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</si>
  <si>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</si>
  <si>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</si>
  <si>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</si>
  <si>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</si>
  <si>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</si>
  <si>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</si>
  <si>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</si>
  <si>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</si>
  <si>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</si>
  <si>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</si>
  <si>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</si>
  <si>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</si>
  <si>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</si>
  <si>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</si>
  <si>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 xml:space="preserve">Se participó en el evento programado para el tercer trimestre de la vigencia 2025 "1.000 en un Día". </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</si>
  <si>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</si>
  <si>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</si>
  <si>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</si>
  <si>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</si>
  <si>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</si>
  <si>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</si>
  <si>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</si>
  <si>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</si>
  <si>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</si>
  <si>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</si>
  <si>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</si>
  <si>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</si>
  <si>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Se realizó el 100% (50 difusiones) sobre Bogotaneidad, en las cuentas de las redes sociales institucionales y (7 difusiones) en la página web de la entidad, para un total de (57 difusiones) en el trimestre. </t>
  </si>
  <si>
    <t xml:space="preserve">archivo Word de reporte y relación de publicaciones realizadas en página web, archivo Excel de publicaciones en redes sociales. </t>
  </si>
  <si>
    <t xml:space="preserve">Se realizó el 100% (72 difusiones) sobre Bogotaneidad, en las cuentas de las redes sociales institucionales y (18 difusiones) en la página web de la entidad, para un total de 90 (difusiones) en el trimestre. </t>
  </si>
  <si>
    <t xml:space="preserve">Gestión del Conocimiento </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</si>
  <si>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</si>
  <si>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</si>
  <si>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</si>
  <si>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</si>
  <si>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</si>
  <si>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</si>
  <si>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</si>
  <si>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</si>
  <si>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 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</si>
  <si>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</si>
  <si>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 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</si>
  <si>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</si>
  <si>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</si>
  <si>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</si>
  <si>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Para el segundo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</si>
  <si>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temática , capacitación para el diligenciamiento del  índice de innovación púbica, por parte del laboratorio de innovación de  la veeduría el día 24 de abril 2025 y  18 mesas de Co-creación acompañamiento técnico con alcaldías locales en el marco de la Estrategia de Bogotaneidad.
•Encuentro Red innova Local, en la Universidad de los Andes, modalidad presencial,  temática  III Encuentro Internacional de Ciencias del Comportamiento, 28 de mayo de 2025
•Encuentro Red innova Local, modalidad presencial  temática socialización de aplicativo transparencia y Bogotaneidad, 12 de junio de 2025
Informe trimestral</t>
  </si>
  <si>
    <t>Para el tercer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</si>
  <si>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xml:space="preserve">• Encuentro Red Innova Local modalidad presencial , temática analisis  de las activiades en calle, y  explicacion de las rutas metodologicas con las 20  alcaldias locales en el marco de la Estrategia de Bogotaneidad. 10 de julio de 2025
•Encuentro Red innova Local, modalidad presencial, tematica consolidacion de las 30 acciones que se desarrollaran en la iniciativa 1000 en 1 dia y resultado de la verificacion de las rutas metodoligicas por alcaldia local, 14 de agosto de 2025
•Encuentro Red innova Local, modalidad presencial  temática socialización del plan de intervención (dos líneas de acción)
Línea 1: Grupo de intervención (acciones específicas de mediación, derivaciones, y soporte).
Línea 2: Activaciones en calle (activaciones en espacios públicos para promover conductas deseadas y reducir riesgos), 11 de  septiembre de 2025
</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</si>
  <si>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</si>
  <si>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</si>
  <si>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</si>
  <si>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</si>
  <si>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</si>
  <si>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</si>
  <si>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</si>
  <si>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</si>
  <si>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</si>
  <si>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</si>
  <si>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Estrategia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</si>
  <si>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</si>
  <si>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Estrategia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</si>
  <si>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</si>
  <si>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</si>
  <si>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cincuenta y tres (53) acciones de promoción de la Convivencia a partir de la implementación de mecanismos y estrategias de Diálogo Social para la transformación de conflictividades sociales en Instituciones Educativas priorizadas por la Secretaría de Educación Distrital, de las cuales cincuenta (50) responden al proceso de desarrollo de capacidades a través del proceso de Dialoguías Escolares con niñas, niñas, adolescentes y jóvenes; y, tres (3) intervenciones para la promoción y el fomento del respeto por la diferencia en el fútbol.</t>
  </si>
  <si>
    <t>*Doscientos veinte  (220) Actas de Mesas de Trabajo y de Diálogo.
*Setenta y siete (77) Actas de las sesiones de las Instancias de Participación Locales de Barras Futboleras
*Doce (12) Actas de Espacios de Diálogo de Barras Futboleras
*Cincuenta y tres (53) Actas de Intervenciones en IE en el marco de las acciones del Programa Goles en Paz, tanto como de la estrategia de Servicio Social Educativo Obligatorio.</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</si>
  <si>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</si>
  <si>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*Doscientas cuarenta y dos  (242) actas de Mesas de Trabajo y de Diálogo.
*Sesenta y cinco (65) actas de las sesiones de las Instancias de Participación Locales de Barras Futboleras.
*Doce (12) Actas de Espacios de Diálogo de Barras Futboleras.
*Cuarenta y tres (43) actas de Intervenciones en IE,  de las cuales  treinta y cinco (35) corresponden a las acciones del proceso de la estrategia de Diálogo Escolar, y  ocho (8) se implementaron en el marco de las estrategias del Programa Goles en Paz.</t>
  </si>
  <si>
    <t xml:space="preserve">PROCESO ASOCIADO: </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</si>
  <si>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</si>
  <si>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</si>
  <si>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</si>
  <si>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</si>
  <si>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</si>
  <si>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</si>
  <si>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</si>
  <si>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</si>
  <si>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</si>
  <si>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</si>
  <si>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</si>
  <si>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</si>
  <si>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</si>
  <si>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</si>
  <si>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Durante este trimestre, la Casa Raizal PIIS A HUOM ha consolidado su rol como epicentro de fortalecimiento cultural y visibilización de los usos y costumbres del pueblo raizal en Bogotá. A través de actividades diversas —talleres de automaquillaje con enfoque diferencial, espacios de nutrición y bienestar físico, y conversatorios de gran interés como “El Ojo del Huracán”— se han afianzado prácticas identitarias y se ha generado un impacto tangible tanto para los raizales residentes en la ciudad como para la ciudadanía capitalina en general. Estas iniciativas no solo han reforzado la autoestima y la cohesión comunitaria, sino que también han exhibido al público la riqueza de la tradición raizal, promoviendo la inclusión cultural y el reconocimiento de su legado dentro del entorno urbano.</t>
  </si>
  <si>
    <t>En este periodo se llevaron a cabo diversas actividades de fortalecimiento dirigidas a la comunidad raizal en la Casa Raizal PIIS A HUOM. Entre ellas, se destaca una jornada de fortalecimiento de capacidades organizativas orientada a potenciar el liderazgo y los principios de la organización ORFA. Asimismo, se desarrollaron dos talleres de costura raizal, liderados por una sabedora de la región, quien compartió conocimientos sobre tejidos y costuras propias de la tradición raizal.
Desde el nivel distrital también se realizaron acciones de fortalecimiento: la Secretaría de Movilidad ofreció un taller de capacitación sobre la interpretación de la señalización en el sistema TransMilenio y SITP, mientras que la Secretaría de Integración Social, en articulación con el Centro de Desarrollo Itinerante de Teusaquillo, impulsó un espacio formativo alrededor de los peinados propios y tradicionales de la cultura raizal.</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</si>
  <si>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</si>
  <si>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</si>
  <si>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</si>
  <si>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</si>
  <si>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</si>
  <si>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</si>
  <si>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</si>
  <si>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</si>
  <si>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</si>
  <si>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</si>
  <si>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</si>
  <si>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</si>
  <si>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</si>
  <si>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Durante el segundo trimestre del año 2025, se ha venido realizando el seguimiento a los avances de los planes de trabajo de los Comités locales de Derechos Humanos en los que se realizó la metodología de cartografías sociales de memoria.
A su vez se han diseñado (12) estrategias territoriales con enfoque poblacional de las localidades de Chapinero, Los Mártires, Tunjuelito, Barrios Unidos, San Cristóbal, Teusaquillo, Sumapaz, Engativá, Usme, Santa Fe, Antonio Nariño y Santa Fe.
Se han realizado acompañamientos a conmemoraciones de memoria en las localidades  de Chapinero con el mural de la Universidad pedagógica, La Candelaria en la plaza de bolívar desde las víctimas de conflicto armado, Santa Fe, Bosa en el Parque Metropolitano El Porvenir.</t>
  </si>
  <si>
    <t>Informes de los meses: abril, mayo y junio 2025, sobre el fortalecimiento al Sistema Distrital de Derechos Humanos con acciones de territorialización de políticas públicas y ejercicios de memoria local.</t>
  </si>
  <si>
    <t xml:space="preserve">Durante el tercer  trimestre del año 2025, se ha venido realizando el seguimiento a los avances de los planes de trabajo de los Comités locales de Derechos Humanos en los que se participó en actividades en el mes semana por la Paz en artculación con Alcaldías Locales. Se conmemoró el Día Nacional de los Derechos Humanos con una actividad denominada " Despertando a la paz" en los Portales de Suba y Kennedy en los que por medio de la sensibilización sobre la fecha, se realizó un telar por la paz, se habló sobre defensa y reivindicación de Derechos Humanos por medio de un compartir.
Se participó en la jornada de 1000 actividades en un día en los cuales se realizó circuito de prevención.
Se avanza en las implementación de (12) estrategias territoriales  de la siguientes localidades:
 Suba denominada (Hablando de derechos de parche al parque),
Puente Aranda denominada (Derechos a tus derechos) dirigida a reconocer puntos de memoria,  Fontibón denominada (Construyendo Paz, Recobrando Memoria), Usaquén “Recuperando Memoria, Construyendo Paz, desde las Historias no contadas.  Estrategias territoriales para la no estigmatización de defensores de derechos humanos, con acciones en Kennedy (Territorios de Paz), Ciudad Bolívar (Memoria y Paz, Lidera y Defiende sin Prejuicios), San Cristobal  (lidera y defiende sin prejuicios), Sumapaz  (Memoria y vida de sumapaz),  Bosa (Trata de prevenir la trata). En Barrios Unidos (Unidos promoviendo los derechos humanos y la Alert4 004) en la que se realizó formaciones en derechos humanos y difusión de la Alerta Temprana 004,  Chapinero (Alerta inteligente por los Derechos) busca generar un diálogo con niños, niñas y Adolescentes por medio de semilleros creativos, Antonio Nariño “Somos + por los Derechos Humanos” enfocada a Promover la prevención de vulneraciones de Derechos Humanos y la reducción de riesgos enfocándose en la lucha en contra del delito de trata. Algunas de estas iniciativas incluyeron socialización de alertas tempranas, cartografía de riesgos, reconocimiento del liderazgo social y procesos de prevención con estudiantes.
 </t>
  </si>
  <si>
    <t>Informes de los meses: julio, agosto y septiembre 2025, sobre el fortalecimiento al Sistema Distrital de Derechos Humanos con acciones de territorialización de políticas públicas y ejercicios de memoria local.</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</si>
  <si>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</si>
  <si>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</si>
  <si>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</si>
  <si>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</si>
  <si>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</si>
  <si>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</si>
  <si>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</si>
  <si>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</si>
  <si>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</si>
  <si>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</si>
  <si>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</si>
  <si>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</si>
  <si>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</si>
  <si>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</si>
  <si>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</si>
  <si>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Durante el segundo trimestre se avanzó en la planeación de dos espacios de sensibilización sobre los derechos fundamentales de religión, culto y conciencia, con participación de la academia y centros de pensamiento. El 30 de mayo se realizó una reunión con la Mesa Técnica de Universidades para construir las temáticas del VIII Foro Distrital de Libertad Religiosa, programado para octubre de 2025. Asimismo, el 4 de junio se llevó a cabo una sesión con el Comité Distrital de Libertad Religiosa, en la que se propuso y acordó la realización del primer foro distrital del sector religioso con participación de panelistas académicos, programado para agosto de 2025. Se definió la fecha de este último foro (13 de agosto), se gestionó la reserva del lugar, se revisaron las preguntas orientadoras para los paneles y se programaron reuniones de seguimiento. Estas acciones contribuyen al cumplimiento del indicador de procesos de sensibilización que vinculan a la academia y a los centros de pensamiento.</t>
  </si>
  <si>
    <t>Evidencias:  Informe Seguimiento PEI II Trimestre 2025 SALRYC y  Foro Sector Religioso y Academia II Trimestre 2025</t>
  </si>
  <si>
    <t>Durante el tercer trimestre de 2025 se desarrollaron diversas actividades orientadas al fortalecimiento del hecho religioso en la gestión pública distrital, entre las cuales se destaca el Encuentro de Especialistas “Foro La Importancia del Enfoque Religioso”, realizado el 26 de agosto en el auditorio Simón Bolívar de la Universidad La Gran Colombia, con participación de 150 asistentes incluyendo representantes del sector académico, religioso y de entidades distritales y nacionales.  El Foro se estructuró en tres paneles temáticos: 1) Evaluación de la política pública; 2) Aporte social del sector religioso; y 3) Desafíos del sector religioso.  Previamente, se efectuaron reuniones de preparación y coordinación metodológica y logística con el Comité Distrital de Libertad Religiosa, en las que se validaron los especialistas por panel, se aprobaron las piezas comunicativas, se ajustó la programación y se definieron compromisos operativos.  En conjunto, las acciones ejecutadas durante el trimestre —incluido el desarrollo del Foro— permitieron consolidar espacios de diálogo interinstitucional e interreligioso, reconocer los aportes sociales del sector religioso, visibilizar los retos en la reformulación de la política pública y fortalecer la articulación con la academia, los centros de pensamiento y las entidades del Distrito. Estas actividades se enmarcan en el cumplimiento de los objetivos y entregables del período, conforme a las evidencias presentadas en el informe de seguimiento.</t>
  </si>
  <si>
    <t>Informe Seguimiento PEI Tercer Trimestre 2025, Evidencias Foros Sector Religioso y Academia III Trimestre</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</si>
  <si>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</si>
  <si>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</si>
  <si>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</si>
  <si>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</si>
  <si>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</si>
  <si>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</si>
  <si>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</si>
  <si>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</si>
  <si>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</si>
  <si>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</si>
  <si>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 xml:space="preserve">De acuerdo con las actividades desarrolladas durante el segundo trimestre de 2025, las rutas de atención del Componente de Prevención brindaron atención jurídica y psicosocial al 100% de los casos que fueron puestos en conocimiento de la entidad, registrando un total de doscientas ochenta y tres (283) casos recepcionados por primera vez y mil trecientos setenta y cuatro (1374) atenciones, discriminadas así:
-Ingresos: Ciento cincuenta y siete (157)
-Nuevos Hechos: ochenta y dos (82)
-Seguimientos: ochocientos sesenta y tres (863)
-Orientaciones: doscientas veinte cuatro (224)
-No Contactos: cuarenta y ocho (48)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-Ruta de atención a Defensores y defensoras de Derechos Humanos: seiscientos setenta y nueve (679) 
-Ruta de atención a víctimas de violencia a razón de su orientación sexual e identidad de género:  Ciento cuatro (104) 
-Ruta de atención a víctimas del delito de trata de personas: ciento veintiún (121)
-Ruta de atención a víctimas de presunto abuso de autoridad por parte de la fuerza pública: doscientos siete (207) 
-Ruta por la reconciliación:  ciento treinta y dos (132) 
-Ruta de libertad religiosa, culto y conciencia: ciento tres (103) 
-Ruta de otras poblaciones: veinte ocho (28) </t>
  </si>
  <si>
    <t xml:space="preserve">Un (1) informe </t>
  </si>
  <si>
    <t xml:space="preserve">De acuerdo con las actividades desarrolladas durante el tercer trimestre de 2025 (julio, agosto y septiembre), las Rutas de Atención del Componente de Prevención brindaron atención jurídica y psicosocial al 100% de los casos que fueron puestos en conocimiento de la entidad, registrando un total de doscientos sesenta (260) casos recepcionados por primera vez y mil trecientos noventa y siete (1.397) atenciones, discriminadas así:
• Ingresos: Ciento Treinta y Nueve (139)
• Nuevos Hechos: Ochenta y Seis (86)
• Orientaciones: Doscientas Siete (207)
• Seguimientos: Novecientos Treinta y Uno (931)
• No Contactos: Treinta y Cuatro (34)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762 atenciones, (49 Ingresos, 71 Nuevos Hechos, 70 Orientaciones, 553 Seguimientos y 19 No Contacto).
• Ruta de Atención a Víctimas de Violencia a Razón de su Orientación Sexual e Identidad de Género: 69 atenciones, (12 Ingresos, 15 Orientaciones y 42 Seguimientos, sin registros de Nuevos Hechos y No Contactos).
• Ruta de Atención a Víctimas del Delito de Trata de Personas: 107 atenciones, (18 Ingresos, 2 Nuevos Hechos, 23 Orientaciones, 63 Seguimientos y 1 No Contacto).
• Ruta de Atención a Víctimas de Presunto Abuso de Autoridad por parte de la Fuerza Pública: 299 atenciones, (50 ingresos, 4 Nuevos Hechos, 63 Orientaciones, 171 Seguimientos y 11 No Contacto).
• Ruta por la Reconciliación: 43 atenciones, (3 Ingresos, 7 Nuevos Hechos, 2 Orientaciones, 30 Seguimientos y 1 No Contacto).
• Ruta de Libertad Religiosa, de Culto y Conciencia: 73 atenciones, (7 Ingresos, 1 Nuevo Hecho, 7 Orientaciones, 57 Seguimientos y 1 No Contacto)
• Ruta de Otras Poblaciones: 44 atenciones, (1 Nuevo Hecho, 27 Orientaciones, 15 Seguimientos y 1 No Contacto, sin registro de ingresos). </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</si>
  <si>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</si>
  <si>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</si>
  <si>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</si>
  <si>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</si>
  <si>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</si>
  <si>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</si>
  <si>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</si>
  <si>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</si>
  <si>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</si>
  <si>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</si>
  <si>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</si>
  <si>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</si>
  <si>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En el segundo trimestre del 2025, se cuenta con 1990 registros de servidores/as públicas, agentes de la fuerza púbica y ciudadanía en general que demandaron y recibieron fortalecimiento técnico incorporación del enfoque basado en derechos en la gestión pública y en el desarrollo de capacidades ciudadanas en un total de ochenta (80) sesiones de formación impartidas en territorio y en modalidad virtual.</t>
  </si>
  <si>
    <t>En el tercer trimestre del 2025, se cuenta con 2.855 registros de servidores/as públicas, agentes de la fuerza púbica y ciudadanía en general que demandaron y recibieron fortalecimiento técnico incorporación del enfoque basado en derechos en la gestión pública y en el desarrollo de capacidades ciudadanas en un total de  setenta y cuatro (74) sesiones de formación impartidas en territorio y en modalidad virtual.</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</si>
  <si>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</si>
  <si>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</si>
  <si>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</si>
  <si>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</si>
  <si>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</si>
  <si>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</si>
  <si>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</si>
  <si>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</si>
  <si>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</si>
  <si>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</si>
  <si>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mantenimiento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mantenimiento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</si>
  <si>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</si>
  <si>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</si>
  <si>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</si>
  <si>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La implementación del Plan Estratégico de TI avanza significativamente. Se estructuró el plan de Arquitectura Empresarial, con equipo especializado y visión clara. Se elaboró un normograma y plan para la gobernanza de datos. En sistemas de información priorizados, se definió la arquitectura y cronograma, incorporando Design Thinking para entender necesidades y generar productos clave. Finalmente, se realizaron las actividades de actualización e intervención de los sistemas priorizados.</t>
  </si>
  <si>
    <t>PLE-PIN-F055 Formulación y Seguimiento a Planes Institucionales (PETI). 2024-V. con las correspondientes evidencias de cumplimiento para cada meta del PETI en el segundo trimestre de 2025</t>
  </si>
  <si>
    <t>Se cumplió con el 100% del avance programado en la ejecución del Plan Estratégico de Tecnologías de la Información (PETI). Las metas y actividades establecidas para el periodo fueron desarrolladas conforme a lo planificado, evidenciando el progreso en la implementación de iniciativas orientadas al fortalecimiento de la gestión tecnológica institucional, la optimización de procesos y la alineación de las acciones de TI con los objetivos estratégicos de la Entidad.</t>
  </si>
  <si>
    <t>PLE-PIN-F055 Formulación y Seguimiento a Planes Institucionales (PETI), con las correspondientes evidencias de cumplimiento para cada una de las metas del PETI en el tercer trimestre de 2025</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</si>
  <si>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</si>
  <si>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</si>
  <si>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</si>
  <si>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</si>
  <si>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</si>
  <si>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</si>
  <si>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</si>
  <si>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</si>
  <si>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Tras la publicación del inventario normativo del Sector en la plataforma LegalBog, se procedió con la elaboración y entrega de las fichas de valoración jurídica de cada uno de los Decretos Distritales y documentos CONPES aplicables al Sector Gobierno, con el fin de determinar si todas las disposiciones deben ser compiladas o depuradas en el Decreto del Sector Gobierno.
Durante los meses de mayo, junio, julio y agosto, fueron remitidas observaciones a las fichas de valoración jurídica por parte de la Secretaría Jurídica Distrital, las cuales fueron atendidas y esclarecidas por parte de la Secretaría Distrital de Gobierno a medida que fueron remitidas las observaciones por bloques de fichas, teniendo en cuenta el número de disposiciones a examinar.
En la actualidad, hemos avanzado en la redacción de los Libros 1 y 2 del Decreto Único Sectorial, los cuales ya han sido remitidos a la Secretaría Jurídica Distrital para su revisión, y de la cual, ya hemos recibido las pertinentes observaciones para proceder con las modificaciones pertinentes.  Del mismo modo, se ha avanzado en un trabajo conjunto con el Departamento para la Defensoría del Espacio Público (DADEP) y el Instituto para la Participación y Acción Comunal (IDPAC)</t>
  </si>
  <si>
    <t>Texto Borrador - Decreto Único Sectorial
Versión: 6 de Octubre de 2025</t>
  </si>
  <si>
    <t>No. 3.3</t>
  </si>
  <si>
    <t>Producir tres (3) documentos de trabajo de las estrategias, mecanismos, líneas decisionales y orientaciones técnicas - metodológicas para el adecuado ejercicio de la representación judicial y extrajudicial de la entidad</t>
  </si>
  <si>
    <t>Número de documentos de trabajo de las estrategias, mecanismos, líneas decisionales y orientaciones técnicas - metodológicas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</si>
  <si>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</si>
  <si>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</si>
  <si>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líneas decisiones y lineamientos en materia de defensa judicial de la SDG.</t>
  </si>
  <si>
    <t>Se publicó un documento con descargable anexo en el portal intranet de la entidad dando a conocer las novedades, alcances y especificaciones del nuevo reglamento del comité de conciliación de la Secretaría Distrital de Gobierno. Instancia que estudia, analiza y formula políticas para prevenir el daño antijurídico y proteger el patrimonio público</t>
  </si>
  <si>
    <t xml:space="preserve">Soporte de Publicación y Nota del adjunto en Intranet
https://gaia.gobiernobogota.gov.co/node/3734 </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</si>
  <si>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</si>
  <si>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</si>
  <si>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</si>
  <si>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</si>
  <si>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</si>
  <si>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</si>
  <si>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</si>
  <si>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</si>
  <si>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</si>
  <si>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</si>
  <si>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</si>
  <si>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</si>
  <si>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Se publicó el proceso de instalación de paneles fotovoltaicos en la Tienda Virtual del Estado Colombiano  bajo la modalidad de Acuerdo Marco  de precios para iniciar proceso de cotización.
Se cargo proceso para la instalación de un sistema de agua lluvia el cual se encuentra en revisión de la Dirección de Contratación para proceder a los ajustes correspondientes y una vez se cuente con el aval subir al SECOP II para recibir las ofertas.</t>
  </si>
  <si>
    <t>Documento del proceso del sistema solar fotovoltaico
Documentos proceso sistema de aprovechamiento de agua lluvia</t>
  </si>
  <si>
    <t>Se celebraron los siguientes procesos contractuales:
Contrato No. 1250 de 2025, objeto: Adquirir e instalar un sistema solar fotovoltaico para la Secretaría Distrital de Gobierno.
Proceso No. SDG-MC-14-2025,Adquirir, instalar y poner en funcionamiento un sistema de aprovechamiento de agua lluvia en la Secretaría Distrital de Gobierno, el cual se encuentra  en proceso de radicación de pólizas para firmar acta de inicio.</t>
  </si>
  <si>
    <t>Acta de inicio Contrato No. 1250 de 2025
Registro SECOP II Proceso No. SDG-MC-14-2025</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</si>
  <si>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</si>
  <si>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</si>
  <si>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</si>
  <si>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</si>
  <si>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</si>
  <si>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</si>
  <si>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</si>
  <si>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</si>
  <si>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</si>
  <si>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</si>
  <si>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 xml:space="preserve">Se realizó la solicitud de la línea en el plan de adquisiciones la cual fue aprobada en el marco del Comité de Contratación. Se elaboró borrador de estudios previos, se proyectó documento RFI, se realizó el trámite ante la DTI para posteriormente con la viabilidad de esta dependencia por parte de la Dirección de Contratación se realizará la respectiva publicación del RFI en Colombia compra para adelantar el proceso de recepción de propuestas por parte de las posibles empresas proveedoras. </t>
  </si>
  <si>
    <t xml:space="preserve">Correos:  Solicitud línea plan de adquisiciones, envío de RFI, estudios previos e información adicional a DTI. confirmación parte de la Dirección de Contratación de la publicación de la oferta (formato RFI). </t>
  </si>
  <si>
    <t xml:space="preserve">Se realizó proceso de lanzamiento desde la plataforma de colombia Compra eficiente a través de mecanismos de agregación de demanda, que se encuentra activos para su uso y según la necesidad, en la tienda virtual del estado colombiano (TVEC) para adquirir instalar y poner en funcionamiento una herramienta de planeación y gestión MIPG para la Secretaría Distrital de Gobierno.  Por medio del evento de cotización No. 198454 del instrumento de agregación de demanda para la adquisición de software por catálogo II CCE-SNG-IAD-002-2024, se recibieron diez (10) ofertas, de las cuales se presento cotización por parte de las empresas:
DIGITAL SOLUTIONS FOR BUSINESS SAS  y PENSEMOS S.A.    Se realizó evaluación jurídica, económica y técnica a las propuestas y la verificación del cumplimiento de requisitos para la aprobación del comité evaluador designado. </t>
  </si>
  <si>
    <t>Documentos de soporte del proceso de adquisición de software por catálogo II CCE-SNG-IAD-002-2024</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</si>
  <si>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</si>
  <si>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</si>
  <si>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</si>
  <si>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</si>
  <si>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</si>
  <si>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</si>
  <si>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</si>
  <si>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</si>
  <si>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</si>
  <si>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</si>
  <si>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</si>
  <si>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segundo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</si>
  <si>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a las dependencias de la entidad</t>
  </si>
  <si>
    <t>Durante el tercer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</si>
  <si>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No. 3.7</t>
  </si>
  <si>
    <t>Registrar 5 estrategias de racionalización de trámites en el aplicativo SUIT del Departamento Administrativo de la Función Pública.</t>
  </si>
  <si>
    <t>Número de estrategias de racionalización de trámites</t>
  </si>
  <si>
    <t>Estrategias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</si>
  <si>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</si>
  <si>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</si>
  <si>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</si>
  <si>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</si>
  <si>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</si>
  <si>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</si>
  <si>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acción de racionalización por parte del aplicativo SUIT del Departamento Administrativo de la Función Pública DAFP. </t>
  </si>
  <si>
    <t>Estrategia de racionalización de trámites registrada en SUIT</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</si>
  <si>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</si>
  <si>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</si>
  <si>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</si>
  <si>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</si>
  <si>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</si>
  <si>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</si>
  <si>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</si>
  <si>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</si>
  <si>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</si>
  <si>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</si>
  <si>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contactó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</si>
  <si>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</si>
  <si>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 xml:space="preserve">Durante el II Trimestre de la vigencia 2025 (abril, mayo y junio) se presentan los siguientes avances:
Se continuó con el trabajo articulado con las entidades rectoras de políticas públicas, a partir de la realización de 15 reuniones de articulación interinstitucional con entidades tales como:  IDRD, Secretaría General, Secretaria de Cultura, DADEP, Secretaría Distrital de Planeación, Secretaria de Integración Social, Secretaria de la Mujer y la Dirección de Asuntos Étnicos.  Estas reuniones permitieron:
 (i) Revisar conjuntamente los productos de política pública bajo la responsabilidad de la Dirección  para la Gestión del Desarrollo Local tales como (DRAFE, Economía Cultural y     Creativa, LGBTI, Mujer y Equidad de Género).
(ii) Brindar lineamientos a las alcaldías locales sobre el adecuado reporte y cumplimiento de políticas públicas, tales como Discapacidad, Economía Cultural y Creativa, Pueblo Raizal, Pueblo Palenquero y Pueblo Indígena. 
(iii) Capacitar a todas las alcaldías involucradas en el seguimiento y reporte cualitativo, cuantitativo y financiero de las políticas públicas distritales.
(iv) Analizar la viabilidad de nuevos productos en el marco de políticas públicas como Servicio a la Ciudadanía y Espacio Público, las cuales se encuentran en reformulación.
Se brindó acompañamiento técnico continuo a las alcaldías locales a través de asistencias técnicas  en el marco de las diferentes políticas públicas. Los y las referentes del equipo realizaron un seguimiento permanente  fortaleciendo las capacidades locales para el cumplimiento de sus responsabilidades en materia de reporte. Con este proceso, se busca alinear el reporte de políticas públicas con los estándares exigidos por las entidades rectoras y la Secretaría Distrital de Planeación.
Se gestionó exitosamente  la solicitud de reporte de productos de políticas públicas a las alcaldías locales, correspondiente al primer y segundo trimestre de 2025, mediante el envío de memorandos que incluyeron lineamientos y criterios técnicos para asegurar la calidad del reporte.  A la fecha, se ha realizado el reporte de 7 políticas públicas primer trimestre de 2025. Las políticas públicas reportadas fueron:  Peatón; Participación Incidente, Vendedores y Vendedores Informales, Pueblos Indígenas (incluido capítulo Muisca), Raizal, Negro-Afrocolombiano y Palenquero, Rom, LGBTI y Participación Incidente. 
Este avance refleja un mayor compromiso por parte de las alcaldías locales con el cumplimiento de la implementación y reporte de las políticas públicas para este 2025. </t>
  </si>
  <si>
    <t>Hito 1.
1. Actas reuniones con entidades rectoras de política pública.
2. Matrices de asistencias técnicas
Hito 2.
1. Memorandos solicitud reportes I y II Trimestre
2. Reportes PP I Trimestre</t>
  </si>
  <si>
    <t xml:space="preserve">Durante el tercer trimestre de 2025 desde el equipo de seguimiento a políticas públicas de la Dirección para la Gestión del Desarrollo Local, se realizaron acciones enfocadas al fortalecimiento de las capacidades técnicas de las alcaldías locales, para la implementación y el reporte de productos de política pública a su cargo, buscando contribuir a mejorar la calidad de los reportes, alineándolos con los estándares definidos por las entidades rectoras de Política Pública y la Secretaría Distrital de Planeación.  En este sentido, se realizó un acompañamiento técnico continuo, que incluyó el envío de un memorando informativo a las 20 alcaldías locales con retroalimentación sobre el desempeño del primer semestre y orientaciones para el segundo, la realización de 13 mesas de trabajo entre los referentes de seguimiento a políticas públicas de la Dirección para la Gestión del Desarrollo Local y las alcaldías, y la prestación de asistencias técnicas específicas en el marco de cada política pública, en la medida que fueron solicitadas por las alcaldías locales. Estas acciones permitieron afianzar el trabajo articulado entre el equipo y las alcaldías. reforzando el cumplimiento de las responsabilidades locales en materia de gestión de políticas públicas.
Se continuó con el trabajo articulado con las entidades rectoras de política pública, a partir de la realización de reuniones de articulación interinstitucional con entidades tales como:  IDPAC, Instituto de Protección y Bienestar Animal, Secretaría Distrital de Desarrollo Económico, Secretaría Distrital de Gobierno (DAE, OAP), Secretaría Distrital de Cultura, Recreación y Deporte, Movilidad, Secretaría Distrital de Integración Social, Secretaría Distrital de Salud, Secretaría Distrital de Planeación y Secretaría General. Estas reuniones permitieron:
(i) Revisar conjuntamente los productos de política pública bajo la responsabilidad de la Dirección para la Gestión del Desarrollo Local tales como (Acción Comunal y Participación Incidente).
(ii) Realizar seguimiento frente a los avances de los productos de las políticas públicas étnicas.
(iii) Analizar la viabilidad de corresponsabilidad en el reporte de productos en el marco de la política pública de Protección y Bienestar Animal.
(iv) Avanzar en la formulación de las políticas públicas de Sustancias Psicoactivas, Bogotá 24/7 y Cooperativismo y Economía Solidaria.
(v) Realizar trabajo de depuración de productos de gestión en políticas tales como: Economía Cultural y Creativa, Peatón, Transparencia, Acción Comunal, Comunicación Comunitaria y Alternativa y Discapacidad.
(vi) Realizar solicitud de ajustes a fichas técnicas de productos de política pública del pueblo palenquero y comunicación comunitaria y alternativa.
(vii) Recibir retroalimentación y lineamientos para los reportes de productos de política pública segundo semestre 2025.
Se gestionó exitosamente la solicitud de reporte de productos de política pública a las alcaldías locales, correspondiente al tercer trimestre de 2025, mediante el envío de memorandos que incluyeron lineamientos y criterios técnicos para asegurar la calidad del reporte. </t>
  </si>
  <si>
    <t>Hito 1.
1.1 Memorando informativo
1.2. Actas mesas de trabajo Alaldías Locales
1.3. Matrices de asistencias técnicas
1.4.  Actas reuniones intra e interinstitucionales
Hito 2.
2.1  Memorandos solicitud Q3</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</si>
  <si>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</si>
  <si>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</si>
  <si>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</si>
  <si>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</si>
  <si>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</si>
  <si>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</si>
  <si>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</si>
  <si>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</si>
  <si>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</si>
  <si>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Durante el segundo trimestre de 2025, se realizó lo siguiente: en el mes de abril, se validaron los ajustes al plan de trabajo y se consolidaron los estudios previos, incorporando observaciones técnicas y criterios presupuestales. Estas acciones permitieron contar con los insumos definitivos para iniciar el proceso contractual de apoyo técnico requerido. Asimismo, el plan de trabajo fue revisado y aprobado por el Subsecretario de Gestión Local, respaldo que garantiza la continuidad de las acciones programadas.
En mayo, y en concordancia con el plan aprobado, se estructuraron los estudios previos para la contratación del profesional encargado de apoyar técnicamente la reforma. Dentro de dichos estudios se estableció como objeto contractual la prestación de servicios profesionales para la revisión, análisis y elaboración de alternativas en el marco de la reestructuración administrativa de las Alcaldías Locales. Entre las obligaciones específicas asignadas se encuentran: el acompañamiento a jornadas técnicas y espacios de análisis; el seguimiento documental y normativo de las propuestas; la elaboración de informes técnicos periódicos; la construcción de matrices comparativas y esquemas de organización interna; la sistematización de información técnica; y el apoyo a la gestión de reuniones e insumos interinstitucionales. También se contemplaron las demás actividades que le sean asignadas en el marco del contrato.
De forma paralela, se llevó a cabo la revisión documental del profesional seleccionado y se gestionaron los trámites administrativos correspondientes para la radicación del proceso contractual ante la Dirección de Contratos de la Secretaría Distrital de Gobierno.
Finalmente, en junio se adelantó el cargue del proceso contractual en la plataforma SECOP II, se formalizó la suscripción del contrato y se firmó el acta de inicio el 26 de junio de 2025.</t>
  </si>
  <si>
    <t>Plan de Trabajo: Reforma de Alcaldías Locales de Bogotá
Documento Condiciones generales - Clausurado complementario</t>
  </si>
  <si>
    <t>Durante el mes de julio, y conforme a lo establecido en el plan operativo de trabajo, se adelantó la revisión de la documentación existente relacionada con la reforma de las Alcaldías Locales, particularmente los diagnósticos previamente elaborados en esta materia.
Adicionalmente, se presentó el Plan Operativo de Trabajo que servirá de hoja de ruta para la construcción de la propuesta de reforma administrativa, orientada a fortalecer y uniformar el funcionamiento de las Alcaldías Locales del Distrito Capital. Este documento contiene las acciones proyectadas, los productos esperados, así como los tiempos definidos para cada fase del proceso. Para lo que se adjunta informe presentado por el profesional contratado y el plan operativo de trabajo. 
Durante el mes de agosto, y de acuerdo con lo establecido en el plan operativo de trabajo, se adelantaron las siguientes acciones:
Culminación al 100% de la fase de planeación: definición del alcance de la propuesta; formulación del plan de trabajo y su cronograma; identificación de las necesidades de personal; y diseño del tablero de control, el cual calcula el porcentaje de avance programado vs. ejecutado para cada una de las fases del proyecto, generando un reporte detallado que facilita el seguimiento.
Avance en el modelo de documento técnico: proyección de la estructura del documento en el que se establecerá la propuesta de reforma para la estructura uniforme de las Alcaldías Locales, con la definición de los ejes temáticos principales que orientarán su contenido.
Para lo anterior, se anexa tablero de control y documento técnico. 
Durante el mes de septiembre, y en cumplimiento de lo proyectado en el plan operativo de trabajo presentado en julio, así como del tablero de control que mide el avance del proyecto, se continuó con el desarrollo de la Fase de Diagnóstico, avanzando de manera significativa en la consolidación y documentación del diagnóstico organizacional de las Alcaldías Locales. Esta labor incluyó la identificación del marco legal aplicable, el análisis de la misión u objeto social de las Alcaldías, así como la revisión detallada de sus funciones generales, lo cual constituye la base para el diseño de una estructura uniforme que fortalezca su operación institucional.
De forma paralela, se adelantó la revisión, sistematización y clasificación de la información proveniente de estudios previos, diagnósticos y documentos administrativos existentes, a fin de contar con un insumo técnico sólido y actualizado. Asimismo, se diseñaron los formatos de circular mediante los cuales se pondrá en conocimiento de las Alcaldías Locales el proceso a desarrollar, e igualmente se solicitó la designación de profesionales de apoyo que faciliten la recolección de la información en territorio, asegurando así una articulación efectiva entre el nivel central y las localidades.
Finalmente, se elaboró un formulario de análisis estratégico institucional orientado a identificar falencias organizacionales y destacar elementos clave de fortalecimiento, herramienta que permitirá recopilar información homogénea, realizar comparaciones entre localidades y evidenciar de manera objetiva los aspectos críticos a intervenir.
Como soporte de lo anterior, se adjunta documento de estudio técnico, proyecto de circular para las Alcaldías locales, formulario análisis estratégico, así como el tablero de control de avance del proyecto.</t>
  </si>
  <si>
    <t>Modificación plan operativo de trabajo
Culminación al 100% de la fase de planeación
Construcción del tablero de control
Construcción de formularios de análisis estratégico - circulares de apoyo
Avance en la redacción del documento del estudio técnico</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</si>
  <si>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</si>
  <si>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</si>
  <si>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</si>
  <si>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</si>
  <si>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</si>
  <si>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</si>
  <si>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</si>
  <si>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</si>
  <si>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2024: 81
Total decisiones publicadas en el canal de consulta: 81
Total decisiones proferidas en agosto  2024 : 60
Total decisiones publicadas en el canal de consulta: 60.
Total decisiones proferidas en septiembre 2024: 53
Total decisiones publicadas en el canal de consulta: 53</t>
  </si>
  <si>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</si>
  <si>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t>Las evidencias presentadas describen un proceso de revisión de las decisiones emitidas por la Dirección para la Gestión Administrativa Especial de Policía, 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2024: 54
Total decisiones publicadas en el canal de consulta; 54.
Total decisiones proferidas en noviembre 2024: 27
Total decisiones publicadas en el canal de consulta: 27
Total decisiones proferidas en diciembre 2024: 35
Total decisiones publicadas en el canal de consulta: 35</t>
  </si>
  <si>
    <t>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2025 : 34
Total decisiones publicadas en el canal de consulta; 34.
Total decisiones proferidas en febrero 2025 : 35
Total decisiones publicadas en el canal de consulta: 35.
Total decisiones proferidas en marzo 2025: 36
Total decisiones publicadas en el canal de consulta: 36.</t>
  </si>
  <si>
    <t xml:space="preserve">Las evidencias presentadas describen un proceso de revisión de las decisiones emitidas por la Dirección para la Gestión Administrativa Especial de Policía, durante los meses de abril, mayo y junio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abril 2025 : 11
Total decisiones publicadas en el canal de consulta; 11.
Total decisiones proferidas en mayo 2025 : 36
Total decisiones publicadas en el canal de consulta: 36.
Total decisiones proferidas en junio 2025: 43
Total decisiones publicadas en el canal de consulta: 43.
</t>
  </si>
  <si>
    <t>Las evidencias presentadas describen un proceso de revisión de las decisiones emitidas por la Dirección para la Gestión Administrativa Especial de Policía, durante los meses de julio, agosto y septiembre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2025 : 32
Total decisiones publicadas en el canal de consulta; 32
Total decisiones proferidas en agosto 2025 : 44
Total decisiones publicadas en el canal de consulta: 44
Total decisiones proferidas en septiembre 2025: 34
Total decisiones publicadas en el canal de consulta: 34</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</si>
  <si>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</si>
  <si>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</si>
  <si>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</si>
  <si>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</si>
  <si>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</si>
  <si>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</si>
  <si>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</si>
  <si>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</si>
  <si>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</si>
  <si>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</si>
  <si>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</si>
  <si>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</si>
  <si>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</si>
  <si>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Se expidió el Decreto Distrital 213 de mayo de 2025 "Por medio del cual se modifica la planta de empleos de la Secretaría Distrital de Gobierno", este Decreto permitió ampliar la capacidad de la justicia policiva en 83 inspecciones de policía. 
Se proyectó y profirió la Resolución 0310 de mayo de 2025 "Por la cual se modifica la Resolución 0622 de 2024 en el sentido de actualizar la asignación de las actuaciones y el reparto de comportamientos contrarios a la convivencia a las inspecciones y corregidurías de policía del Distrito Capital y se dictan otras disposiciones". No obstante, adicionalmente se proyecta una resolución que derogue la Resolución 0622 y todas sus modificatorias con el fin de reorganizar el funcionamiento de las inspecciones de policía y demás temas concernientes y aplicables.
Se elaboró el documento diagnóstico de la implementación del sistema distrital de justicia policiva.
Se realizó la proyección del Decreto Distrital "Por medio del cual se crea y reglamenta el Sistema Distrital de Justicia Policiva y se dictan otras disposiciones", este Decreto establecen en su articulado el funcionamiento, constitución, principios, entidades, entre otros aspectos que reglamenten el sistema distrital de justicia policiva.
Se inició con la etapa de socialización y retroalimentación del proyecto de documento. Mediante el desarrollo de la jornada semestral de encuentro con los Inspectores de Policía de los factores local y distrital, que se llevó a cabo el miércoles 25 de junio de 2025, en el Hotel Boutique City Center</t>
  </si>
  <si>
    <t xml:space="preserve">Decreto Distrital 213 de mayo de 2025
Resolución 0310 de mayo de 2025
Borrador modificación resolución 622
Proyecto de Decreto Distrital "Por medio del cual se crea y reglamenta el Sistema Distrital de Justicia Policiva y se dictan otras disposiciones"
Documento Diagnóstico Artículo 21 PDD
Acta del evento de socialización </t>
  </si>
  <si>
    <t xml:space="preserve">Como avance del trimestre 3 de 2025, para el sistema de gestión policiva, se han realizado los siguientes avances:
1. Se realizó la proyección de Decreto que crea el Sistema Distrital de Justicia Policiva, se avanzó en la proyección del documento hasta el capítulo III y se realizará exposición del proyecto de decreto a la Subsecretaría de Gestión Local durante el mes de octubre mediante reunión Teams. 
2. Se realizó el diagnóstico de la implementación Del Sistema Distrital de Justicia Policiva
3. Se actualizó procedimiento imposición de multa general no objetada de acuerdo con la Ley 2197de 2022 GET-IVC-P056
4. Frente a la etapa de socialización y retroalimentación del proyecto de documento se realizó las siguientes socializaciones:
a. Reunión Interna de seguimiento redacción art 21 PDD-SDJP
b. Reunión seguimiento Sistema Distrital de Justicia Policiva el 18 de septiembre
c. Se desarrollo mesa de trabajo realizada por el equipo frente a Exposición de Motivos y Proyecto de Decreto del SDJP, el lunes 1 de septiembre de 2025
 d. Se socializó con la Secretaría de Seguridad los sistemas distritales de justicia y conocer el Plan de Acción de la SDSC mediante reunión Teams el martes 16 de septiembre de 2025, en la cual acordó plan de trabajo para el mes de octubre </t>
  </si>
  <si>
    <t>1. Proyecto de Decreto ART_21 PDD
1. Proyecto exposición de motivos SDJP
2. Diagnostico Propuesta para DTS Artículo 21 PDD
3. GET-IVC-P056_V3 Modificaciones (1) (1)
4.Carpeta de Socialización y retroalimentación (4 socializaciones:
18.09.25 Seguimiento Articulo 21 y Meta 1 PI 7983 -
Acta de Reunión SDG 01092025 - SDJP -
Acta sesión de trabajo 25082025 SDJP Art 21 PDD -
Reunión 16092025 SSCJ)</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</si>
  <si>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</si>
  <si>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</si>
  <si>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</si>
  <si>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</si>
  <si>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</si>
  <si>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</si>
  <si>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</si>
  <si>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</si>
  <si>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</si>
  <si>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</si>
  <si>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</si>
  <si>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</si>
  <si>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De acuerdo con el plan de trabajo, durante el segundo trimestre de la presente vigencia la Dirección para la Gestión Policiva a realizado y acompañado un total de 1.277 operativos de inspección, vigilancia y control, los cuales se encuentran divididos en las siguientes categorías: 
(-) Actividad económica 626 
(-) Cerros Orientales 48
(-) Río Bogotá 15
(-) Espacio Público 461
(-) Ambiente y Minería 80
(-) Ocupaciones Ilegales 47</t>
  </si>
  <si>
    <t>Actas de operativos</t>
  </si>
  <si>
    <t>Durante el tercer trimestre de la presente vigencia la Dirección para la Gestión Policiva a realizado y acompañado un total de 1424 operativos de inspección, vigilancia y control, los cuales se encuentran divididos en las siguientes categorías: 
(-) Actividad económica 739
(-) Cerros Orientales 62
(-) Río Bogotá 19
(-) Espacio Público 394
(-) Ambiente y Minería 170
(-) Ocupaciones Ilegales 40
Adicional se realizó informe de seguimiento y retroalimentación de la implementación de los programas integrales de inspección, vigilancia y control</t>
  </si>
  <si>
    <t xml:space="preserve">1. Informe de la meta proyecto de inversión 5
2. Actas de los operativos realizados 
3. Informe seguimiento y retroalimentación programas integrales de IVC  </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</si>
  <si>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</si>
  <si>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</si>
  <si>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</si>
  <si>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</si>
  <si>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</si>
  <si>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</si>
  <si>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</si>
  <si>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</si>
  <si>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</si>
  <si>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</si>
  <si>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</si>
  <si>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</si>
  <si>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</si>
  <si>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Para el segundo trimestre del año se ajustó el Plan de Acción de la Política de Integridad con el propósito de mapear en un solo instrumento todas las actividades relacionadas con esta política, de esta manera logrando tener un mayor control sobre las solicitudes de las diferentes áreas o instancias que solicitan información.
En el mapeo de los requisitos solicitados en los diferentes instrumentos de solicitud de información, se evidencio que varios se repiten o  guardan estrecha relación.  Por tanto, se formularon actividades flexibles que permitieran dar cumplimiento a varios instrumentos o requisitos con una sola ejecución de actividad, esto con el fin de optimizar el recurso humano en relación a la carga operativa del proceso.
Conforme al Plan de Acción Formulado para el segundo trimestre de la vigencia en curso, se evidencia un cumplimiento del 100% de las actividades programadas.</t>
  </si>
  <si>
    <t xml:space="preserve">1. Cronograma de actividades completo
2. Carpeta de evidencias Instrumento 1 - Plan Estratégico de Integridad.
3. Carpeta de evidencias Instrumento 2 - FURAG - Formulario Único Reporte de Avances a la Gestión.
4. Carpeta de evidencias Instrumento 3 - PTEP - Programa de Transparencia y Ética Pública.
5. Carpeta de evidencias Instrumento 4 - Ley 2013 de 2019 Y Directiva 015 de 2022.
</t>
  </si>
  <si>
    <t>Para el tercer trimestre del año se continuó con la ejecución de las actividades según lo establecido en el Plan de Acción de la Política de Integridad.
Se inició el proceso de elaboración del Plan de Política de Integridad, con el objetivo de fortalecer la cultura institucional basada en principios éticos, comportamientos íntegros y prácticas transparentes, promoviendo el buen gobierno y la confianza ciudadana en el marco del Modelo Integrado de Planeación y Gestión (MIPG) y la normativa vigente en la materia..
Conforme al Plan de Acción Formulado para el segundo trimestre de la vigencia en curso, se evidencia un cumplimiento del 90% de las actividades programadas.</t>
  </si>
  <si>
    <t>1. Cronograma de actividades completo
2. Carpeta de evidencias Instrumento 
3. Plan Institucional de Capacitación
4. Borrador Plan Política de Integridad</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</si>
  <si>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</si>
  <si>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</si>
  <si>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</si>
  <si>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</si>
  <si>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</si>
  <si>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</si>
  <si>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</si>
  <si>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</si>
  <si>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</si>
  <si>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</si>
  <si>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</si>
  <si>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Plan de fortalecimiento de la Política de Gestión de Conocimiento e Innovación implementado al 25% en el segundo trimestre de 2025.</t>
  </si>
  <si>
    <t>Plan de fortalecimiento de la Política de Gestión de Conocimiento e Innovación implementado al 27% en el tercer trimestre de 2025.</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</si>
  <si>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</si>
  <si>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</si>
  <si>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</si>
  <si>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</si>
  <si>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</si>
  <si>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</si>
  <si>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</si>
  <si>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</si>
  <si>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</si>
  <si>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Plan de fortalecimiento de la Política de Gestión de la Información Estadística articulado con los lineamientos del Plan Estadístico Distrital, implementado al 28% en el segundo trimestre de 2025.</t>
  </si>
  <si>
    <t>Plan de fortalecimiento de la Política de Gestión de la Información Estadística articulado con los lineamientos del Plan Estadístico Distrital, implementado al 28% en el tercer trimestre de 2025.</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</si>
  <si>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</si>
  <si>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</si>
  <si>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</si>
  <si>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</si>
  <si>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</si>
  <si>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</si>
  <si>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</si>
  <si>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</si>
  <si>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</si>
  <si>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Se elaboró informe relacionado con la actualización de los tableros de los datos de las líneas  de investigación del OGL, correspondiente al segundo trimestre 2025</t>
  </si>
  <si>
    <t>Informe y bitácora de cambios en carpeta virtual</t>
  </si>
  <si>
    <t>Se elaboró informe relacionado con la actualización de los tableros de los datos de las líneas  de investigación del OGL, correspondiente al tercer trimestre 2025</t>
  </si>
  <si>
    <t>No. 5.5</t>
  </si>
  <si>
    <t xml:space="preserve"> Implementar 8 módulos del sistema de información del Observatorio- Poliscopio  </t>
  </si>
  <si>
    <t>Número de módulos del sistema de información del Observatorio- Poliscopio  implementados</t>
  </si>
  <si>
    <t xml:space="preserve">Número de módulos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</si>
  <si>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</si>
  <si>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</si>
  <si>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</si>
  <si>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</si>
  <si>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</si>
  <si>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</si>
  <si>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</si>
  <si>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 xml:space="preserve">El Observatorio de Conflictividad Social y Derechos Humanos de la Subsecretaria para la Gobernabilidad y Garantía de Derechos, entre el 1 de abril y el 30 de junio de 2025, logró generar múltiples mantenimientos a los módulos del sistema de información, tales como Alertas Tempranas, Rutas de Atención, Movilización Social, Formaciones de DDHH, entre otros. De igual forma, dispuso durante el periodo el sistema de información del Puesto de Mando Unificado, en el marco del Decreto 053 de movilización pacifica en Bogotá, logrando así mejorar los procesos de sistematización y trazabilidad a la toma de decisiones cotidianas en las instancias de coordinación para la atención a la movilización social. </t>
  </si>
  <si>
    <t>1. Actas de Sesiones para la construcción de módulos de información en el sistema Poliscopio
2. Capturas de módulos de información en el sistema Poliscopio
3. Matriz de Mantenimientos y Actualizaciones del Sistema de Información Poliscopio</t>
  </si>
  <si>
    <t>No programado.</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</si>
  <si>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</si>
  <si>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</si>
  <si>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</si>
  <si>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</si>
  <si>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</si>
  <si>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</si>
  <si>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</si>
  <si>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</si>
  <si>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</si>
  <si>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asesorías técnicas en materia de asuntos políticos. Discriminadas de la siguiente forma: 8 mesas de asesoría técnica en mesas de unificación de comentarios para proyectos de acuerdo por parte de la administración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</si>
  <si>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asuntos políticos. </t>
  </si>
  <si>
    <t xml:space="preserve">Para el trimestres 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</si>
  <si>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 xml:space="preserve">Para el trimestre III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</si>
  <si>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</si>
  <si>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</si>
  <si>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</si>
  <si>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</si>
  <si>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</si>
  <si>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</si>
  <si>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</si>
  <si>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</si>
  <si>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</si>
  <si>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</si>
  <si>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</si>
  <si>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</si>
  <si>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</si>
  <si>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</si>
  <si>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</si>
  <si>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</si>
  <si>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</si>
  <si>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</si>
  <si>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</si>
  <si>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</si>
  <si>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</si>
  <si>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</si>
  <si>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</si>
  <si>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</si>
  <si>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</si>
  <si>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</si>
  <si>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</si>
  <si>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</si>
  <si>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</si>
  <si>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</si>
  <si>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</si>
  <si>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</si>
  <si>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</si>
  <si>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</si>
  <si>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</si>
  <si>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</si>
  <si>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CONTROL DE CAMBIOS</t>
  </si>
  <si>
    <t>Versión</t>
  </si>
  <si>
    <t>Fecha</t>
  </si>
  <si>
    <t>Descripción</t>
  </si>
  <si>
    <t>Se publica la formulación del Plan Estratégico Institucional aprobada por el Comité Institucional de Gestión y Desempeño, incluyendo la programación de los periodos 2024-III, 2024-IV, 2025-I, 2025-II, 2025-III y 2025-IV.</t>
  </si>
  <si>
    <t xml:space="preserve">Se publica seguimiento del Plan Estratégico Institucional con corte a 31/03/2025. </t>
  </si>
  <si>
    <t>Se publica seguimiento del Plan Estratégico Institucional con corte a 30/06/2025.</t>
  </si>
  <si>
    <t>Se publica seguimiento del Plan Estratégico Institucional con corte a 30/09/2025.</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</si>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</sst>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0">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sz val="11"/>
      <color rgb="FF000000"/>
      <name val="Aptos Narrow"/>
    </font>
    <font>
      <sz val="14"/>
      <color indexed="8"/>
      <name val="Aptos Display"/>
    </font>
    <font>
      <b/>
      <sz val="11"/>
      <color indexed="8"/>
      <name val="Aptos Narrow"/>
    </font>
    <font>
      <b/>
      <sz val="10"/>
      <color indexed="8"/>
      <name val="Aptos Narrow"/>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
      <patternFill patternType="solid">
        <fgColor rgb="FFFFFF00"/>
        <bgColor indexed="64"/>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s>
  <cellStyleXfs count="5">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cellStyleXfs>
  <cellXfs count="441">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 fontId="0" fillId="0" borderId="1"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49" fontId="37" fillId="3"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166" fontId="0" fillId="3" borderId="12" xfId="0" applyNumberFormat="1" applyFill="1" applyBorder="1" applyAlignment="1">
      <alignment vertical="center" wrapText="1"/>
    </xf>
    <xf numFmtId="166" fontId="0" fillId="0" borderId="0" xfId="0" applyNumberFormat="1"/>
    <xf numFmtId="166" fontId="0" fillId="3" borderId="14" xfId="0" applyNumberFormat="1" applyFill="1" applyBorder="1" applyAlignment="1">
      <alignment vertical="center" wrapText="1"/>
    </xf>
    <xf numFmtId="49" fontId="39" fillId="3"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wrapText="1"/>
    </xf>
    <xf numFmtId="0" fontId="14" fillId="0" borderId="1" xfId="0" applyFont="1" applyFill="1" applyBorder="1" applyAlignment="1">
      <alignment horizontal="right" vertical="center" wrapText="1"/>
    </xf>
    <xf numFmtId="164" fontId="0" fillId="0" borderId="1" xfId="1" applyNumberFormat="1" applyFont="1" applyFill="1" applyBorder="1" applyAlignment="1">
      <alignment horizontal="right" vertical="center" wrapText="1"/>
    </xf>
    <xf numFmtId="10" fontId="0" fillId="0" borderId="1" xfId="0" applyNumberFormat="1" applyFill="1" applyBorder="1" applyAlignment="1">
      <alignment horizontal="righ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9" fontId="0" fillId="3" borderId="39" xfId="0" applyNumberFormat="1" applyFill="1" applyBorder="1" applyAlignment="1">
      <alignment vertical="center" wrapText="1"/>
    </xf>
    <xf numFmtId="9" fontId="0" fillId="3" borderId="41" xfId="0" applyNumberFormat="1" applyFill="1" applyBorder="1" applyAlignment="1">
      <alignmen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7"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29" fillId="3" borderId="39" xfId="0" applyNumberFormat="1" applyFont="1" applyFill="1" applyBorder="1" applyAlignment="1">
      <alignment vertical="center" wrapText="1"/>
    </xf>
    <xf numFmtId="9" fontId="0" fillId="0" borderId="39" xfId="0" applyNumberFormat="1" applyFill="1" applyBorder="1" applyAlignment="1">
      <alignment vertical="center" wrapText="1"/>
    </xf>
    <xf numFmtId="9" fontId="0" fillId="0" borderId="41" xfId="0" applyNumberFormat="1" applyFill="1" applyBorder="1" applyAlignment="1">
      <alignment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9" fontId="29" fillId="0" borderId="39" xfId="0" applyNumberFormat="1" applyFon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0" fillId="0" borderId="0" xfId="0" applyNumberFormat="1" applyAlignment="1">
      <alignment horizontal="center"/>
    </xf>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NumberFormat="1" applyAlignment="1">
      <alignment horizontal="center" vertical="center"/>
    </xf>
    <xf numFmtId="0" fontId="13" fillId="3" borderId="16" xfId="0" applyFont="1" applyFill="1" applyBorder="1" applyAlignment="1">
      <alignment horizontal="center" vertical="center"/>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9" fontId="14" fillId="3" borderId="86" xfId="0" applyNumberFormat="1" applyFont="1" applyFill="1" applyBorder="1" applyAlignment="1">
      <alignment horizontal="left" vertical="center" wrapText="1"/>
    </xf>
    <xf numFmtId="9" fontId="14" fillId="3" borderId="87" xfId="0" applyNumberFormat="1" applyFont="1" applyFill="1" applyBorder="1" applyAlignment="1">
      <alignment horizontal="left" vertical="center" wrapText="1"/>
    </xf>
    <xf numFmtId="9" fontId="14" fillId="3" borderId="88" xfId="0" applyNumberFormat="1" applyFont="1" applyFill="1" applyBorder="1" applyAlignment="1">
      <alignment horizontal="left" vertical="center" wrapText="1"/>
    </xf>
    <xf numFmtId="9" fontId="14" fillId="3" borderId="86" xfId="0" applyNumberFormat="1" applyFont="1" applyFill="1" applyBorder="1" applyAlignment="1">
      <alignment horizontal="center" vertical="center" wrapText="1"/>
    </xf>
    <xf numFmtId="9" fontId="14" fillId="3" borderId="88" xfId="0" applyNumberFormat="1" applyFont="1" applyFill="1" applyBorder="1" applyAlignment="1">
      <alignment horizontal="center" vertical="center" wrapText="1"/>
    </xf>
    <xf numFmtId="1" fontId="17" fillId="3" borderId="1" xfId="0" applyNumberFormat="1" applyFont="1" applyFill="1" applyBorder="1" applyAlignment="1">
      <alignment horizontal="left" vertical="center"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0" fontId="36" fillId="0" borderId="84" xfId="0" applyFont="1" applyFill="1" applyBorder="1" applyAlignment="1">
      <alignment vertical="center" wrapText="1"/>
    </xf>
    <xf numFmtId="0" fontId="36" fillId="0" borderId="85" xfId="0" applyFont="1" applyFill="1" applyBorder="1" applyAlignment="1">
      <alignmen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9" fontId="17" fillId="3" borderId="1" xfId="0" applyNumberFormat="1" applyFont="1" applyFill="1" applyBorder="1" applyAlignment="1">
      <alignment horizontal="left" vertical="center" wrapText="1"/>
    </xf>
    <xf numFmtId="0" fontId="32" fillId="6" borderId="84" xfId="0" applyFont="1" applyFill="1" applyBorder="1" applyAlignment="1">
      <alignment vertical="center" wrapText="1"/>
    </xf>
    <xf numFmtId="0" fontId="36" fillId="6" borderId="84" xfId="0" applyFont="1" applyFill="1" applyBorder="1" applyAlignment="1">
      <alignment vertical="center" wrapText="1"/>
    </xf>
    <xf numFmtId="0" fontId="36" fillId="6" borderId="85" xfId="0" applyFont="1" applyFill="1" applyBorder="1" applyAlignment="1">
      <alignment vertical="center" wrapText="1"/>
    </xf>
    <xf numFmtId="0" fontId="32" fillId="7" borderId="83" xfId="0" applyFont="1" applyFill="1" applyBorder="1" applyAlignment="1">
      <alignment vertical="top" wrapText="1"/>
    </xf>
    <xf numFmtId="0" fontId="32" fillId="7" borderId="84" xfId="0" applyFont="1" applyFill="1" applyBorder="1" applyAlignment="1">
      <alignment vertical="top" wrapText="1"/>
    </xf>
    <xf numFmtId="0" fontId="32" fillId="7" borderId="85" xfId="0" applyFont="1" applyFill="1" applyBorder="1" applyAlignment="1">
      <alignment vertical="top" wrapText="1"/>
    </xf>
    <xf numFmtId="0" fontId="32" fillId="6" borderId="85" xfId="0" applyFont="1" applyFill="1" applyBorder="1" applyAlignment="1">
      <alignment vertical="top"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0" fontId="36" fillId="0" borderId="83" xfId="0" applyFont="1" applyFill="1" applyBorder="1" applyAlignment="1">
      <alignment vertical="center" wrapText="1"/>
    </xf>
    <xf numFmtId="9" fontId="30" fillId="0" borderId="39" xfId="2" applyNumberFormat="1" applyFont="1" applyFill="1" applyBorder="1" applyAlignment="1">
      <alignment vertical="center" wrapText="1"/>
    </xf>
    <xf numFmtId="9" fontId="36" fillId="0" borderId="41" xfId="0"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9" fontId="29" fillId="0" borderId="39" xfId="4" applyNumberFormat="1" applyFill="1" applyBorder="1" applyAlignment="1">
      <alignment vertical="center" wrapText="1"/>
    </xf>
    <xf numFmtId="9" fontId="29" fillId="0" borderId="41" xfId="4" applyNumberFormat="1" applyFill="1" applyBorder="1" applyAlignment="1">
      <alignment vertical="center" wrapText="1"/>
    </xf>
    <xf numFmtId="9" fontId="14" fillId="0" borderId="39" xfId="4" applyNumberFormat="1" applyFont="1" applyFill="1" applyBorder="1" applyAlignment="1">
      <alignment horizontal="left" vertical="center" wrapText="1"/>
    </xf>
    <xf numFmtId="9" fontId="14" fillId="0" borderId="40" xfId="4" applyNumberFormat="1" applyFont="1" applyFill="1" applyBorder="1" applyAlignment="1">
      <alignment horizontal="left" vertical="center" wrapText="1"/>
    </xf>
    <xf numFmtId="9" fontId="14" fillId="0" borderId="41" xfId="4" applyNumberFormat="1" applyFont="1" applyFill="1" applyBorder="1" applyAlignment="1">
      <alignment horizontal="left" vertical="center" wrapText="1"/>
    </xf>
    <xf numFmtId="0" fontId="32" fillId="0" borderId="39" xfId="0" applyFont="1" applyFill="1" applyBorder="1" applyAlignment="1">
      <alignment vertical="center" wrapText="1"/>
    </xf>
    <xf numFmtId="0" fontId="32" fillId="0" borderId="40" xfId="0" applyFont="1" applyFill="1" applyBorder="1" applyAlignment="1">
      <alignment vertical="center" wrapText="1"/>
    </xf>
    <xf numFmtId="0" fontId="32" fillId="0" borderId="68" xfId="0" applyFont="1" applyFill="1" applyBorder="1" applyAlignment="1">
      <alignment vertical="center" wrapText="1"/>
    </xf>
    <xf numFmtId="0" fontId="30" fillId="0" borderId="67" xfId="0" applyFont="1" applyFill="1" applyBorder="1" applyAlignment="1">
      <alignment vertical="center" wrapText="1"/>
    </xf>
    <xf numFmtId="0" fontId="30" fillId="0" borderId="41" xfId="0" applyFont="1" applyFill="1" applyBorder="1" applyAlignment="1">
      <alignment vertical="center" wrapText="1"/>
    </xf>
    <xf numFmtId="9" fontId="14" fillId="0" borderId="39" xfId="4" applyNumberFormat="1" applyFont="1" applyFill="1" applyBorder="1" applyAlignment="1">
      <alignment horizontal="center" vertical="center" wrapText="1"/>
    </xf>
    <xf numFmtId="9" fontId="14" fillId="0" borderId="41" xfId="4" applyNumberFormat="1" applyFont="1" applyFill="1" applyBorder="1" applyAlignment="1">
      <alignment horizontal="center"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10" fontId="8" fillId="0" borderId="1" xfId="0" applyNumberFormat="1" applyFont="1" applyFill="1" applyBorder="1" applyAlignment="1">
      <alignment horizontal="center" vertical="center"/>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34" xfId="0"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xf numFmtId="14" fontId="23" fillId="0" borderId="1" xfId="0" applyNumberFormat="1" applyFont="1" applyFill="1" applyBorder="1" applyAlignment="1">
      <alignment horizontal="center" vertical="center"/>
    </xf>
    <xf numFmtId="0" fontId="0" fillId="0" borderId="1" xfId="0" applyBorder="1" applyAlignment="1"/>
  </cellXfs>
  <cellStyles count="5">
    <cellStyle name="Hipervínculo" xfId="2" builtinId="8"/>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topLeftCell="A3" workbookViewId="0">
      <selection activeCell="B8" sqref="B8"/>
    </sheetView>
  </sheetViews>
  <sheetFormatPr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261"/>
      <c r="B1" s="270" t="s">
        <v>0</v>
      </c>
      <c r="C1" s="271"/>
      <c r="D1" s="271"/>
      <c r="E1" s="271"/>
      <c r="F1" s="271"/>
      <c r="G1" s="271"/>
      <c r="H1" s="271"/>
      <c r="I1" s="271"/>
      <c r="J1" s="271"/>
      <c r="K1" s="271"/>
      <c r="L1" s="271"/>
      <c r="M1" s="271"/>
      <c r="N1" s="271"/>
      <c r="O1" s="7" t="s">
        <v>1</v>
      </c>
      <c r="P1" s="8" t="s">
        <v>2</v>
      </c>
      <c r="Q1" s="9"/>
      <c r="R1" s="10"/>
    </row>
    <row r="2" spans="1:18" ht="22.5" customHeight="1">
      <c r="A2" s="262"/>
      <c r="B2" s="272"/>
      <c r="C2" s="272"/>
      <c r="D2" s="272"/>
      <c r="E2" s="272"/>
      <c r="F2" s="272"/>
      <c r="G2" s="272"/>
      <c r="H2" s="272"/>
      <c r="I2" s="272"/>
      <c r="J2" s="272"/>
      <c r="K2" s="272"/>
      <c r="L2" s="272"/>
      <c r="M2" s="272"/>
      <c r="N2" s="272"/>
      <c r="O2" s="12" t="s">
        <v>3</v>
      </c>
      <c r="P2" s="13">
        <v>4</v>
      </c>
      <c r="Q2" s="11"/>
      <c r="R2" s="14"/>
    </row>
    <row r="3" spans="1:18" ht="22.5" customHeight="1">
      <c r="A3" s="262"/>
      <c r="B3" s="272"/>
      <c r="C3" s="272"/>
      <c r="D3" s="272"/>
      <c r="E3" s="272"/>
      <c r="F3" s="272"/>
      <c r="G3" s="272"/>
      <c r="H3" s="272"/>
      <c r="I3" s="272"/>
      <c r="J3" s="272"/>
      <c r="K3" s="272"/>
      <c r="L3" s="272"/>
      <c r="M3" s="272"/>
      <c r="N3" s="272"/>
      <c r="O3" s="12" t="s">
        <v>4</v>
      </c>
      <c r="P3" s="179" t="s">
        <v>5</v>
      </c>
      <c r="Q3" s="11"/>
      <c r="R3" s="14"/>
    </row>
    <row r="4" spans="1:18" ht="22.5" customHeight="1">
      <c r="A4" s="263"/>
      <c r="B4" s="273"/>
      <c r="C4" s="273"/>
      <c r="D4" s="273"/>
      <c r="E4" s="273"/>
      <c r="F4" s="273"/>
      <c r="G4" s="273"/>
      <c r="H4" s="273"/>
      <c r="I4" s="273"/>
      <c r="J4" s="273"/>
      <c r="K4" s="273"/>
      <c r="L4" s="273"/>
      <c r="M4" s="273"/>
      <c r="N4" s="273"/>
      <c r="O4" s="16" t="s">
        <v>6</v>
      </c>
      <c r="P4" s="180"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264" t="s">
        <v>8</v>
      </c>
      <c r="B6" s="266" t="s">
        <v>9</v>
      </c>
      <c r="C6" s="266" t="s">
        <v>10</v>
      </c>
      <c r="D6" s="268"/>
      <c r="E6" s="266" t="s">
        <v>11</v>
      </c>
      <c r="F6" s="266" t="s">
        <v>12</v>
      </c>
      <c r="G6" s="266" t="s">
        <v>13</v>
      </c>
      <c r="H6" s="266" t="s">
        <v>14</v>
      </c>
      <c r="I6" s="266" t="s">
        <v>15</v>
      </c>
      <c r="J6" s="266" t="s">
        <v>16</v>
      </c>
      <c r="K6" s="266" t="s">
        <v>17</v>
      </c>
      <c r="L6" s="268"/>
      <c r="M6" s="268"/>
      <c r="N6" s="268"/>
      <c r="O6" s="268"/>
      <c r="P6" s="269"/>
      <c r="Q6" s="11"/>
      <c r="R6" s="14"/>
    </row>
    <row r="7" spans="1:18" ht="60" customHeight="1">
      <c r="A7" s="265"/>
      <c r="B7" s="267"/>
      <c r="C7" s="181" t="s">
        <v>18</v>
      </c>
      <c r="D7" s="181" t="s">
        <v>19</v>
      </c>
      <c r="E7" s="267"/>
      <c r="F7" s="267"/>
      <c r="G7" s="267"/>
      <c r="H7" s="267"/>
      <c r="I7" s="267"/>
      <c r="J7" s="267"/>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4"/>
  <sheetViews>
    <sheetView showGridLines="0" topLeftCell="A14" workbookViewId="0">
      <selection activeCell="B23" sqref="B23:C25"/>
    </sheetView>
  </sheetViews>
  <sheetFormatPr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47</v>
      </c>
      <c r="C6" s="287"/>
      <c r="D6" s="287"/>
      <c r="E6" s="287"/>
      <c r="F6" s="287"/>
      <c r="G6" s="287"/>
      <c r="H6" s="287"/>
      <c r="I6" s="287"/>
      <c r="J6" s="287"/>
      <c r="K6" s="97"/>
      <c r="L6" s="14"/>
    </row>
    <row r="7" spans="1:12" ht="30" customHeight="1">
      <c r="A7" s="88" t="s">
        <v>297</v>
      </c>
      <c r="B7" s="286" t="s">
        <v>277</v>
      </c>
      <c r="C7" s="287"/>
      <c r="D7" s="287"/>
      <c r="E7" s="287"/>
      <c r="F7" s="287"/>
      <c r="G7" s="287"/>
      <c r="H7" s="287"/>
      <c r="I7" s="287"/>
      <c r="J7" s="287"/>
      <c r="K7" s="97"/>
      <c r="L7" s="14"/>
    </row>
    <row r="8" spans="1:12" ht="30" customHeight="1">
      <c r="A8" s="88" t="s">
        <v>298</v>
      </c>
      <c r="B8" s="90" t="s">
        <v>349</v>
      </c>
      <c r="C8" s="283" t="s">
        <v>350</v>
      </c>
      <c r="D8" s="284"/>
      <c r="E8" s="284"/>
      <c r="F8" s="284"/>
      <c r="G8" s="284"/>
      <c r="H8" s="284"/>
      <c r="I8" s="284"/>
      <c r="J8" s="285"/>
      <c r="K8" s="97"/>
      <c r="L8" s="14"/>
    </row>
    <row r="9" spans="1:12" ht="30" customHeight="1">
      <c r="A9" s="88" t="s">
        <v>301</v>
      </c>
      <c r="B9" s="286" t="s">
        <v>351</v>
      </c>
      <c r="C9" s="287"/>
      <c r="D9" s="287"/>
      <c r="E9" s="287"/>
      <c r="F9" s="287"/>
      <c r="G9" s="287"/>
      <c r="H9" s="287"/>
      <c r="I9" s="287"/>
      <c r="J9" s="287"/>
      <c r="K9" s="97"/>
      <c r="L9" s="14"/>
    </row>
    <row r="10" spans="1:12" ht="30" customHeight="1">
      <c r="A10" s="88" t="s">
        <v>303</v>
      </c>
      <c r="B10" s="286" t="s">
        <v>352</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353</v>
      </c>
      <c r="C14" s="287"/>
      <c r="D14" s="287"/>
      <c r="E14" s="287"/>
      <c r="F14" s="287"/>
      <c r="G14" s="287"/>
      <c r="H14" s="287"/>
      <c r="I14" s="287"/>
      <c r="J14" s="287"/>
      <c r="K14" s="97"/>
      <c r="L14" s="14"/>
    </row>
    <row r="15" spans="1:12" ht="30" customHeight="1">
      <c r="A15" s="88" t="s">
        <v>206</v>
      </c>
      <c r="B15" s="286" t="s">
        <v>354</v>
      </c>
      <c r="C15" s="287"/>
      <c r="D15" s="287"/>
      <c r="E15" s="287"/>
      <c r="F15" s="287"/>
      <c r="G15" s="287"/>
      <c r="H15" s="287"/>
      <c r="I15" s="287"/>
      <c r="J15" s="287"/>
      <c r="K15" s="97"/>
      <c r="L15" s="14"/>
    </row>
    <row r="16" spans="1:12" ht="30" customHeight="1">
      <c r="A16" s="88" t="s">
        <v>208</v>
      </c>
      <c r="B16" s="286" t="s">
        <v>319</v>
      </c>
      <c r="C16" s="287"/>
      <c r="D16" s="287"/>
      <c r="E16" s="287"/>
      <c r="F16" s="287"/>
      <c r="G16" s="287"/>
      <c r="H16" s="287"/>
      <c r="I16" s="287"/>
      <c r="J16" s="287"/>
      <c r="K16" s="97"/>
      <c r="L16" s="14"/>
    </row>
    <row r="17" spans="1:12" ht="30" customHeight="1">
      <c r="A17" s="88" t="s">
        <v>308</v>
      </c>
      <c r="B17" s="356">
        <v>1</v>
      </c>
      <c r="C17" s="287"/>
      <c r="D17" s="287"/>
      <c r="E17" s="287"/>
      <c r="F17" s="291"/>
      <c r="G17" s="287"/>
      <c r="H17" s="287"/>
      <c r="I17" s="287"/>
      <c r="J17" s="287"/>
      <c r="K17" s="97"/>
      <c r="L17" s="14"/>
    </row>
    <row r="18" spans="1:12" ht="30" customHeight="1">
      <c r="A18" s="88" t="s">
        <v>211</v>
      </c>
      <c r="B18" s="286" t="s">
        <v>250</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1</v>
      </c>
      <c r="C22" s="174">
        <v>1</v>
      </c>
      <c r="D22" s="174">
        <v>1</v>
      </c>
      <c r="E22" s="174">
        <v>1</v>
      </c>
      <c r="F22" s="174">
        <v>1</v>
      </c>
      <c r="G22" s="174">
        <v>1</v>
      </c>
      <c r="H22" s="97"/>
      <c r="I22" s="20"/>
      <c r="J22" s="20"/>
      <c r="K22" s="20"/>
      <c r="L22" s="14"/>
    </row>
    <row r="23" spans="1:12"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20"/>
      <c r="K23" s="20"/>
      <c r="L23" s="14"/>
    </row>
    <row r="24" spans="1:12" ht="30" customHeight="1">
      <c r="A24" s="100" t="s">
        <v>222</v>
      </c>
      <c r="B24" s="103">
        <f>IFERROR(IF(B23/B22&gt;100%,100%,B23/B22),"")</f>
        <v>1</v>
      </c>
      <c r="C24" s="238">
        <f>IFERROR(IF(C23/C22&gt;100%,100%,C23/C22)*0.75,"")</f>
        <v>0.75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38">
        <f>IF(((B23/B22)*0.125)&gt;0.125,0.125,(B23/B22)*0.125)</f>
        <v>0.125</v>
      </c>
      <c r="C25" s="238">
        <f>IF(((B23/B22)*0.125)+((C23/C22)*0.1875)&gt;0.3125,0.3125,((B23/B22)*0.125)+((C23/C22)*0.1875))</f>
        <v>0.3125</v>
      </c>
      <c r="D25" s="103"/>
      <c r="E25" s="103"/>
      <c r="F25" s="103"/>
      <c r="G25" s="103">
        <f>MAX(B25:F25)</f>
        <v>0.3125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409.5" customHeight="1">
      <c r="A29" s="109">
        <v>2024</v>
      </c>
      <c r="B29" s="110" t="s">
        <v>233</v>
      </c>
      <c r="C29" s="113">
        <v>1</v>
      </c>
      <c r="D29" s="199">
        <v>1</v>
      </c>
      <c r="E29" s="192">
        <f>IFERROR(IF(D29/C29&gt;100%,100%,D29/C29),0)</f>
        <v>1</v>
      </c>
      <c r="F29" s="316" t="s">
        <v>355</v>
      </c>
      <c r="G29" s="357"/>
      <c r="H29" s="317"/>
      <c r="I29" s="358" t="s">
        <v>356</v>
      </c>
      <c r="J29" s="359"/>
      <c r="K29" s="97"/>
      <c r="L29" s="14"/>
    </row>
    <row r="30" spans="1:12" ht="409.5" customHeight="1">
      <c r="A30" s="109">
        <v>2024</v>
      </c>
      <c r="B30" s="110" t="s">
        <v>236</v>
      </c>
      <c r="C30" s="113">
        <v>1</v>
      </c>
      <c r="D30" s="199">
        <v>1</v>
      </c>
      <c r="E30" s="192">
        <f t="shared" ref="E30:E44" si="0">IFERROR(IF(D30/C30&gt;100%,100%,D30/C30),0)</f>
        <v>1</v>
      </c>
      <c r="F30" s="316" t="s">
        <v>357</v>
      </c>
      <c r="G30" s="357"/>
      <c r="H30" s="317"/>
      <c r="I30" s="358" t="s">
        <v>356</v>
      </c>
      <c r="J30" s="359"/>
      <c r="K30" s="97"/>
      <c r="L30" s="14"/>
    </row>
    <row r="31" spans="1:12" ht="409.5" customHeight="1">
      <c r="A31" s="109">
        <v>2025</v>
      </c>
      <c r="B31" s="110" t="s">
        <v>238</v>
      </c>
      <c r="C31" s="113">
        <v>1</v>
      </c>
      <c r="D31" s="199">
        <v>1</v>
      </c>
      <c r="E31" s="192">
        <f t="shared" si="0"/>
        <v>1</v>
      </c>
      <c r="F31" s="316" t="s">
        <v>358</v>
      </c>
      <c r="G31" s="357"/>
      <c r="H31" s="317"/>
      <c r="I31" s="358" t="s">
        <v>356</v>
      </c>
      <c r="J31" s="359"/>
      <c r="K31" s="97"/>
      <c r="L31" s="14"/>
    </row>
    <row r="32" spans="1:12" ht="364.5" customHeight="1">
      <c r="A32" s="109">
        <v>2025</v>
      </c>
      <c r="B32" s="110" t="s">
        <v>240</v>
      </c>
      <c r="C32" s="113">
        <v>1</v>
      </c>
      <c r="D32" s="112">
        <v>1</v>
      </c>
      <c r="E32" s="192">
        <f t="shared" si="0"/>
        <v>1</v>
      </c>
      <c r="F32" s="348" t="s">
        <v>359</v>
      </c>
      <c r="G32" s="349"/>
      <c r="H32" s="350"/>
      <c r="I32" s="346" t="s">
        <v>360</v>
      </c>
      <c r="J32" s="347"/>
      <c r="K32" s="97"/>
      <c r="L32" s="140"/>
    </row>
    <row r="33" spans="1:12" ht="405.75" customHeight="1">
      <c r="A33" s="109">
        <v>2025</v>
      </c>
      <c r="B33" s="110" t="s">
        <v>233</v>
      </c>
      <c r="C33" s="113">
        <v>1</v>
      </c>
      <c r="D33" s="112">
        <v>1</v>
      </c>
      <c r="E33" s="192">
        <f t="shared" si="0"/>
        <v>1</v>
      </c>
      <c r="F33" s="360" t="s">
        <v>361</v>
      </c>
      <c r="G33" s="361"/>
      <c r="H33" s="362"/>
      <c r="I33" s="346" t="s">
        <v>360</v>
      </c>
      <c r="J33" s="347"/>
      <c r="K33" s="97"/>
      <c r="L33" s="14"/>
    </row>
    <row r="34" spans="1:12" ht="18.75" customHeight="1">
      <c r="A34" s="109">
        <v>2025</v>
      </c>
      <c r="B34" s="110" t="s">
        <v>236</v>
      </c>
      <c r="C34" s="113">
        <v>1</v>
      </c>
      <c r="D34" s="113"/>
      <c r="E34" s="192">
        <f t="shared" si="0"/>
        <v>0</v>
      </c>
      <c r="F34" s="298"/>
      <c r="G34" s="299"/>
      <c r="H34" s="300"/>
      <c r="I34" s="277"/>
      <c r="J34" s="278"/>
      <c r="K34" s="97"/>
      <c r="L34" s="14"/>
    </row>
    <row r="35" spans="1:12" ht="18.75" customHeight="1">
      <c r="A35" s="109">
        <v>2026</v>
      </c>
      <c r="B35" s="110" t="s">
        <v>238</v>
      </c>
      <c r="C35" s="113">
        <v>1</v>
      </c>
      <c r="D35" s="71"/>
      <c r="E35" s="192">
        <f t="shared" si="0"/>
        <v>0</v>
      </c>
      <c r="F35" s="298"/>
      <c r="G35" s="299"/>
      <c r="H35" s="300"/>
      <c r="I35" s="277"/>
      <c r="J35" s="278"/>
      <c r="K35" s="97"/>
      <c r="L35" s="14"/>
    </row>
    <row r="36" spans="1:12" ht="18.75" customHeight="1">
      <c r="A36" s="109">
        <v>2026</v>
      </c>
      <c r="B36" s="110" t="s">
        <v>240</v>
      </c>
      <c r="C36" s="113">
        <v>1</v>
      </c>
      <c r="D36" s="71"/>
      <c r="E36" s="192">
        <f t="shared" si="0"/>
        <v>0</v>
      </c>
      <c r="F36" s="298"/>
      <c r="G36" s="299"/>
      <c r="H36" s="300"/>
      <c r="I36" s="277"/>
      <c r="J36" s="278"/>
      <c r="K36" s="97"/>
      <c r="L36" s="14"/>
    </row>
    <row r="37" spans="1:12" ht="18.75" customHeight="1">
      <c r="A37" s="109">
        <v>2026</v>
      </c>
      <c r="B37" s="110" t="s">
        <v>233</v>
      </c>
      <c r="C37" s="113">
        <v>1</v>
      </c>
      <c r="D37" s="71"/>
      <c r="E37" s="192">
        <f t="shared" si="0"/>
        <v>0</v>
      </c>
      <c r="F37" s="298"/>
      <c r="G37" s="299"/>
      <c r="H37" s="300"/>
      <c r="I37" s="277"/>
      <c r="J37" s="278"/>
      <c r="K37" s="97"/>
      <c r="L37" s="14"/>
    </row>
    <row r="38" spans="1:12" ht="18.75" customHeight="1">
      <c r="A38" s="109">
        <v>2026</v>
      </c>
      <c r="B38" s="110" t="s">
        <v>236</v>
      </c>
      <c r="C38" s="113">
        <v>1</v>
      </c>
      <c r="D38" s="71"/>
      <c r="E38" s="192">
        <f t="shared" si="0"/>
        <v>0</v>
      </c>
      <c r="F38" s="298"/>
      <c r="G38" s="299"/>
      <c r="H38" s="300"/>
      <c r="I38" s="277"/>
      <c r="J38" s="278"/>
      <c r="K38" s="97"/>
      <c r="L38" s="14"/>
    </row>
    <row r="39" spans="1:12" ht="18.75" customHeight="1">
      <c r="A39" s="109">
        <v>2027</v>
      </c>
      <c r="B39" s="110" t="s">
        <v>238</v>
      </c>
      <c r="C39" s="113">
        <v>1</v>
      </c>
      <c r="D39" s="113"/>
      <c r="E39" s="192">
        <f t="shared" si="0"/>
        <v>0</v>
      </c>
      <c r="F39" s="298"/>
      <c r="G39" s="299"/>
      <c r="H39" s="300"/>
      <c r="I39" s="277"/>
      <c r="J39" s="278"/>
      <c r="K39" s="97"/>
      <c r="L39" s="14"/>
    </row>
    <row r="40" spans="1:12" ht="18.75" customHeight="1">
      <c r="A40" s="109">
        <v>2027</v>
      </c>
      <c r="B40" s="110" t="s">
        <v>240</v>
      </c>
      <c r="C40" s="113">
        <v>1</v>
      </c>
      <c r="D40" s="71"/>
      <c r="E40" s="192">
        <f t="shared" si="0"/>
        <v>0</v>
      </c>
      <c r="F40" s="298"/>
      <c r="G40" s="299"/>
      <c r="H40" s="300"/>
      <c r="I40" s="277"/>
      <c r="J40" s="278"/>
      <c r="K40" s="97"/>
      <c r="L40" s="14"/>
    </row>
    <row r="41" spans="1:12" ht="18.75" customHeight="1">
      <c r="A41" s="109">
        <v>2027</v>
      </c>
      <c r="B41" s="110" t="s">
        <v>233</v>
      </c>
      <c r="C41" s="113">
        <v>1</v>
      </c>
      <c r="D41" s="71"/>
      <c r="E41" s="192">
        <f t="shared" si="0"/>
        <v>0</v>
      </c>
      <c r="F41" s="298"/>
      <c r="G41" s="299"/>
      <c r="H41" s="300"/>
      <c r="I41" s="277"/>
      <c r="J41" s="278"/>
      <c r="K41" s="97"/>
      <c r="L41" s="14"/>
    </row>
    <row r="42" spans="1:12" ht="18.75" customHeight="1">
      <c r="A42" s="109">
        <v>2027</v>
      </c>
      <c r="B42" s="110" t="s">
        <v>236</v>
      </c>
      <c r="C42" s="113">
        <v>1</v>
      </c>
      <c r="D42" s="71"/>
      <c r="E42" s="192">
        <f t="shared" si="0"/>
        <v>0</v>
      </c>
      <c r="F42" s="298"/>
      <c r="G42" s="299"/>
      <c r="H42" s="300"/>
      <c r="I42" s="277"/>
      <c r="J42" s="278"/>
      <c r="K42" s="97"/>
      <c r="L42" s="14"/>
    </row>
    <row r="43" spans="1:12" ht="18.75" customHeight="1">
      <c r="A43" s="109">
        <v>2028</v>
      </c>
      <c r="B43" s="110" t="s">
        <v>238</v>
      </c>
      <c r="C43" s="113">
        <v>1</v>
      </c>
      <c r="D43" s="71"/>
      <c r="E43" s="192">
        <f t="shared" si="0"/>
        <v>0</v>
      </c>
      <c r="F43" s="298"/>
      <c r="G43" s="299"/>
      <c r="H43" s="300"/>
      <c r="I43" s="277"/>
      <c r="J43" s="278"/>
      <c r="K43" s="97"/>
      <c r="L43" s="14"/>
    </row>
    <row r="44" spans="1:12" ht="18.75" customHeight="1">
      <c r="A44" s="109">
        <v>2028</v>
      </c>
      <c r="B44" s="110" t="s">
        <v>240</v>
      </c>
      <c r="C44" s="113">
        <v>1</v>
      </c>
      <c r="D44" s="113"/>
      <c r="E44" s="192">
        <f t="shared" si="0"/>
        <v>0</v>
      </c>
      <c r="F44" s="298"/>
      <c r="G44" s="299"/>
      <c r="H44" s="300"/>
      <c r="I44" s="277"/>
      <c r="J44" s="278"/>
      <c r="K44" s="141"/>
      <c r="L44" s="56"/>
    </row>
  </sheetData>
  <mergeCells count="50">
    <mergeCell ref="F43:H43"/>
    <mergeCell ref="I43:J43"/>
    <mergeCell ref="F44:H44"/>
    <mergeCell ref="I44:J44"/>
    <mergeCell ref="F40:H40"/>
    <mergeCell ref="I40:J40"/>
    <mergeCell ref="F41:H41"/>
    <mergeCell ref="I41:J41"/>
    <mergeCell ref="F42:H42"/>
    <mergeCell ref="I42:J42"/>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A27:J27"/>
    <mergeCell ref="F28:H28"/>
    <mergeCell ref="I28:J28"/>
    <mergeCell ref="F30:H30"/>
    <mergeCell ref="I30:J30"/>
    <mergeCell ref="F29:H29"/>
    <mergeCell ref="I29:J29"/>
    <mergeCell ref="C1:H4"/>
    <mergeCell ref="C8:J8"/>
    <mergeCell ref="B12:J12"/>
    <mergeCell ref="B6:J6"/>
    <mergeCell ref="B20:G20"/>
    <mergeCell ref="B7:J7"/>
    <mergeCell ref="B9:J9"/>
    <mergeCell ref="B10:J10"/>
    <mergeCell ref="B11:J1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4"/>
  <sheetViews>
    <sheetView showGridLines="0" topLeftCell="A14" workbookViewId="0">
      <selection activeCell="F35" sqref="F35:H3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47</v>
      </c>
      <c r="C6" s="287"/>
      <c r="D6" s="287"/>
      <c r="E6" s="287"/>
      <c r="F6" s="287"/>
      <c r="G6" s="287"/>
      <c r="H6" s="287"/>
      <c r="I6" s="287"/>
      <c r="J6" s="287"/>
      <c r="K6" s="97"/>
      <c r="L6" s="14"/>
    </row>
    <row r="7" spans="1:12" ht="30" customHeight="1">
      <c r="A7" s="88" t="s">
        <v>297</v>
      </c>
      <c r="B7" s="286" t="s">
        <v>277</v>
      </c>
      <c r="C7" s="287"/>
      <c r="D7" s="287"/>
      <c r="E7" s="287"/>
      <c r="F7" s="287"/>
      <c r="G7" s="287"/>
      <c r="H7" s="287"/>
      <c r="I7" s="287"/>
      <c r="J7" s="287"/>
      <c r="K7" s="97"/>
      <c r="L7" s="14"/>
    </row>
    <row r="8" spans="1:12" ht="30" customHeight="1">
      <c r="A8" s="88" t="s">
        <v>298</v>
      </c>
      <c r="B8" s="90" t="s">
        <v>362</v>
      </c>
      <c r="C8" s="302" t="s">
        <v>363</v>
      </c>
      <c r="D8" s="303"/>
      <c r="E8" s="303"/>
      <c r="F8" s="303"/>
      <c r="G8" s="303"/>
      <c r="H8" s="303"/>
      <c r="I8" s="303"/>
      <c r="J8" s="304"/>
      <c r="K8" s="97"/>
      <c r="L8" s="14"/>
    </row>
    <row r="9" spans="1:12" ht="30" customHeight="1">
      <c r="A9" s="88" t="s">
        <v>301</v>
      </c>
      <c r="B9" s="286" t="s">
        <v>364</v>
      </c>
      <c r="C9" s="287"/>
      <c r="D9" s="287"/>
      <c r="E9" s="287"/>
      <c r="F9" s="287"/>
      <c r="G9" s="287"/>
      <c r="H9" s="287"/>
      <c r="I9" s="287"/>
      <c r="J9" s="287"/>
      <c r="K9" s="97"/>
      <c r="L9" s="14"/>
    </row>
    <row r="10" spans="1:12" ht="30" customHeight="1">
      <c r="A10" s="88" t="s">
        <v>303</v>
      </c>
      <c r="B10" s="286" t="s">
        <v>365</v>
      </c>
      <c r="C10" s="287"/>
      <c r="D10" s="287"/>
      <c r="E10" s="287"/>
      <c r="F10" s="287"/>
      <c r="G10" s="287"/>
      <c r="H10" s="287"/>
      <c r="I10" s="287"/>
      <c r="J10" s="287"/>
      <c r="K10" s="97"/>
      <c r="L10" s="14"/>
    </row>
    <row r="11" spans="1:12" ht="30" customHeight="1">
      <c r="A11" s="88" t="s">
        <v>198</v>
      </c>
      <c r="B11" s="286" t="s">
        <v>366</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367</v>
      </c>
      <c r="C14" s="287"/>
      <c r="D14" s="287"/>
      <c r="E14" s="287"/>
      <c r="F14" s="287"/>
      <c r="G14" s="287"/>
      <c r="H14" s="287"/>
      <c r="I14" s="287"/>
      <c r="J14" s="287"/>
      <c r="K14" s="97"/>
      <c r="L14" s="14"/>
    </row>
    <row r="15" spans="1:12" ht="30" customHeight="1">
      <c r="A15" s="88" t="s">
        <v>206</v>
      </c>
      <c r="B15" s="286" t="s">
        <v>368</v>
      </c>
      <c r="C15" s="287"/>
      <c r="D15" s="287"/>
      <c r="E15" s="287"/>
      <c r="F15" s="287"/>
      <c r="G15" s="287"/>
      <c r="H15" s="287"/>
      <c r="I15" s="287"/>
      <c r="J15" s="287"/>
      <c r="K15" s="97"/>
      <c r="L15" s="14"/>
    </row>
    <row r="16" spans="1:12" ht="30" customHeight="1">
      <c r="A16" s="88" t="s">
        <v>208</v>
      </c>
      <c r="B16" s="286" t="s">
        <v>319</v>
      </c>
      <c r="C16" s="287"/>
      <c r="D16" s="287"/>
      <c r="E16" s="287"/>
      <c r="F16" s="287"/>
      <c r="G16" s="287"/>
      <c r="H16" s="287"/>
      <c r="I16" s="287"/>
      <c r="J16" s="287"/>
      <c r="K16" s="97"/>
      <c r="L16" s="14"/>
    </row>
    <row r="17" spans="1:12" ht="30" customHeight="1">
      <c r="A17" s="88" t="s">
        <v>308</v>
      </c>
      <c r="B17" s="286" t="s">
        <v>369</v>
      </c>
      <c r="C17" s="340"/>
      <c r="D17" s="340"/>
      <c r="E17" s="340"/>
      <c r="F17" s="340"/>
      <c r="G17" s="340"/>
      <c r="H17" s="340"/>
      <c r="I17" s="340"/>
      <c r="J17" s="340"/>
      <c r="K17" s="97"/>
      <c r="L17" s="14"/>
    </row>
    <row r="18" spans="1:12" ht="30" customHeight="1">
      <c r="A18" s="88" t="s">
        <v>211</v>
      </c>
      <c r="B18" s="286" t="s">
        <v>250</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1</v>
      </c>
      <c r="C22" s="174">
        <v>1</v>
      </c>
      <c r="D22" s="174">
        <v>1</v>
      </c>
      <c r="E22" s="174">
        <v>1</v>
      </c>
      <c r="F22" s="174">
        <v>1</v>
      </c>
      <c r="G22" s="174">
        <v>1</v>
      </c>
      <c r="H22" s="97"/>
      <c r="I22" s="20"/>
      <c r="J22" s="20"/>
      <c r="K22" s="20"/>
      <c r="L22" s="14"/>
    </row>
    <row r="23" spans="1:12"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20"/>
      <c r="K23" s="20"/>
      <c r="L23" s="14"/>
    </row>
    <row r="24" spans="1:12" ht="30" customHeight="1">
      <c r="A24" s="100" t="s">
        <v>222</v>
      </c>
      <c r="B24" s="103">
        <f>IFERROR(IF(B23/B22&gt;100%,100%,B23/B22),"")</f>
        <v>1</v>
      </c>
      <c r="C24" s="238">
        <f>IFERROR(IF(C23/C22&gt;100%,100%,C23/C22)*0.75,"")</f>
        <v>0.75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38">
        <f>IF(((B23/B22)*0.125)&gt;0.125,0.125,(B23/B22)*0.125)</f>
        <v>0.125</v>
      </c>
      <c r="C25" s="238">
        <f>IF(((B23/B22)*0.125)+((C23/C22)*0.1875)&gt;0.3125,0.3125,((B23/B22)*0.125)+((C23/C22)*0.1875))</f>
        <v>0.3125</v>
      </c>
      <c r="D25" s="103"/>
      <c r="E25" s="103"/>
      <c r="F25" s="103"/>
      <c r="G25" s="103">
        <f>MAX(B25:F25)</f>
        <v>0.3125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252.75" customHeight="1">
      <c r="A29" s="109">
        <v>2024</v>
      </c>
      <c r="B29" s="110" t="s">
        <v>233</v>
      </c>
      <c r="C29" s="113">
        <v>1</v>
      </c>
      <c r="D29" s="199">
        <v>1</v>
      </c>
      <c r="E29" s="192">
        <f>IFERROR(IF(D29/C29&gt;100%,100%,D29/C29),0)</f>
        <v>1</v>
      </c>
      <c r="F29" s="314" t="s">
        <v>370</v>
      </c>
      <c r="G29" s="315"/>
      <c r="H29" s="363"/>
      <c r="I29" s="358" t="s">
        <v>371</v>
      </c>
      <c r="J29" s="359"/>
      <c r="K29" s="97"/>
      <c r="L29" s="14"/>
    </row>
    <row r="30" spans="1:12" ht="127.5" customHeight="1">
      <c r="A30" s="109">
        <v>2024</v>
      </c>
      <c r="B30" s="110" t="s">
        <v>236</v>
      </c>
      <c r="C30" s="113">
        <v>1</v>
      </c>
      <c r="D30" s="199">
        <v>1</v>
      </c>
      <c r="E30" s="192">
        <f t="shared" ref="E30:E44" si="0">IFERROR(IF(D30/C30&gt;100%,100%,D30/C30),0)</f>
        <v>1</v>
      </c>
      <c r="F30" s="314" t="s">
        <v>372</v>
      </c>
      <c r="G30" s="315"/>
      <c r="H30" s="363"/>
      <c r="I30" s="358" t="s">
        <v>371</v>
      </c>
      <c r="J30" s="359"/>
      <c r="K30" s="97"/>
      <c r="L30" s="14"/>
    </row>
    <row r="31" spans="1:12" ht="98.25" customHeight="1">
      <c r="A31" s="109">
        <v>2025</v>
      </c>
      <c r="B31" s="110" t="s">
        <v>238</v>
      </c>
      <c r="C31" s="113">
        <v>1</v>
      </c>
      <c r="D31" s="199">
        <v>1</v>
      </c>
      <c r="E31" s="192">
        <f t="shared" si="0"/>
        <v>1</v>
      </c>
      <c r="F31" s="314" t="s">
        <v>373</v>
      </c>
      <c r="G31" s="315"/>
      <c r="H31" s="363"/>
      <c r="I31" s="358" t="s">
        <v>371</v>
      </c>
      <c r="J31" s="359"/>
      <c r="K31" s="97"/>
      <c r="L31" s="14"/>
    </row>
    <row r="32" spans="1:12" ht="95.25" customHeight="1">
      <c r="A32" s="109">
        <v>2025</v>
      </c>
      <c r="B32" s="110" t="s">
        <v>240</v>
      </c>
      <c r="C32" s="113">
        <v>1</v>
      </c>
      <c r="D32" s="199">
        <v>1</v>
      </c>
      <c r="E32" s="192">
        <f t="shared" si="0"/>
        <v>1</v>
      </c>
      <c r="F32" s="322" t="s">
        <v>374</v>
      </c>
      <c r="G32" s="323"/>
      <c r="H32" s="324"/>
      <c r="I32" s="346" t="s">
        <v>371</v>
      </c>
      <c r="J32" s="347"/>
      <c r="K32" s="97"/>
      <c r="L32" s="140"/>
    </row>
    <row r="33" spans="1:12" ht="99.75" customHeight="1">
      <c r="A33" s="109">
        <v>2025</v>
      </c>
      <c r="B33" s="110" t="s">
        <v>233</v>
      </c>
      <c r="C33" s="113">
        <v>1</v>
      </c>
      <c r="D33" s="230">
        <v>1</v>
      </c>
      <c r="E33" s="192">
        <f t="shared" si="0"/>
        <v>1</v>
      </c>
      <c r="F33" s="318" t="s">
        <v>375</v>
      </c>
      <c r="G33" s="319"/>
      <c r="H33" s="320"/>
      <c r="I33" s="351" t="s">
        <v>371</v>
      </c>
      <c r="J33" s="352"/>
      <c r="K33" s="97"/>
      <c r="L33" s="14"/>
    </row>
    <row r="34" spans="1:12" ht="18.75" customHeight="1">
      <c r="A34" s="109">
        <v>2025</v>
      </c>
      <c r="B34" s="110" t="s">
        <v>236</v>
      </c>
      <c r="C34" s="113">
        <v>1</v>
      </c>
      <c r="D34" s="199"/>
      <c r="E34" s="192">
        <f t="shared" si="0"/>
        <v>0</v>
      </c>
      <c r="F34" s="298"/>
      <c r="G34" s="299"/>
      <c r="H34" s="300"/>
      <c r="I34" s="277"/>
      <c r="J34" s="278"/>
      <c r="K34" s="97"/>
      <c r="L34" s="14"/>
    </row>
    <row r="35" spans="1:12" ht="18.75" customHeight="1">
      <c r="A35" s="109">
        <v>2026</v>
      </c>
      <c r="B35" s="110" t="s">
        <v>238</v>
      </c>
      <c r="C35" s="113">
        <v>1</v>
      </c>
      <c r="D35" s="199"/>
      <c r="E35" s="192">
        <f t="shared" si="0"/>
        <v>0</v>
      </c>
      <c r="F35" s="298"/>
      <c r="G35" s="299"/>
      <c r="H35" s="300"/>
      <c r="I35" s="277"/>
      <c r="J35" s="278"/>
      <c r="K35" s="97"/>
      <c r="L35" s="14"/>
    </row>
    <row r="36" spans="1:12" ht="18.75" customHeight="1">
      <c r="A36" s="109">
        <v>2026</v>
      </c>
      <c r="B36" s="110" t="s">
        <v>240</v>
      </c>
      <c r="C36" s="113">
        <v>1</v>
      </c>
      <c r="D36" s="199"/>
      <c r="E36" s="192">
        <f t="shared" si="0"/>
        <v>0</v>
      </c>
      <c r="F36" s="298"/>
      <c r="G36" s="299"/>
      <c r="H36" s="300"/>
      <c r="I36" s="277"/>
      <c r="J36" s="278"/>
      <c r="K36" s="97"/>
      <c r="L36" s="14"/>
    </row>
    <row r="37" spans="1:12" ht="18.75" customHeight="1">
      <c r="A37" s="109">
        <v>2026</v>
      </c>
      <c r="B37" s="110" t="s">
        <v>233</v>
      </c>
      <c r="C37" s="113">
        <v>1</v>
      </c>
      <c r="D37" s="199"/>
      <c r="E37" s="192">
        <f t="shared" si="0"/>
        <v>0</v>
      </c>
      <c r="F37" s="298"/>
      <c r="G37" s="299"/>
      <c r="H37" s="300"/>
      <c r="I37" s="277"/>
      <c r="J37" s="278"/>
      <c r="K37" s="97"/>
      <c r="L37" s="14"/>
    </row>
    <row r="38" spans="1:12" ht="18.75" customHeight="1">
      <c r="A38" s="109">
        <v>2026</v>
      </c>
      <c r="B38" s="110" t="s">
        <v>236</v>
      </c>
      <c r="C38" s="113">
        <v>1</v>
      </c>
      <c r="D38" s="199"/>
      <c r="E38" s="192">
        <f t="shared" si="0"/>
        <v>0</v>
      </c>
      <c r="F38" s="298"/>
      <c r="G38" s="299"/>
      <c r="H38" s="300"/>
      <c r="I38" s="277"/>
      <c r="J38" s="278"/>
      <c r="K38" s="97"/>
      <c r="L38" s="14"/>
    </row>
    <row r="39" spans="1:12" ht="18.75" customHeight="1">
      <c r="A39" s="109">
        <v>2027</v>
      </c>
      <c r="B39" s="110" t="s">
        <v>238</v>
      </c>
      <c r="C39" s="113">
        <v>1</v>
      </c>
      <c r="D39" s="199"/>
      <c r="E39" s="192">
        <f t="shared" si="0"/>
        <v>0</v>
      </c>
      <c r="F39" s="298"/>
      <c r="G39" s="299"/>
      <c r="H39" s="300"/>
      <c r="I39" s="277"/>
      <c r="J39" s="278"/>
      <c r="K39" s="97"/>
      <c r="L39" s="14"/>
    </row>
    <row r="40" spans="1:12" ht="18.75" customHeight="1">
      <c r="A40" s="109">
        <v>2027</v>
      </c>
      <c r="B40" s="110" t="s">
        <v>240</v>
      </c>
      <c r="C40" s="113">
        <v>1</v>
      </c>
      <c r="D40" s="199"/>
      <c r="E40" s="192">
        <f t="shared" si="0"/>
        <v>0</v>
      </c>
      <c r="F40" s="298"/>
      <c r="G40" s="299"/>
      <c r="H40" s="300"/>
      <c r="I40" s="277"/>
      <c r="J40" s="278"/>
      <c r="K40" s="97"/>
      <c r="L40" s="14"/>
    </row>
    <row r="41" spans="1:12" ht="18.75" customHeight="1">
      <c r="A41" s="109">
        <v>2027</v>
      </c>
      <c r="B41" s="110" t="s">
        <v>233</v>
      </c>
      <c r="C41" s="113">
        <v>1</v>
      </c>
      <c r="D41" s="199"/>
      <c r="E41" s="192">
        <f t="shared" si="0"/>
        <v>0</v>
      </c>
      <c r="F41" s="298"/>
      <c r="G41" s="299"/>
      <c r="H41" s="300"/>
      <c r="I41" s="277"/>
      <c r="J41" s="278"/>
      <c r="K41" s="97"/>
      <c r="L41" s="14"/>
    </row>
    <row r="42" spans="1:12" ht="18.75" customHeight="1">
      <c r="A42" s="109">
        <v>2027</v>
      </c>
      <c r="B42" s="110" t="s">
        <v>236</v>
      </c>
      <c r="C42" s="113">
        <v>1</v>
      </c>
      <c r="D42" s="199"/>
      <c r="E42" s="192">
        <f t="shared" si="0"/>
        <v>0</v>
      </c>
      <c r="F42" s="298"/>
      <c r="G42" s="299"/>
      <c r="H42" s="300"/>
      <c r="I42" s="277"/>
      <c r="J42" s="278"/>
      <c r="K42" s="97"/>
      <c r="L42" s="14"/>
    </row>
    <row r="43" spans="1:12" ht="18.75" customHeight="1">
      <c r="A43" s="109">
        <v>2028</v>
      </c>
      <c r="B43" s="110" t="s">
        <v>238</v>
      </c>
      <c r="C43" s="113">
        <v>1</v>
      </c>
      <c r="D43" s="199"/>
      <c r="E43" s="192">
        <f t="shared" si="0"/>
        <v>0</v>
      </c>
      <c r="F43" s="298"/>
      <c r="G43" s="299"/>
      <c r="H43" s="300"/>
      <c r="I43" s="277"/>
      <c r="J43" s="278"/>
      <c r="K43" s="97"/>
      <c r="L43" s="14"/>
    </row>
    <row r="44" spans="1:12" ht="18.75" customHeight="1">
      <c r="A44" s="109">
        <v>2028</v>
      </c>
      <c r="B44" s="110" t="s">
        <v>240</v>
      </c>
      <c r="C44" s="113">
        <v>1</v>
      </c>
      <c r="D44" s="199"/>
      <c r="E44" s="192">
        <f t="shared" si="0"/>
        <v>0</v>
      </c>
      <c r="F44" s="298"/>
      <c r="G44" s="299"/>
      <c r="H44" s="300"/>
      <c r="I44" s="277"/>
      <c r="J44" s="278"/>
      <c r="K44" s="141"/>
      <c r="L44" s="56"/>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4"/>
  <sheetViews>
    <sheetView showGridLines="0" topLeftCell="A15" workbookViewId="0">
      <selection activeCell="D35" sqref="D3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147</v>
      </c>
      <c r="C6" s="287"/>
      <c r="D6" s="287"/>
      <c r="E6" s="287"/>
      <c r="F6" s="287"/>
      <c r="G6" s="287"/>
      <c r="H6" s="287"/>
      <c r="I6" s="287"/>
      <c r="J6" s="287"/>
      <c r="K6" s="97"/>
      <c r="L6" s="14"/>
    </row>
    <row r="7" spans="1:12" ht="30" customHeight="1">
      <c r="A7" s="88" t="s">
        <v>297</v>
      </c>
      <c r="B7" s="302" t="s">
        <v>376</v>
      </c>
      <c r="C7" s="303"/>
      <c r="D7" s="303"/>
      <c r="E7" s="303"/>
      <c r="F7" s="303"/>
      <c r="G7" s="303"/>
      <c r="H7" s="303"/>
      <c r="I7" s="303"/>
      <c r="J7" s="304"/>
      <c r="K7" s="97"/>
      <c r="L7" s="14"/>
    </row>
    <row r="8" spans="1:12" ht="30" customHeight="1">
      <c r="A8" s="88" t="s">
        <v>298</v>
      </c>
      <c r="B8" s="90" t="s">
        <v>377</v>
      </c>
      <c r="C8" s="366" t="s">
        <v>378</v>
      </c>
      <c r="D8" s="367"/>
      <c r="E8" s="367"/>
      <c r="F8" s="367"/>
      <c r="G8" s="367"/>
      <c r="H8" s="367"/>
      <c r="I8" s="367"/>
      <c r="J8" s="368"/>
      <c r="K8" s="97"/>
      <c r="L8" s="14"/>
    </row>
    <row r="9" spans="1:12" ht="30" customHeight="1">
      <c r="A9" s="88" t="s">
        <v>301</v>
      </c>
      <c r="B9" s="286" t="s">
        <v>379</v>
      </c>
      <c r="C9" s="287"/>
      <c r="D9" s="287"/>
      <c r="E9" s="287"/>
      <c r="F9" s="287"/>
      <c r="G9" s="287"/>
      <c r="H9" s="287"/>
      <c r="I9" s="287"/>
      <c r="J9" s="287"/>
      <c r="K9" s="97"/>
      <c r="L9" s="14"/>
    </row>
    <row r="10" spans="1:12" ht="30" customHeight="1">
      <c r="A10" s="88" t="s">
        <v>303</v>
      </c>
      <c r="B10" s="286" t="s">
        <v>380</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381</v>
      </c>
      <c r="C14" s="287"/>
      <c r="D14" s="287"/>
      <c r="E14" s="287"/>
      <c r="F14" s="287"/>
      <c r="G14" s="287"/>
      <c r="H14" s="287"/>
      <c r="I14" s="287"/>
      <c r="J14" s="287"/>
      <c r="K14" s="97"/>
      <c r="L14" s="14"/>
    </row>
    <row r="15" spans="1:12" ht="30" customHeight="1">
      <c r="A15" s="88" t="s">
        <v>206</v>
      </c>
      <c r="B15" s="286" t="s">
        <v>382</v>
      </c>
      <c r="C15" s="287"/>
      <c r="D15" s="287"/>
      <c r="E15" s="287"/>
      <c r="F15" s="287"/>
      <c r="G15" s="287"/>
      <c r="H15" s="287"/>
      <c r="I15" s="287"/>
      <c r="J15" s="287"/>
      <c r="K15" s="97"/>
      <c r="L15" s="14"/>
    </row>
    <row r="16" spans="1:12" ht="30" customHeight="1">
      <c r="A16" s="88" t="s">
        <v>208</v>
      </c>
      <c r="B16" s="286" t="s">
        <v>145</v>
      </c>
      <c r="C16" s="287"/>
      <c r="D16" s="287"/>
      <c r="E16" s="287"/>
      <c r="F16" s="287"/>
      <c r="G16" s="287"/>
      <c r="H16" s="287"/>
      <c r="I16" s="287"/>
      <c r="J16" s="287"/>
      <c r="K16" s="97"/>
      <c r="L16" s="14"/>
    </row>
    <row r="17" spans="1:12" ht="30" customHeight="1">
      <c r="A17" s="88" t="s">
        <v>308</v>
      </c>
      <c r="B17" s="286" t="s">
        <v>383</v>
      </c>
      <c r="C17" s="287"/>
      <c r="D17" s="287"/>
      <c r="E17" s="287"/>
      <c r="F17" s="291"/>
      <c r="G17" s="287"/>
      <c r="H17" s="287"/>
      <c r="I17" s="287"/>
      <c r="J17" s="287"/>
      <c r="K17" s="97"/>
      <c r="L17" s="14"/>
    </row>
    <row r="18" spans="1:12" ht="30" customHeight="1">
      <c r="A18" s="88" t="s">
        <v>211</v>
      </c>
      <c r="B18" s="364" t="s">
        <v>212</v>
      </c>
      <c r="C18" s="365"/>
      <c r="D18" s="365"/>
      <c r="E18" s="365"/>
      <c r="F18" s="365"/>
      <c r="G18" s="365"/>
      <c r="H18" s="365"/>
      <c r="I18" s="365"/>
      <c r="J18" s="365"/>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30">
        <v>0.1</v>
      </c>
      <c r="C22" s="130">
        <v>0.2</v>
      </c>
      <c r="D22" s="130">
        <v>0.3</v>
      </c>
      <c r="E22" s="130">
        <v>0.4</v>
      </c>
      <c r="F22" s="130">
        <v>0</v>
      </c>
      <c r="G22" s="248">
        <f>SUM(B22:F22)</f>
        <v>1</v>
      </c>
      <c r="H22" s="97"/>
      <c r="I22" s="20"/>
      <c r="J22" s="20"/>
      <c r="K22" s="20"/>
      <c r="L22" s="14"/>
    </row>
    <row r="23" spans="1:12" ht="30" customHeight="1">
      <c r="A23" s="100" t="s">
        <v>221</v>
      </c>
      <c r="B23" s="221">
        <f>SUM(D29:D30)</f>
        <v>0.1</v>
      </c>
      <c r="C23" s="221">
        <f>SUM(D31:D34)</f>
        <v>0.15000000000000002</v>
      </c>
      <c r="D23" s="221">
        <f>SUM(D35:D38)</f>
        <v>0</v>
      </c>
      <c r="E23" s="221">
        <f>SUM(D39:D42)</f>
        <v>0</v>
      </c>
      <c r="F23" s="221">
        <f>SUM(D43:D44)</f>
        <v>0</v>
      </c>
      <c r="G23" s="196">
        <f>SUM(B23:F23)</f>
        <v>0.25</v>
      </c>
      <c r="H23" s="97"/>
      <c r="I23" s="20"/>
      <c r="J23" s="20"/>
      <c r="K23" s="20"/>
      <c r="L23" s="14"/>
    </row>
    <row r="24" spans="1:12" ht="30" customHeight="1">
      <c r="A24" s="100" t="s">
        <v>222</v>
      </c>
      <c r="B24" s="103">
        <f>IFERROR(IF(B23/B22&gt;100%,100%,B23/B22),0)</f>
        <v>1</v>
      </c>
      <c r="C24" s="103">
        <f t="shared" ref="C24:F24" si="0">IFERROR(IF(C23/C22&gt;100%,100%,C23/C22),0)</f>
        <v>0.75000000000000011</v>
      </c>
      <c r="D24" s="103">
        <f t="shared" si="0"/>
        <v>0</v>
      </c>
      <c r="E24" s="103">
        <f t="shared" si="0"/>
        <v>0</v>
      </c>
      <c r="F24" s="103">
        <f t="shared" si="0"/>
        <v>0</v>
      </c>
      <c r="G24" s="104" t="s">
        <v>223</v>
      </c>
      <c r="H24" s="97"/>
      <c r="I24" s="20"/>
      <c r="J24" s="20"/>
      <c r="K24" s="20"/>
      <c r="L24" s="14"/>
    </row>
    <row r="25" spans="1:12" ht="30" customHeight="1">
      <c r="A25" s="100" t="s">
        <v>224</v>
      </c>
      <c r="B25" s="103">
        <f>B23/G22</f>
        <v>0.1</v>
      </c>
      <c r="C25" s="103">
        <f>(C23/G22)+B25</f>
        <v>0.25</v>
      </c>
      <c r="D25" s="103"/>
      <c r="E25" s="103"/>
      <c r="F25" s="103"/>
      <c r="G25" s="103">
        <f>MAX(B25:F25)</f>
        <v>0.25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68.25" customHeight="1">
      <c r="A29" s="109">
        <v>2024</v>
      </c>
      <c r="B29" s="247" t="s">
        <v>233</v>
      </c>
      <c r="C29" s="113">
        <v>0.05</v>
      </c>
      <c r="D29" s="230">
        <v>0.05</v>
      </c>
      <c r="E29" s="231">
        <f>IFERROR(IF(D29/C29&gt;100%,100%,D29/C29),0)</f>
        <v>1</v>
      </c>
      <c r="F29" s="292" t="s">
        <v>384</v>
      </c>
      <c r="G29" s="293"/>
      <c r="H29" s="294"/>
      <c r="I29" s="301" t="s">
        <v>385</v>
      </c>
      <c r="J29" s="297"/>
      <c r="K29" s="97"/>
      <c r="L29" s="14"/>
    </row>
    <row r="30" spans="1:12" ht="284.25" customHeight="1">
      <c r="A30" s="109">
        <v>2024</v>
      </c>
      <c r="B30" s="247" t="s">
        <v>236</v>
      </c>
      <c r="C30" s="113">
        <v>0.05</v>
      </c>
      <c r="D30" s="230">
        <v>0.05</v>
      </c>
      <c r="E30" s="231">
        <f t="shared" ref="E30:E44" si="1">IFERROR(IF(D30/C30&gt;100%,100%,D30/C30),0)</f>
        <v>1</v>
      </c>
      <c r="F30" s="292" t="s">
        <v>386</v>
      </c>
      <c r="G30" s="293"/>
      <c r="H30" s="294"/>
      <c r="I30" s="301" t="s">
        <v>387</v>
      </c>
      <c r="J30" s="297"/>
      <c r="K30" s="97"/>
      <c r="L30" s="14"/>
    </row>
    <row r="31" spans="1:12" ht="237" customHeight="1">
      <c r="A31" s="109">
        <v>2025</v>
      </c>
      <c r="B31" s="247" t="s">
        <v>238</v>
      </c>
      <c r="C31" s="113">
        <v>0.05</v>
      </c>
      <c r="D31" s="230">
        <v>0.05</v>
      </c>
      <c r="E31" s="231">
        <f t="shared" si="1"/>
        <v>1</v>
      </c>
      <c r="F31" s="292" t="s">
        <v>388</v>
      </c>
      <c r="G31" s="293"/>
      <c r="H31" s="294"/>
      <c r="I31" s="301" t="s">
        <v>389</v>
      </c>
      <c r="J31" s="297"/>
      <c r="K31" s="97"/>
      <c r="L31" s="14"/>
    </row>
    <row r="32" spans="1:12" ht="116.25" customHeight="1">
      <c r="A32" s="109">
        <v>2025</v>
      </c>
      <c r="B32" s="247" t="s">
        <v>240</v>
      </c>
      <c r="C32" s="113">
        <v>0.05</v>
      </c>
      <c r="D32" s="230">
        <v>0.05</v>
      </c>
      <c r="E32" s="231">
        <f t="shared" si="1"/>
        <v>1</v>
      </c>
      <c r="F32" s="298" t="s">
        <v>390</v>
      </c>
      <c r="G32" s="299"/>
      <c r="H32" s="300"/>
      <c r="I32" s="277" t="s">
        <v>391</v>
      </c>
      <c r="J32" s="278"/>
      <c r="K32" s="97"/>
      <c r="L32" s="140"/>
    </row>
    <row r="33" spans="1:12" ht="113.25" customHeight="1">
      <c r="A33" s="109">
        <v>2025</v>
      </c>
      <c r="B33" s="247" t="s">
        <v>233</v>
      </c>
      <c r="C33" s="113">
        <v>0.05</v>
      </c>
      <c r="D33" s="230">
        <v>0.05</v>
      </c>
      <c r="E33" s="231">
        <f t="shared" si="1"/>
        <v>1</v>
      </c>
      <c r="F33" s="332" t="s">
        <v>392</v>
      </c>
      <c r="G33" s="333"/>
      <c r="H33" s="334"/>
      <c r="I33" s="296" t="s">
        <v>393</v>
      </c>
      <c r="J33" s="297"/>
      <c r="K33" s="97"/>
      <c r="L33" s="14"/>
    </row>
    <row r="34" spans="1:12" ht="18.75">
      <c r="A34" s="109">
        <v>2025</v>
      </c>
      <c r="B34" s="247" t="s">
        <v>236</v>
      </c>
      <c r="C34" s="113">
        <v>0.05</v>
      </c>
      <c r="D34" s="199"/>
      <c r="E34" s="231">
        <f t="shared" si="1"/>
        <v>0</v>
      </c>
      <c r="F34" s="298"/>
      <c r="G34" s="299"/>
      <c r="H34" s="300"/>
      <c r="I34" s="277"/>
      <c r="J34" s="278"/>
      <c r="K34" s="97"/>
      <c r="L34" s="14"/>
    </row>
    <row r="35" spans="1:12" ht="18.75" customHeight="1">
      <c r="A35" s="109">
        <v>2026</v>
      </c>
      <c r="B35" s="247" t="s">
        <v>238</v>
      </c>
      <c r="C35" s="113"/>
      <c r="D35" s="71"/>
      <c r="E35" s="231">
        <f t="shared" si="1"/>
        <v>0</v>
      </c>
      <c r="F35" s="298"/>
      <c r="G35" s="299"/>
      <c r="H35" s="300"/>
      <c r="I35" s="277"/>
      <c r="J35" s="278"/>
      <c r="K35" s="97"/>
      <c r="L35" s="14"/>
    </row>
    <row r="36" spans="1:12" ht="18.75" customHeight="1">
      <c r="A36" s="109">
        <v>2026</v>
      </c>
      <c r="B36" s="247" t="s">
        <v>240</v>
      </c>
      <c r="C36" s="113"/>
      <c r="D36" s="71"/>
      <c r="E36" s="231">
        <f t="shared" si="1"/>
        <v>0</v>
      </c>
      <c r="F36" s="298"/>
      <c r="G36" s="299"/>
      <c r="H36" s="300"/>
      <c r="I36" s="277"/>
      <c r="J36" s="278"/>
      <c r="K36" s="97"/>
      <c r="L36" s="14"/>
    </row>
    <row r="37" spans="1:12" ht="18.75" customHeight="1">
      <c r="A37" s="109">
        <v>2026</v>
      </c>
      <c r="B37" s="247" t="s">
        <v>233</v>
      </c>
      <c r="C37" s="113"/>
      <c r="D37" s="71"/>
      <c r="E37" s="231">
        <f t="shared" si="1"/>
        <v>0</v>
      </c>
      <c r="F37" s="298"/>
      <c r="G37" s="299"/>
      <c r="H37" s="300"/>
      <c r="I37" s="277"/>
      <c r="J37" s="278"/>
      <c r="K37" s="97"/>
      <c r="L37" s="14"/>
    </row>
    <row r="38" spans="1:12" ht="18.75" customHeight="1">
      <c r="A38" s="109">
        <v>2026</v>
      </c>
      <c r="B38" s="247" t="s">
        <v>236</v>
      </c>
      <c r="C38" s="113"/>
      <c r="D38" s="71"/>
      <c r="E38" s="231">
        <f t="shared" si="1"/>
        <v>0</v>
      </c>
      <c r="F38" s="298"/>
      <c r="G38" s="299"/>
      <c r="H38" s="300"/>
      <c r="I38" s="277"/>
      <c r="J38" s="278"/>
      <c r="K38" s="97"/>
      <c r="L38" s="14"/>
    </row>
    <row r="39" spans="1:12" ht="18.75" customHeight="1">
      <c r="A39" s="109">
        <v>2027</v>
      </c>
      <c r="B39" s="247" t="s">
        <v>238</v>
      </c>
      <c r="C39" s="113"/>
      <c r="D39" s="113"/>
      <c r="E39" s="231">
        <f t="shared" si="1"/>
        <v>0</v>
      </c>
      <c r="F39" s="298"/>
      <c r="G39" s="299"/>
      <c r="H39" s="300"/>
      <c r="I39" s="277"/>
      <c r="J39" s="278"/>
      <c r="K39" s="97"/>
      <c r="L39" s="14"/>
    </row>
    <row r="40" spans="1:12" ht="18.75" customHeight="1">
      <c r="A40" s="109">
        <v>2027</v>
      </c>
      <c r="B40" s="247" t="s">
        <v>240</v>
      </c>
      <c r="C40" s="113"/>
      <c r="D40" s="71"/>
      <c r="E40" s="231">
        <f t="shared" si="1"/>
        <v>0</v>
      </c>
      <c r="F40" s="298"/>
      <c r="G40" s="299"/>
      <c r="H40" s="300"/>
      <c r="I40" s="277"/>
      <c r="J40" s="278"/>
      <c r="K40" s="97"/>
      <c r="L40" s="14"/>
    </row>
    <row r="41" spans="1:12" ht="18.75" customHeight="1">
      <c r="A41" s="109">
        <v>2027</v>
      </c>
      <c r="B41" s="247" t="s">
        <v>233</v>
      </c>
      <c r="C41" s="113"/>
      <c r="D41" s="71"/>
      <c r="E41" s="231">
        <f t="shared" si="1"/>
        <v>0</v>
      </c>
      <c r="F41" s="298"/>
      <c r="G41" s="299"/>
      <c r="H41" s="300"/>
      <c r="I41" s="277"/>
      <c r="J41" s="278"/>
      <c r="K41" s="97"/>
      <c r="L41" s="14"/>
    </row>
    <row r="42" spans="1:12" ht="18.75" customHeight="1">
      <c r="A42" s="109">
        <v>2027</v>
      </c>
      <c r="B42" s="247" t="s">
        <v>236</v>
      </c>
      <c r="C42" s="113"/>
      <c r="D42" s="71"/>
      <c r="E42" s="231">
        <f t="shared" si="1"/>
        <v>0</v>
      </c>
      <c r="F42" s="298"/>
      <c r="G42" s="299"/>
      <c r="H42" s="300"/>
      <c r="I42" s="277"/>
      <c r="J42" s="278"/>
      <c r="K42" s="97"/>
      <c r="L42" s="14"/>
    </row>
    <row r="43" spans="1:12" ht="18.75" customHeight="1">
      <c r="A43" s="109">
        <v>2028</v>
      </c>
      <c r="B43" s="247" t="s">
        <v>238</v>
      </c>
      <c r="C43" s="113"/>
      <c r="D43" s="71"/>
      <c r="E43" s="231">
        <f t="shared" si="1"/>
        <v>0</v>
      </c>
      <c r="F43" s="298"/>
      <c r="G43" s="299"/>
      <c r="H43" s="300"/>
      <c r="I43" s="277"/>
      <c r="J43" s="278"/>
      <c r="K43" s="97"/>
      <c r="L43" s="14"/>
    </row>
    <row r="44" spans="1:12" ht="18.75" customHeight="1">
      <c r="A44" s="109">
        <v>2028</v>
      </c>
      <c r="B44" s="247" t="s">
        <v>240</v>
      </c>
      <c r="C44" s="113"/>
      <c r="D44" s="113"/>
      <c r="E44" s="231">
        <f t="shared" si="1"/>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4"/>
  <sheetViews>
    <sheetView showGridLines="0" topLeftCell="A14" workbookViewId="0">
      <selection activeCell="D38" sqref="D38"/>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29.25" customHeight="1">
      <c r="A5" s="84"/>
      <c r="B5" s="85"/>
      <c r="C5" s="85"/>
      <c r="D5" s="85"/>
      <c r="E5" s="85"/>
      <c r="F5" s="85"/>
      <c r="G5" s="85"/>
      <c r="H5" s="85"/>
      <c r="I5" s="86"/>
      <c r="J5" s="139"/>
      <c r="K5" s="20"/>
      <c r="L5" s="14"/>
    </row>
    <row r="6" spans="1:12" ht="29.25" customHeight="1">
      <c r="A6" s="88" t="s">
        <v>296</v>
      </c>
      <c r="B6" s="286" t="s">
        <v>154</v>
      </c>
      <c r="C6" s="287"/>
      <c r="D6" s="287"/>
      <c r="E6" s="287"/>
      <c r="F6" s="287"/>
      <c r="G6" s="287"/>
      <c r="H6" s="287"/>
      <c r="I6" s="287"/>
      <c r="J6" s="287"/>
      <c r="K6" s="97"/>
      <c r="L6" s="14"/>
    </row>
    <row r="7" spans="1:12" ht="29.25" customHeight="1">
      <c r="A7" s="88" t="s">
        <v>297</v>
      </c>
      <c r="B7" s="302" t="s">
        <v>376</v>
      </c>
      <c r="C7" s="303"/>
      <c r="D7" s="303"/>
      <c r="E7" s="303"/>
      <c r="F7" s="303"/>
      <c r="G7" s="303"/>
      <c r="H7" s="303"/>
      <c r="I7" s="303"/>
      <c r="J7" s="304"/>
      <c r="K7" s="97"/>
      <c r="L7" s="14"/>
    </row>
    <row r="8" spans="1:12" ht="29.25" customHeight="1">
      <c r="A8" s="88" t="s">
        <v>298</v>
      </c>
      <c r="B8" s="90" t="s">
        <v>394</v>
      </c>
      <c r="C8" s="366" t="s">
        <v>395</v>
      </c>
      <c r="D8" s="367"/>
      <c r="E8" s="367"/>
      <c r="F8" s="367"/>
      <c r="G8" s="367"/>
      <c r="H8" s="367"/>
      <c r="I8" s="367"/>
      <c r="J8" s="368"/>
      <c r="K8" s="97"/>
      <c r="L8" s="14"/>
    </row>
    <row r="9" spans="1:12" ht="29.25" customHeight="1">
      <c r="A9" s="88" t="s">
        <v>301</v>
      </c>
      <c r="B9" s="286" t="s">
        <v>396</v>
      </c>
      <c r="C9" s="287"/>
      <c r="D9" s="287"/>
      <c r="E9" s="287"/>
      <c r="F9" s="287"/>
      <c r="G9" s="287"/>
      <c r="H9" s="287"/>
      <c r="I9" s="287"/>
      <c r="J9" s="287"/>
      <c r="K9" s="97"/>
      <c r="L9" s="14"/>
    </row>
    <row r="10" spans="1:12" ht="29.25" customHeight="1">
      <c r="A10" s="88" t="s">
        <v>303</v>
      </c>
      <c r="B10" s="286" t="s">
        <v>396</v>
      </c>
      <c r="C10" s="287"/>
      <c r="D10" s="287"/>
      <c r="E10" s="287"/>
      <c r="F10" s="287"/>
      <c r="G10" s="287"/>
      <c r="H10" s="287"/>
      <c r="I10" s="287"/>
      <c r="J10" s="287"/>
      <c r="K10" s="97"/>
      <c r="L10" s="14"/>
    </row>
    <row r="11" spans="1:12" ht="29.25" customHeight="1">
      <c r="A11" s="88" t="s">
        <v>198</v>
      </c>
      <c r="B11" s="286" t="s">
        <v>397</v>
      </c>
      <c r="C11" s="287"/>
      <c r="D11" s="287"/>
      <c r="E11" s="287"/>
      <c r="F11" s="287"/>
      <c r="G11" s="287"/>
      <c r="H11" s="287"/>
      <c r="I11" s="287"/>
      <c r="J11" s="287"/>
      <c r="K11" s="97"/>
      <c r="L11" s="14"/>
    </row>
    <row r="12" spans="1:12" ht="29.25" customHeight="1">
      <c r="A12" s="88" t="s">
        <v>200</v>
      </c>
      <c r="B12" s="286" t="s">
        <v>398</v>
      </c>
      <c r="C12" s="287"/>
      <c r="D12" s="287"/>
      <c r="E12" s="287"/>
      <c r="F12" s="287"/>
      <c r="G12" s="287"/>
      <c r="H12" s="287"/>
      <c r="I12" s="287"/>
      <c r="J12" s="287"/>
      <c r="K12" s="97"/>
      <c r="L12" s="14"/>
    </row>
    <row r="13" spans="1:12" ht="29.25" customHeight="1">
      <c r="A13" s="88" t="s">
        <v>202</v>
      </c>
      <c r="B13" s="302" t="s">
        <v>203</v>
      </c>
      <c r="C13" s="303"/>
      <c r="D13" s="303"/>
      <c r="E13" s="303"/>
      <c r="F13" s="303"/>
      <c r="G13" s="303"/>
      <c r="H13" s="303"/>
      <c r="I13" s="303"/>
      <c r="J13" s="304"/>
      <c r="K13" s="97"/>
      <c r="L13" s="14"/>
    </row>
    <row r="14" spans="1:12" ht="29.25" customHeight="1">
      <c r="A14" s="88" t="s">
        <v>204</v>
      </c>
      <c r="B14" s="286" t="s">
        <v>399</v>
      </c>
      <c r="C14" s="287"/>
      <c r="D14" s="287"/>
      <c r="E14" s="287"/>
      <c r="F14" s="287"/>
      <c r="G14" s="287"/>
      <c r="H14" s="287"/>
      <c r="I14" s="287"/>
      <c r="J14" s="287"/>
      <c r="K14" s="97"/>
      <c r="L14" s="14"/>
    </row>
    <row r="15" spans="1:12" ht="29.25" customHeight="1">
      <c r="A15" s="88" t="s">
        <v>206</v>
      </c>
      <c r="B15" s="364" t="s">
        <v>400</v>
      </c>
      <c r="C15" s="365"/>
      <c r="D15" s="365"/>
      <c r="E15" s="365"/>
      <c r="F15" s="365"/>
      <c r="G15" s="365"/>
      <c r="H15" s="365"/>
      <c r="I15" s="365"/>
      <c r="J15" s="365"/>
      <c r="K15" s="97"/>
      <c r="L15" s="14"/>
    </row>
    <row r="16" spans="1:12" ht="29.25" customHeight="1">
      <c r="A16" s="88" t="s">
        <v>208</v>
      </c>
      <c r="B16" s="286" t="s">
        <v>152</v>
      </c>
      <c r="C16" s="287"/>
      <c r="D16" s="287"/>
      <c r="E16" s="287"/>
      <c r="F16" s="287"/>
      <c r="G16" s="287"/>
      <c r="H16" s="287"/>
      <c r="I16" s="287"/>
      <c r="J16" s="287"/>
      <c r="K16" s="97"/>
      <c r="L16" s="14"/>
    </row>
    <row r="17" spans="1:12" ht="29.25" customHeight="1">
      <c r="A17" s="88" t="s">
        <v>308</v>
      </c>
      <c r="B17" s="364" t="s">
        <v>401</v>
      </c>
      <c r="C17" s="365"/>
      <c r="D17" s="365"/>
      <c r="E17" s="365"/>
      <c r="F17" s="369"/>
      <c r="G17" s="365"/>
      <c r="H17" s="365"/>
      <c r="I17" s="365"/>
      <c r="J17" s="365"/>
      <c r="K17" s="97"/>
      <c r="L17" s="14"/>
    </row>
    <row r="18" spans="1:12" ht="29.25" customHeight="1">
      <c r="A18" s="88" t="s">
        <v>211</v>
      </c>
      <c r="B18" s="286" t="s">
        <v>212</v>
      </c>
      <c r="C18" s="287"/>
      <c r="D18" s="287"/>
      <c r="E18" s="287"/>
      <c r="F18" s="287"/>
      <c r="G18" s="287"/>
      <c r="H18" s="287"/>
      <c r="I18" s="287"/>
      <c r="J18" s="287"/>
      <c r="K18" s="97"/>
      <c r="L18" s="14"/>
    </row>
    <row r="19" spans="1:12" ht="29.25" customHeight="1">
      <c r="A19" s="91"/>
      <c r="B19" s="92"/>
      <c r="C19" s="92"/>
      <c r="D19" s="92"/>
      <c r="E19" s="92"/>
      <c r="F19" s="92"/>
      <c r="G19" s="92"/>
      <c r="H19" s="93"/>
      <c r="I19" s="93"/>
      <c r="J19" s="93"/>
      <c r="K19" s="20"/>
      <c r="L19" s="14"/>
    </row>
    <row r="20" spans="1:12" ht="29.25" customHeight="1">
      <c r="A20" s="95"/>
      <c r="B20" s="288" t="s">
        <v>213</v>
      </c>
      <c r="C20" s="289"/>
      <c r="D20" s="289"/>
      <c r="E20" s="289"/>
      <c r="F20" s="289"/>
      <c r="G20" s="289"/>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6">
        <v>0</v>
      </c>
      <c r="C22" s="176">
        <v>1</v>
      </c>
      <c r="D22" s="176">
        <v>0</v>
      </c>
      <c r="E22" s="176">
        <v>0</v>
      </c>
      <c r="F22" s="176">
        <v>0</v>
      </c>
      <c r="G22" s="177">
        <f>SUM(B22:F22)</f>
        <v>1</v>
      </c>
      <c r="H22" s="97"/>
      <c r="I22" s="20"/>
      <c r="J22" s="20"/>
      <c r="K22" s="20"/>
      <c r="L22" s="14"/>
    </row>
    <row r="23" spans="1:12" ht="29.25" customHeight="1">
      <c r="A23" s="100" t="s">
        <v>221</v>
      </c>
      <c r="B23" s="221">
        <f>SUM(D29:D30)</f>
        <v>0</v>
      </c>
      <c r="C23" s="221">
        <f>SUM(D31:D34)</f>
        <v>0.5</v>
      </c>
      <c r="D23" s="221">
        <f>SUM(D35:D38)</f>
        <v>0</v>
      </c>
      <c r="E23" s="221">
        <f>SUM(D39:D42)</f>
        <v>0</v>
      </c>
      <c r="F23" s="221">
        <f>SUM(D43:D44)</f>
        <v>0</v>
      </c>
      <c r="G23" s="196">
        <f>SUM(B23:F23)</f>
        <v>0.5</v>
      </c>
      <c r="H23" s="97"/>
      <c r="I23" s="20"/>
      <c r="J23" s="20"/>
      <c r="K23" s="20"/>
      <c r="L23" s="14"/>
    </row>
    <row r="24" spans="1:12" ht="29.25" customHeight="1">
      <c r="A24" s="100" t="s">
        <v>222</v>
      </c>
      <c r="B24" s="103">
        <f>IFERROR(IF(B23/B22&gt;100%,100%,B23/B22),0)</f>
        <v>0</v>
      </c>
      <c r="C24" s="103">
        <f>IFERROR(IF(C23/C22&gt;100%,100%,C23/C22),0)</f>
        <v>0.5</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v>
      </c>
      <c r="C25" s="103">
        <f>(C23/G22)+B25</f>
        <v>0.5</v>
      </c>
      <c r="D25" s="103"/>
      <c r="E25" s="103"/>
      <c r="F25" s="103"/>
      <c r="G25" s="103">
        <f>MAX(B25:F25)</f>
        <v>0.5</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89">
        <v>0</v>
      </c>
      <c r="D29" s="189">
        <v>0</v>
      </c>
      <c r="E29" s="220">
        <f>IFERROR(IF(D29/C29&gt;100%,100%,D29/C29),0)</f>
        <v>0</v>
      </c>
      <c r="F29" s="298" t="s">
        <v>241</v>
      </c>
      <c r="G29" s="299"/>
      <c r="H29" s="300"/>
      <c r="I29" s="295" t="s">
        <v>241</v>
      </c>
      <c r="J29" s="278"/>
      <c r="K29" s="97"/>
      <c r="L29" s="14"/>
    </row>
    <row r="30" spans="1:12" ht="18.75" customHeight="1">
      <c r="A30" s="109">
        <v>2024</v>
      </c>
      <c r="B30" s="110" t="s">
        <v>236</v>
      </c>
      <c r="C30" s="189">
        <v>0</v>
      </c>
      <c r="D30" s="189">
        <v>0</v>
      </c>
      <c r="E30" s="220">
        <f t="shared" ref="E30:E44" si="0">IFERROR(IF(D30/C30&gt;100%,100%,D30/C30),0)</f>
        <v>0</v>
      </c>
      <c r="F30" s="298" t="s">
        <v>241</v>
      </c>
      <c r="G30" s="299"/>
      <c r="H30" s="300"/>
      <c r="I30" s="295" t="s">
        <v>241</v>
      </c>
      <c r="J30" s="278"/>
      <c r="K30" s="97"/>
      <c r="L30" s="14"/>
    </row>
    <row r="31" spans="1:12" ht="18.75" customHeight="1">
      <c r="A31" s="109">
        <v>2025</v>
      </c>
      <c r="B31" s="110" t="s">
        <v>238</v>
      </c>
      <c r="C31" s="189">
        <v>0</v>
      </c>
      <c r="D31" s="189">
        <v>0</v>
      </c>
      <c r="E31" s="220">
        <f t="shared" si="0"/>
        <v>0</v>
      </c>
      <c r="F31" s="298" t="s">
        <v>241</v>
      </c>
      <c r="G31" s="299"/>
      <c r="H31" s="300"/>
      <c r="I31" s="295" t="s">
        <v>241</v>
      </c>
      <c r="J31" s="278"/>
      <c r="K31" s="97"/>
      <c r="L31" s="14"/>
    </row>
    <row r="32" spans="1:12" ht="18.75" customHeight="1">
      <c r="A32" s="109">
        <v>2025</v>
      </c>
      <c r="B32" s="110" t="s">
        <v>240</v>
      </c>
      <c r="C32" s="189">
        <v>0</v>
      </c>
      <c r="D32" s="189">
        <v>0</v>
      </c>
      <c r="E32" s="220">
        <f t="shared" si="0"/>
        <v>0</v>
      </c>
      <c r="F32" s="298" t="s">
        <v>241</v>
      </c>
      <c r="G32" s="299"/>
      <c r="H32" s="300"/>
      <c r="I32" s="277" t="s">
        <v>241</v>
      </c>
      <c r="J32" s="278"/>
      <c r="K32" s="97"/>
      <c r="L32" s="140"/>
    </row>
    <row r="33" spans="1:12" ht="328.5" customHeight="1">
      <c r="A33" s="109">
        <v>2025</v>
      </c>
      <c r="B33" s="110" t="s">
        <v>233</v>
      </c>
      <c r="C33" s="189">
        <v>0.5</v>
      </c>
      <c r="D33" s="189">
        <v>0.5</v>
      </c>
      <c r="E33" s="220">
        <f t="shared" si="0"/>
        <v>1</v>
      </c>
      <c r="F33" s="332" t="s">
        <v>402</v>
      </c>
      <c r="G33" s="333"/>
      <c r="H33" s="334"/>
      <c r="I33" s="351" t="s">
        <v>403</v>
      </c>
      <c r="J33" s="352"/>
      <c r="K33" s="97"/>
      <c r="L33" s="14"/>
    </row>
    <row r="34" spans="1:12" ht="18.75" customHeight="1">
      <c r="A34" s="109">
        <v>2025</v>
      </c>
      <c r="B34" s="110" t="s">
        <v>236</v>
      </c>
      <c r="C34" s="189">
        <v>0.5</v>
      </c>
      <c r="D34" s="189"/>
      <c r="E34" s="220">
        <f t="shared" si="0"/>
        <v>0</v>
      </c>
      <c r="F34" s="298"/>
      <c r="G34" s="299"/>
      <c r="H34" s="300"/>
      <c r="I34" s="277"/>
      <c r="J34" s="278"/>
      <c r="K34" s="97"/>
      <c r="L34" s="14"/>
    </row>
    <row r="35" spans="1:12" ht="18.75" customHeight="1">
      <c r="A35" s="109">
        <v>2026</v>
      </c>
      <c r="B35" s="110" t="s">
        <v>238</v>
      </c>
      <c r="C35" s="113"/>
      <c r="D35" s="71"/>
      <c r="E35" s="220">
        <f t="shared" si="0"/>
        <v>0</v>
      </c>
      <c r="F35" s="298"/>
      <c r="G35" s="299"/>
      <c r="H35" s="300"/>
      <c r="I35" s="277"/>
      <c r="J35" s="278"/>
      <c r="K35" s="97"/>
      <c r="L35" s="14"/>
    </row>
    <row r="36" spans="1:12" ht="18.75" customHeight="1">
      <c r="A36" s="109">
        <v>2026</v>
      </c>
      <c r="B36" s="110" t="s">
        <v>240</v>
      </c>
      <c r="C36" s="113"/>
      <c r="D36" s="71"/>
      <c r="E36" s="220">
        <f t="shared" si="0"/>
        <v>0</v>
      </c>
      <c r="F36" s="298"/>
      <c r="G36" s="299"/>
      <c r="H36" s="300"/>
      <c r="I36" s="277"/>
      <c r="J36" s="278"/>
      <c r="K36" s="97"/>
      <c r="L36" s="14"/>
    </row>
    <row r="37" spans="1:12" ht="18.75" customHeight="1">
      <c r="A37" s="109">
        <v>2026</v>
      </c>
      <c r="B37" s="110" t="s">
        <v>233</v>
      </c>
      <c r="C37" s="113"/>
      <c r="D37" s="71"/>
      <c r="E37" s="220">
        <f t="shared" si="0"/>
        <v>0</v>
      </c>
      <c r="F37" s="298"/>
      <c r="G37" s="299"/>
      <c r="H37" s="300"/>
      <c r="I37" s="277"/>
      <c r="J37" s="278"/>
      <c r="K37" s="97"/>
      <c r="L37" s="14"/>
    </row>
    <row r="38" spans="1:12" ht="18.75" customHeight="1">
      <c r="A38" s="109">
        <v>2026</v>
      </c>
      <c r="B38" s="110" t="s">
        <v>236</v>
      </c>
      <c r="C38" s="113"/>
      <c r="D38" s="71"/>
      <c r="E38" s="220">
        <f t="shared" si="0"/>
        <v>0</v>
      </c>
      <c r="F38" s="298"/>
      <c r="G38" s="299"/>
      <c r="H38" s="300"/>
      <c r="I38" s="277"/>
      <c r="J38" s="278"/>
      <c r="K38" s="97"/>
      <c r="L38" s="14"/>
    </row>
    <row r="39" spans="1:12" ht="18.75" customHeight="1">
      <c r="A39" s="109">
        <v>2027</v>
      </c>
      <c r="B39" s="110" t="s">
        <v>238</v>
      </c>
      <c r="C39" s="113"/>
      <c r="D39" s="113"/>
      <c r="E39" s="220">
        <f t="shared" si="0"/>
        <v>0</v>
      </c>
      <c r="F39" s="298"/>
      <c r="G39" s="299"/>
      <c r="H39" s="300"/>
      <c r="I39" s="277"/>
      <c r="J39" s="278"/>
      <c r="K39" s="97"/>
      <c r="L39" s="14"/>
    </row>
    <row r="40" spans="1:12" ht="18.75" customHeight="1">
      <c r="A40" s="109">
        <v>2027</v>
      </c>
      <c r="B40" s="110" t="s">
        <v>240</v>
      </c>
      <c r="C40" s="113"/>
      <c r="D40" s="71"/>
      <c r="E40" s="220">
        <f t="shared" si="0"/>
        <v>0</v>
      </c>
      <c r="F40" s="298"/>
      <c r="G40" s="299"/>
      <c r="H40" s="300"/>
      <c r="I40" s="277"/>
      <c r="J40" s="278"/>
      <c r="K40" s="97"/>
      <c r="L40" s="14"/>
    </row>
    <row r="41" spans="1:12" ht="18.75" customHeight="1">
      <c r="A41" s="109">
        <v>2027</v>
      </c>
      <c r="B41" s="110" t="s">
        <v>233</v>
      </c>
      <c r="C41" s="113"/>
      <c r="D41" s="71"/>
      <c r="E41" s="220">
        <f t="shared" si="0"/>
        <v>0</v>
      </c>
      <c r="F41" s="298"/>
      <c r="G41" s="299"/>
      <c r="H41" s="300"/>
      <c r="I41" s="277"/>
      <c r="J41" s="278"/>
      <c r="K41" s="97"/>
      <c r="L41" s="14"/>
    </row>
    <row r="42" spans="1:12" ht="18.75" customHeight="1">
      <c r="A42" s="109">
        <v>2027</v>
      </c>
      <c r="B42" s="110" t="s">
        <v>236</v>
      </c>
      <c r="C42" s="113"/>
      <c r="D42" s="71"/>
      <c r="E42" s="220">
        <f t="shared" si="0"/>
        <v>0</v>
      </c>
      <c r="F42" s="298"/>
      <c r="G42" s="299"/>
      <c r="H42" s="300"/>
      <c r="I42" s="277"/>
      <c r="J42" s="278"/>
      <c r="K42" s="97"/>
      <c r="L42" s="14"/>
    </row>
    <row r="43" spans="1:12" ht="18.75" customHeight="1">
      <c r="A43" s="109">
        <v>2028</v>
      </c>
      <c r="B43" s="110" t="s">
        <v>238</v>
      </c>
      <c r="C43" s="113"/>
      <c r="D43" s="71"/>
      <c r="E43" s="220">
        <f t="shared" si="0"/>
        <v>0</v>
      </c>
      <c r="F43" s="298"/>
      <c r="G43" s="299"/>
      <c r="H43" s="300"/>
      <c r="I43" s="277"/>
      <c r="J43" s="278"/>
      <c r="K43" s="97"/>
      <c r="L43" s="14"/>
    </row>
    <row r="44" spans="1:12" ht="18.75" customHeight="1">
      <c r="A44" s="109">
        <v>2028</v>
      </c>
      <c r="B44" s="110" t="s">
        <v>240</v>
      </c>
      <c r="C44" s="113"/>
      <c r="D44" s="113"/>
      <c r="E44" s="220">
        <f t="shared" si="0"/>
        <v>0</v>
      </c>
      <c r="F44" s="298"/>
      <c r="G44" s="299"/>
      <c r="H44" s="300"/>
      <c r="I44" s="277"/>
      <c r="J44" s="278"/>
      <c r="K44" s="141"/>
      <c r="L44" s="56"/>
    </row>
  </sheetData>
  <mergeCells count="50">
    <mergeCell ref="F44:H44"/>
    <mergeCell ref="I44:J44"/>
    <mergeCell ref="F40:H40"/>
    <mergeCell ref="I40:J40"/>
    <mergeCell ref="F41:H41"/>
    <mergeCell ref="I41:J41"/>
    <mergeCell ref="F42:H42"/>
    <mergeCell ref="I42:J42"/>
    <mergeCell ref="F39:H39"/>
    <mergeCell ref="I39:J39"/>
    <mergeCell ref="F38:H38"/>
    <mergeCell ref="I38:J38"/>
    <mergeCell ref="F43:H43"/>
    <mergeCell ref="I43:J43"/>
    <mergeCell ref="A27:J27"/>
    <mergeCell ref="B20:G20"/>
    <mergeCell ref="F28:H28"/>
    <mergeCell ref="I28:J28"/>
    <mergeCell ref="F29:H29"/>
    <mergeCell ref="I29:J29"/>
    <mergeCell ref="F30:H30"/>
    <mergeCell ref="I30:J30"/>
    <mergeCell ref="F36:H36"/>
    <mergeCell ref="I36:J36"/>
    <mergeCell ref="F37:H37"/>
    <mergeCell ref="I37:J37"/>
    <mergeCell ref="F34:H34"/>
    <mergeCell ref="I34:J34"/>
    <mergeCell ref="F35:H35"/>
    <mergeCell ref="I35:J35"/>
    <mergeCell ref="F31:H31"/>
    <mergeCell ref="I31:J31"/>
    <mergeCell ref="F32:H32"/>
    <mergeCell ref="I32:J32"/>
    <mergeCell ref="F33:H33"/>
    <mergeCell ref="I33:J33"/>
    <mergeCell ref="C1:H4"/>
    <mergeCell ref="C8:J8"/>
    <mergeCell ref="B6:J6"/>
    <mergeCell ref="B18:J18"/>
    <mergeCell ref="B14:J14"/>
    <mergeCell ref="B15:J15"/>
    <mergeCell ref="B16:J16"/>
    <mergeCell ref="B17:J17"/>
    <mergeCell ref="B12:J12"/>
    <mergeCell ref="B7:J7"/>
    <mergeCell ref="B9:J9"/>
    <mergeCell ref="B10:J10"/>
    <mergeCell ref="B11:J11"/>
    <mergeCell ref="B13:J13"/>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3:C23"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4"/>
  <sheetViews>
    <sheetView showGridLines="0" topLeftCell="A14" workbookViewId="0">
      <selection activeCell="F33" sqref="F33:H33"/>
    </sheetView>
  </sheetViews>
  <sheetFormatPr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154</v>
      </c>
      <c r="C6" s="287"/>
      <c r="D6" s="287"/>
      <c r="E6" s="287"/>
      <c r="F6" s="287"/>
      <c r="G6" s="287"/>
      <c r="H6" s="287"/>
      <c r="I6" s="287"/>
      <c r="J6" s="287"/>
      <c r="K6" s="97"/>
      <c r="L6" s="14"/>
    </row>
    <row r="7" spans="1:12" ht="30" customHeight="1">
      <c r="A7" s="88" t="s">
        <v>297</v>
      </c>
      <c r="B7" s="302" t="s">
        <v>376</v>
      </c>
      <c r="C7" s="303"/>
      <c r="D7" s="303"/>
      <c r="E7" s="303"/>
      <c r="F7" s="303"/>
      <c r="G7" s="303"/>
      <c r="H7" s="303"/>
      <c r="I7" s="303"/>
      <c r="J7" s="304"/>
      <c r="K7" s="97"/>
      <c r="L7" s="14"/>
    </row>
    <row r="8" spans="1:12" ht="30" customHeight="1">
      <c r="A8" s="88" t="s">
        <v>298</v>
      </c>
      <c r="B8" s="90" t="s">
        <v>404</v>
      </c>
      <c r="C8" s="366" t="s">
        <v>405</v>
      </c>
      <c r="D8" s="367"/>
      <c r="E8" s="367"/>
      <c r="F8" s="367"/>
      <c r="G8" s="367"/>
      <c r="H8" s="367"/>
      <c r="I8" s="367"/>
      <c r="J8" s="368"/>
      <c r="K8" s="97"/>
      <c r="L8" s="14"/>
    </row>
    <row r="9" spans="1:12" ht="30" customHeight="1">
      <c r="A9" s="88" t="s">
        <v>301</v>
      </c>
      <c r="B9" s="286" t="s">
        <v>406</v>
      </c>
      <c r="C9" s="287"/>
      <c r="D9" s="287"/>
      <c r="E9" s="287"/>
      <c r="F9" s="287"/>
      <c r="G9" s="287"/>
      <c r="H9" s="287"/>
      <c r="I9" s="287"/>
      <c r="J9" s="287"/>
      <c r="K9" s="97"/>
      <c r="L9" s="14"/>
    </row>
    <row r="10" spans="1:12" ht="30" customHeight="1">
      <c r="A10" s="88" t="s">
        <v>303</v>
      </c>
      <c r="B10" s="286" t="s">
        <v>406</v>
      </c>
      <c r="C10" s="287"/>
      <c r="D10" s="287"/>
      <c r="E10" s="287"/>
      <c r="F10" s="287"/>
      <c r="G10" s="287"/>
      <c r="H10" s="287"/>
      <c r="I10" s="287"/>
      <c r="J10" s="287"/>
      <c r="K10" s="97"/>
      <c r="L10" s="14"/>
    </row>
    <row r="11" spans="1:12" ht="30" customHeight="1">
      <c r="A11" s="88" t="s">
        <v>198</v>
      </c>
      <c r="B11" s="286" t="s">
        <v>407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370" t="s">
        <v>408</v>
      </c>
      <c r="C14" s="371"/>
      <c r="D14" s="371"/>
      <c r="E14" s="371"/>
      <c r="F14" s="371"/>
      <c r="G14" s="371"/>
      <c r="H14" s="371"/>
      <c r="I14" s="371"/>
      <c r="J14" s="371"/>
      <c r="K14" s="97"/>
      <c r="L14" s="14"/>
    </row>
    <row r="15" spans="1:12" ht="30" customHeight="1">
      <c r="A15" s="88" t="s">
        <v>206</v>
      </c>
      <c r="B15" s="370" t="s">
        <v>409</v>
      </c>
      <c r="C15" s="371"/>
      <c r="D15" s="371"/>
      <c r="E15" s="371"/>
      <c r="F15" s="371"/>
      <c r="G15" s="371"/>
      <c r="H15" s="371"/>
      <c r="I15" s="371"/>
      <c r="J15" s="371"/>
      <c r="K15" s="97"/>
      <c r="L15" s="14"/>
    </row>
    <row r="16" spans="1:12" ht="30" customHeight="1">
      <c r="A16" s="88" t="s">
        <v>208</v>
      </c>
      <c r="B16" s="370" t="s">
        <v>152</v>
      </c>
      <c r="C16" s="371"/>
      <c r="D16" s="371"/>
      <c r="E16" s="371"/>
      <c r="F16" s="371"/>
      <c r="G16" s="371"/>
      <c r="H16" s="371"/>
      <c r="I16" s="371"/>
      <c r="J16" s="371"/>
      <c r="K16" s="97"/>
      <c r="L16" s="14"/>
    </row>
    <row r="17" spans="1:12" ht="30" customHeight="1">
      <c r="A17" s="88" t="s">
        <v>308</v>
      </c>
      <c r="B17" s="372">
        <v>0</v>
      </c>
      <c r="C17" s="372"/>
      <c r="D17" s="372"/>
      <c r="E17" s="372"/>
      <c r="F17" s="373"/>
      <c r="G17" s="372"/>
      <c r="H17" s="372"/>
      <c r="I17" s="372"/>
      <c r="J17" s="372"/>
      <c r="K17" s="97"/>
      <c r="L17" s="14"/>
    </row>
    <row r="18" spans="1:12" ht="30" customHeight="1">
      <c r="A18" s="88" t="s">
        <v>211</v>
      </c>
      <c r="B18" s="286" t="s">
        <v>212</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6">
        <v>0</v>
      </c>
      <c r="C22" s="176">
        <v>3</v>
      </c>
      <c r="D22" s="176">
        <v>0</v>
      </c>
      <c r="E22" s="176">
        <v>0</v>
      </c>
      <c r="F22" s="176">
        <v>0</v>
      </c>
      <c r="G22" s="177">
        <f>SUM(B22:F22)</f>
        <v>3</v>
      </c>
      <c r="H22" s="97"/>
      <c r="I22" s="20"/>
      <c r="J22" s="20"/>
      <c r="K22" s="20"/>
      <c r="L22" s="14"/>
    </row>
    <row r="23" spans="1:12" ht="30" customHeight="1">
      <c r="A23" s="100" t="s">
        <v>221</v>
      </c>
      <c r="B23" s="221">
        <f>SUM(D29:D30)</f>
        <v>0</v>
      </c>
      <c r="C23" s="221">
        <f>SUM(D31:D34)</f>
        <v>1</v>
      </c>
      <c r="D23" s="221">
        <f>SUM(D35:D38)</f>
        <v>0</v>
      </c>
      <c r="E23" s="221">
        <f>SUM(D39:D42)</f>
        <v>0</v>
      </c>
      <c r="F23" s="221">
        <f>SUM(D43:D44)</f>
        <v>0</v>
      </c>
      <c r="G23" s="195">
        <f>SUM(B23:F23)</f>
        <v>1</v>
      </c>
      <c r="H23" s="97"/>
      <c r="I23" s="20"/>
      <c r="J23" s="20"/>
      <c r="K23" s="20"/>
      <c r="L23" s="14"/>
    </row>
    <row r="24" spans="1:12" ht="30" customHeight="1">
      <c r="A24" s="100" t="s">
        <v>222</v>
      </c>
      <c r="B24" s="103">
        <f>IFERROR(IF(B23/B22&gt;100%,100%,B23/B22),0)</f>
        <v>0</v>
      </c>
      <c r="C24" s="103">
        <f>IFERROR(IF(C23/C22&gt;100%,100%,C23/C22),0)</f>
        <v>0.33333333333333331</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v>
      </c>
      <c r="C25" s="103">
        <f>(C23/G22)+B25</f>
        <v>0.33333333333333331</v>
      </c>
      <c r="D25" s="103"/>
      <c r="E25" s="103"/>
      <c r="F25" s="103"/>
      <c r="G25" s="103">
        <f>MAX(B25:F25)</f>
        <v>0.33333333333333331</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84">
        <v>0</v>
      </c>
      <c r="D29" s="189">
        <v>0</v>
      </c>
      <c r="E29" s="220">
        <f>IFERROR(IF(D29/C29&gt;100%,100%,D29/C29),0)</f>
        <v>0</v>
      </c>
      <c r="F29" s="298" t="s">
        <v>241</v>
      </c>
      <c r="G29" s="299"/>
      <c r="H29" s="300"/>
      <c r="I29" s="295" t="s">
        <v>241</v>
      </c>
      <c r="J29" s="278"/>
      <c r="K29" s="97"/>
      <c r="L29" s="14"/>
    </row>
    <row r="30" spans="1:12" ht="18.75" customHeight="1">
      <c r="A30" s="109">
        <v>2024</v>
      </c>
      <c r="B30" s="110" t="s">
        <v>236</v>
      </c>
      <c r="C30" s="184">
        <v>0</v>
      </c>
      <c r="D30" s="189">
        <v>0</v>
      </c>
      <c r="E30" s="220">
        <f t="shared" ref="E30:E44" si="0">IFERROR(IF(D30/C30&gt;100%,100%,D30/C30),0)</f>
        <v>0</v>
      </c>
      <c r="F30" s="298" t="s">
        <v>241</v>
      </c>
      <c r="G30" s="299"/>
      <c r="H30" s="300"/>
      <c r="I30" s="295" t="s">
        <v>241</v>
      </c>
      <c r="J30" s="278"/>
      <c r="K30" s="97"/>
      <c r="L30" s="14"/>
    </row>
    <row r="31" spans="1:12" ht="18.75" customHeight="1">
      <c r="A31" s="109">
        <v>2025</v>
      </c>
      <c r="B31" s="110" t="s">
        <v>238</v>
      </c>
      <c r="C31" s="184">
        <v>0</v>
      </c>
      <c r="D31" s="189">
        <v>0</v>
      </c>
      <c r="E31" s="220">
        <f t="shared" si="0"/>
        <v>0</v>
      </c>
      <c r="F31" s="298" t="s">
        <v>241</v>
      </c>
      <c r="G31" s="299"/>
      <c r="H31" s="300"/>
      <c r="I31" s="295" t="s">
        <v>241</v>
      </c>
      <c r="J31" s="278"/>
      <c r="K31" s="97"/>
      <c r="L31" s="14"/>
    </row>
    <row r="32" spans="1:12" ht="18.75" customHeight="1">
      <c r="A32" s="109">
        <v>2025</v>
      </c>
      <c r="B32" s="110" t="s">
        <v>240</v>
      </c>
      <c r="C32" s="184">
        <v>0</v>
      </c>
      <c r="D32" s="189">
        <v>0</v>
      </c>
      <c r="E32" s="220">
        <f t="shared" si="0"/>
        <v>0</v>
      </c>
      <c r="F32" s="298" t="s">
        <v>241</v>
      </c>
      <c r="G32" s="299"/>
      <c r="H32" s="300"/>
      <c r="I32" s="295" t="s">
        <v>241</v>
      </c>
      <c r="J32" s="278"/>
      <c r="K32" s="97"/>
      <c r="L32" s="140"/>
    </row>
    <row r="33" spans="1:12" ht="81.75" customHeight="1">
      <c r="A33" s="109">
        <v>2025</v>
      </c>
      <c r="B33" s="110" t="s">
        <v>233</v>
      </c>
      <c r="C33" s="184">
        <v>1</v>
      </c>
      <c r="D33" s="189">
        <v>1</v>
      </c>
      <c r="E33" s="220">
        <f t="shared" si="0"/>
        <v>1</v>
      </c>
      <c r="F33" s="332" t="s">
        <v>410</v>
      </c>
      <c r="G33" s="333"/>
      <c r="H33" s="334"/>
      <c r="I33" s="351" t="s">
        <v>411</v>
      </c>
      <c r="J33" s="352"/>
      <c r="K33" s="97"/>
      <c r="L33" s="14"/>
    </row>
    <row r="34" spans="1:12" ht="18.75" customHeight="1">
      <c r="A34" s="109">
        <v>2025</v>
      </c>
      <c r="B34" s="110" t="s">
        <v>236</v>
      </c>
      <c r="C34" s="184">
        <v>2</v>
      </c>
      <c r="D34" s="189"/>
      <c r="E34" s="220">
        <f t="shared" si="0"/>
        <v>0</v>
      </c>
      <c r="F34" s="298"/>
      <c r="G34" s="299"/>
      <c r="H34" s="300"/>
      <c r="I34" s="277"/>
      <c r="J34" s="278"/>
      <c r="K34" s="97"/>
      <c r="L34" s="14"/>
    </row>
    <row r="35" spans="1:12" ht="18.75" customHeight="1">
      <c r="A35" s="109">
        <v>2026</v>
      </c>
      <c r="B35" s="110" t="s">
        <v>238</v>
      </c>
      <c r="C35" s="113"/>
      <c r="D35" s="189"/>
      <c r="E35" s="220">
        <f t="shared" si="0"/>
        <v>0</v>
      </c>
      <c r="F35" s="298"/>
      <c r="G35" s="299"/>
      <c r="H35" s="300"/>
      <c r="I35" s="277"/>
      <c r="J35" s="278"/>
      <c r="K35" s="97"/>
      <c r="L35" s="14"/>
    </row>
    <row r="36" spans="1:12" ht="18.75" customHeight="1">
      <c r="A36" s="109">
        <v>2026</v>
      </c>
      <c r="B36" s="110" t="s">
        <v>240</v>
      </c>
      <c r="C36" s="113"/>
      <c r="D36" s="189"/>
      <c r="E36" s="220">
        <f t="shared" si="0"/>
        <v>0</v>
      </c>
      <c r="F36" s="298"/>
      <c r="G36" s="299"/>
      <c r="H36" s="300"/>
      <c r="I36" s="277"/>
      <c r="J36" s="278"/>
      <c r="K36" s="97"/>
      <c r="L36" s="14"/>
    </row>
    <row r="37" spans="1:12" ht="18.75" customHeight="1">
      <c r="A37" s="109">
        <v>2026</v>
      </c>
      <c r="B37" s="110" t="s">
        <v>233</v>
      </c>
      <c r="C37" s="113"/>
      <c r="D37" s="71"/>
      <c r="E37" s="220">
        <f t="shared" si="0"/>
        <v>0</v>
      </c>
      <c r="F37" s="298"/>
      <c r="G37" s="299"/>
      <c r="H37" s="300"/>
      <c r="I37" s="277"/>
      <c r="J37" s="278"/>
      <c r="K37" s="97"/>
      <c r="L37" s="14"/>
    </row>
    <row r="38" spans="1:12" ht="18.75" customHeight="1">
      <c r="A38" s="109">
        <v>2026</v>
      </c>
      <c r="B38" s="110" t="s">
        <v>236</v>
      </c>
      <c r="C38" s="113"/>
      <c r="D38" s="71"/>
      <c r="E38" s="220">
        <f t="shared" si="0"/>
        <v>0</v>
      </c>
      <c r="F38" s="298"/>
      <c r="G38" s="299"/>
      <c r="H38" s="300"/>
      <c r="I38" s="277"/>
      <c r="J38" s="278"/>
      <c r="K38" s="97"/>
      <c r="L38" s="14"/>
    </row>
    <row r="39" spans="1:12" ht="18.75" customHeight="1">
      <c r="A39" s="109">
        <v>2027</v>
      </c>
      <c r="B39" s="110" t="s">
        <v>238</v>
      </c>
      <c r="C39" s="113"/>
      <c r="D39" s="113"/>
      <c r="E39" s="220">
        <f t="shared" si="0"/>
        <v>0</v>
      </c>
      <c r="F39" s="298"/>
      <c r="G39" s="299"/>
      <c r="H39" s="300"/>
      <c r="I39" s="277"/>
      <c r="J39" s="278"/>
      <c r="K39" s="97"/>
      <c r="L39" s="14"/>
    </row>
    <row r="40" spans="1:12" ht="18.75" customHeight="1">
      <c r="A40" s="109">
        <v>2027</v>
      </c>
      <c r="B40" s="110" t="s">
        <v>240</v>
      </c>
      <c r="C40" s="113"/>
      <c r="D40" s="71"/>
      <c r="E40" s="220">
        <f t="shared" si="0"/>
        <v>0</v>
      </c>
      <c r="F40" s="298"/>
      <c r="G40" s="299"/>
      <c r="H40" s="300"/>
      <c r="I40" s="277"/>
      <c r="J40" s="278"/>
      <c r="K40" s="97"/>
      <c r="L40" s="14"/>
    </row>
    <row r="41" spans="1:12" ht="18.75" customHeight="1">
      <c r="A41" s="109">
        <v>2027</v>
      </c>
      <c r="B41" s="110" t="s">
        <v>233</v>
      </c>
      <c r="C41" s="113"/>
      <c r="D41" s="71"/>
      <c r="E41" s="220">
        <f t="shared" si="0"/>
        <v>0</v>
      </c>
      <c r="F41" s="298"/>
      <c r="G41" s="299"/>
      <c r="H41" s="300"/>
      <c r="I41" s="277"/>
      <c r="J41" s="278"/>
      <c r="K41" s="97"/>
      <c r="L41" s="14"/>
    </row>
    <row r="42" spans="1:12" ht="18.75" customHeight="1">
      <c r="A42" s="109">
        <v>2027</v>
      </c>
      <c r="B42" s="110" t="s">
        <v>236</v>
      </c>
      <c r="C42" s="113"/>
      <c r="D42" s="71"/>
      <c r="E42" s="220">
        <f t="shared" si="0"/>
        <v>0</v>
      </c>
      <c r="F42" s="298"/>
      <c r="G42" s="299"/>
      <c r="H42" s="300"/>
      <c r="I42" s="277"/>
      <c r="J42" s="278"/>
      <c r="K42" s="97"/>
      <c r="L42" s="14"/>
    </row>
    <row r="43" spans="1:12" ht="18.75" customHeight="1">
      <c r="A43" s="109">
        <v>2028</v>
      </c>
      <c r="B43" s="110" t="s">
        <v>238</v>
      </c>
      <c r="C43" s="113"/>
      <c r="D43" s="71"/>
      <c r="E43" s="220">
        <f t="shared" si="0"/>
        <v>0</v>
      </c>
      <c r="F43" s="298"/>
      <c r="G43" s="299"/>
      <c r="H43" s="300"/>
      <c r="I43" s="277"/>
      <c r="J43" s="278"/>
      <c r="K43" s="97"/>
      <c r="L43" s="14"/>
    </row>
    <row r="44" spans="1:12" ht="18.75" customHeight="1">
      <c r="A44" s="109">
        <v>2028</v>
      </c>
      <c r="B44" s="110" t="s">
        <v>240</v>
      </c>
      <c r="C44" s="113"/>
      <c r="D44" s="113"/>
      <c r="E44" s="220">
        <f t="shared" si="0"/>
        <v>0</v>
      </c>
      <c r="F44" s="298"/>
      <c r="G44" s="299"/>
      <c r="H44" s="300"/>
      <c r="I44" s="277"/>
      <c r="J44" s="278"/>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3:C23"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4"/>
  <sheetViews>
    <sheetView showGridLines="0" topLeftCell="A15" workbookViewId="0">
      <selection activeCell="A33" sqref="A33"/>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75" customHeight="1">
      <c r="A5" s="84"/>
      <c r="B5" s="85"/>
      <c r="C5" s="85"/>
      <c r="D5" s="85"/>
      <c r="E5" s="85"/>
      <c r="F5" s="85"/>
      <c r="G5" s="85"/>
      <c r="H5" s="85"/>
      <c r="I5" s="86"/>
      <c r="J5" s="139"/>
      <c r="K5" s="20"/>
      <c r="L5" s="14"/>
    </row>
    <row r="6" spans="1:12" ht="30.75" customHeight="1">
      <c r="A6" s="88" t="s">
        <v>296</v>
      </c>
      <c r="B6" s="286" t="s">
        <v>162</v>
      </c>
      <c r="C6" s="287"/>
      <c r="D6" s="287"/>
      <c r="E6" s="287"/>
      <c r="F6" s="287"/>
      <c r="G6" s="287"/>
      <c r="H6" s="287"/>
      <c r="I6" s="287"/>
      <c r="J6" s="287"/>
      <c r="K6" s="97"/>
      <c r="L6" s="14"/>
    </row>
    <row r="7" spans="1:12" ht="30.75" customHeight="1">
      <c r="A7" s="88" t="s">
        <v>297</v>
      </c>
      <c r="B7" s="302" t="s">
        <v>376</v>
      </c>
      <c r="C7" s="303"/>
      <c r="D7" s="303"/>
      <c r="E7" s="303"/>
      <c r="F7" s="303"/>
      <c r="G7" s="303"/>
      <c r="H7" s="303"/>
      <c r="I7" s="303"/>
      <c r="J7" s="304"/>
      <c r="K7" s="97"/>
      <c r="L7" s="14"/>
    </row>
    <row r="8" spans="1:12" ht="30.75" customHeight="1">
      <c r="A8" s="88" t="s">
        <v>298</v>
      </c>
      <c r="B8" s="90" t="s">
        <v>412</v>
      </c>
      <c r="C8" s="302" t="s">
        <v>413</v>
      </c>
      <c r="D8" s="303"/>
      <c r="E8" s="303"/>
      <c r="F8" s="303"/>
      <c r="G8" s="303"/>
      <c r="H8" s="303"/>
      <c r="I8" s="303"/>
      <c r="J8" s="304"/>
      <c r="K8" s="97"/>
      <c r="L8" s="14"/>
    </row>
    <row r="9" spans="1:12" ht="30.75" customHeight="1">
      <c r="A9" s="88" t="s">
        <v>301</v>
      </c>
      <c r="B9" s="286" t="s">
        <v>414</v>
      </c>
      <c r="C9" s="287"/>
      <c r="D9" s="287"/>
      <c r="E9" s="287"/>
      <c r="F9" s="287"/>
      <c r="G9" s="287"/>
      <c r="H9" s="287"/>
      <c r="I9" s="287"/>
      <c r="J9" s="287"/>
      <c r="K9" s="97"/>
      <c r="L9" s="14"/>
    </row>
    <row r="10" spans="1:12" ht="30.75" customHeight="1">
      <c r="A10" s="88" t="s">
        <v>303</v>
      </c>
      <c r="B10" s="286" t="s">
        <v>415</v>
      </c>
      <c r="C10" s="287"/>
      <c r="D10" s="287"/>
      <c r="E10" s="287"/>
      <c r="F10" s="287"/>
      <c r="G10" s="287"/>
      <c r="H10" s="287"/>
      <c r="I10" s="287"/>
      <c r="J10" s="287"/>
      <c r="K10" s="97"/>
      <c r="L10" s="14"/>
    </row>
    <row r="11" spans="1:12" ht="30.75" customHeight="1">
      <c r="A11" s="88" t="s">
        <v>198</v>
      </c>
      <c r="B11" s="286" t="s">
        <v>247</v>
      </c>
      <c r="C11" s="287"/>
      <c r="D11" s="287"/>
      <c r="E11" s="287"/>
      <c r="F11" s="287"/>
      <c r="G11" s="287"/>
      <c r="H11" s="287"/>
      <c r="I11" s="287"/>
      <c r="J11" s="287"/>
      <c r="K11" s="97"/>
      <c r="L11" s="14"/>
    </row>
    <row r="12" spans="1:12" ht="30.75" customHeight="1">
      <c r="A12" s="88" t="s">
        <v>200</v>
      </c>
      <c r="B12" s="286" t="s">
        <v>416</v>
      </c>
      <c r="C12" s="287"/>
      <c r="D12" s="287"/>
      <c r="E12" s="287"/>
      <c r="F12" s="287"/>
      <c r="G12" s="287"/>
      <c r="H12" s="287"/>
      <c r="I12" s="287"/>
      <c r="J12" s="287"/>
      <c r="K12" s="97"/>
      <c r="L12" s="14"/>
    </row>
    <row r="13" spans="1:12" ht="30.75" customHeight="1">
      <c r="A13" s="88" t="s">
        <v>202</v>
      </c>
      <c r="B13" s="283" t="s">
        <v>203</v>
      </c>
      <c r="C13" s="284"/>
      <c r="D13" s="284"/>
      <c r="E13" s="284"/>
      <c r="F13" s="284"/>
      <c r="G13" s="284"/>
      <c r="H13" s="284"/>
      <c r="I13" s="284"/>
      <c r="J13" s="285"/>
      <c r="K13" s="97"/>
      <c r="L13" s="14"/>
    </row>
    <row r="14" spans="1:12" ht="30.75" customHeight="1">
      <c r="A14" s="88" t="s">
        <v>204</v>
      </c>
      <c r="B14" s="286" t="s">
        <v>417</v>
      </c>
      <c r="C14" s="287"/>
      <c r="D14" s="287"/>
      <c r="E14" s="287"/>
      <c r="F14" s="287"/>
      <c r="G14" s="287"/>
      <c r="H14" s="287"/>
      <c r="I14" s="287"/>
      <c r="J14" s="287"/>
      <c r="K14" s="97"/>
      <c r="L14" s="14"/>
    </row>
    <row r="15" spans="1:12" ht="30.75" customHeight="1">
      <c r="A15" s="88" t="s">
        <v>206</v>
      </c>
      <c r="B15" s="286" t="s">
        <v>418</v>
      </c>
      <c r="C15" s="287"/>
      <c r="D15" s="287"/>
      <c r="E15" s="287"/>
      <c r="F15" s="287"/>
      <c r="G15" s="287"/>
      <c r="H15" s="287"/>
      <c r="I15" s="287"/>
      <c r="J15" s="287"/>
      <c r="K15" s="97"/>
      <c r="L15" s="14"/>
    </row>
    <row r="16" spans="1:12" ht="30.75" customHeight="1">
      <c r="A16" s="88" t="s">
        <v>208</v>
      </c>
      <c r="B16" s="286" t="s">
        <v>419</v>
      </c>
      <c r="C16" s="287"/>
      <c r="D16" s="287"/>
      <c r="E16" s="287"/>
      <c r="F16" s="287"/>
      <c r="G16" s="287"/>
      <c r="H16" s="287"/>
      <c r="I16" s="287"/>
      <c r="J16" s="287"/>
      <c r="K16" s="97"/>
      <c r="L16" s="14"/>
    </row>
    <row r="17" spans="1:12" ht="30.75" customHeight="1">
      <c r="A17" s="88" t="s">
        <v>308</v>
      </c>
      <c r="B17" s="286" t="s">
        <v>420</v>
      </c>
      <c r="C17" s="287"/>
      <c r="D17" s="287"/>
      <c r="E17" s="287"/>
      <c r="F17" s="287"/>
      <c r="G17" s="287"/>
      <c r="H17" s="287"/>
      <c r="I17" s="287"/>
      <c r="J17" s="287"/>
      <c r="K17" s="97"/>
      <c r="L17" s="14"/>
    </row>
    <row r="18" spans="1:12" ht="30.75" customHeight="1">
      <c r="A18" s="88" t="s">
        <v>211</v>
      </c>
      <c r="B18" s="286" t="s">
        <v>421</v>
      </c>
      <c r="C18" s="287"/>
      <c r="D18" s="287"/>
      <c r="E18" s="287"/>
      <c r="F18" s="287"/>
      <c r="G18" s="287"/>
      <c r="H18" s="287"/>
      <c r="I18" s="287"/>
      <c r="J18" s="287"/>
      <c r="K18" s="97"/>
      <c r="L18" s="14"/>
    </row>
    <row r="19" spans="1:12" ht="30.75" customHeight="1">
      <c r="A19" s="91"/>
      <c r="B19" s="92"/>
      <c r="C19" s="92"/>
      <c r="D19" s="92"/>
      <c r="E19" s="92"/>
      <c r="F19" s="92"/>
      <c r="G19" s="92"/>
      <c r="H19" s="93"/>
      <c r="I19" s="93"/>
      <c r="J19" s="93"/>
      <c r="K19" s="20"/>
      <c r="L19" s="14"/>
    </row>
    <row r="20" spans="1:12" ht="30.75" customHeight="1">
      <c r="A20" s="95"/>
      <c r="B20" s="288" t="s">
        <v>213</v>
      </c>
      <c r="C20" s="289"/>
      <c r="D20" s="289"/>
      <c r="E20" s="289"/>
      <c r="F20" s="289"/>
      <c r="G20" s="289"/>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4">
        <v>0</v>
      </c>
      <c r="C22" s="174">
        <v>0.25</v>
      </c>
      <c r="D22" s="174">
        <v>0.5</v>
      </c>
      <c r="E22" s="174">
        <v>0.75</v>
      </c>
      <c r="F22" s="174">
        <v>1</v>
      </c>
      <c r="G22" s="105">
        <v>1</v>
      </c>
      <c r="H22" s="97"/>
      <c r="I22" s="20"/>
      <c r="J22" s="20"/>
      <c r="K22" s="20"/>
      <c r="L22" s="14"/>
    </row>
    <row r="23" spans="1:12" ht="30.75" customHeight="1">
      <c r="A23" s="100" t="s">
        <v>221</v>
      </c>
      <c r="B23" s="222">
        <f>MAX(D29:D30)</f>
        <v>0</v>
      </c>
      <c r="C23" s="222">
        <f>MAX(D31:D34)</f>
        <v>0.05</v>
      </c>
      <c r="D23" s="222">
        <f>MAX(D35:D38)</f>
        <v>0</v>
      </c>
      <c r="E23" s="222">
        <f>MAX(D39:D42)</f>
        <v>0</v>
      </c>
      <c r="F23" s="222">
        <f>MAX(D43:D44)</f>
        <v>0</v>
      </c>
      <c r="G23" s="196">
        <f>MAX(B23:F23)</f>
        <v>0.05</v>
      </c>
      <c r="H23" s="97"/>
      <c r="I23" s="20"/>
      <c r="J23" s="20"/>
      <c r="K23" s="20"/>
      <c r="L23" s="14"/>
    </row>
    <row r="24" spans="1:12" ht="30.75" customHeight="1">
      <c r="A24" s="100" t="s">
        <v>222</v>
      </c>
      <c r="B24" s="103">
        <f>IFERROR(IF(B23/B22&gt;100%,100%,B23/B22),0)</f>
        <v>0</v>
      </c>
      <c r="C24" s="103">
        <f>IFERROR(IF(C23/C22&gt;100%,100%,C23/C22),0)</f>
        <v>0.2</v>
      </c>
      <c r="D24" s="103">
        <f>IFERROR(IF(D23/D22&gt;100%,100%,D23/D22),"")</f>
        <v>0</v>
      </c>
      <c r="E24" s="103">
        <f>IFERROR(IF(E23/E22&gt;100%,100%,E23/E22),"")</f>
        <v>0</v>
      </c>
      <c r="F24" s="103">
        <f>IFERROR(IF(F23/F22&gt;100%,100%,F23/F22),"")</f>
        <v>0</v>
      </c>
      <c r="G24" s="104" t="s">
        <v>223</v>
      </c>
      <c r="H24" s="97"/>
      <c r="I24" s="20"/>
      <c r="J24" s="20"/>
      <c r="K24" s="20"/>
      <c r="L24" s="14"/>
    </row>
    <row r="25" spans="1:12" ht="30.75" customHeight="1">
      <c r="A25" s="100" t="s">
        <v>224</v>
      </c>
      <c r="B25" s="103">
        <f>B23/$G$22</f>
        <v>0</v>
      </c>
      <c r="C25" s="103">
        <f t="shared" ref="C25:G25" si="0">C23/$G$22</f>
        <v>0.05</v>
      </c>
      <c r="D25" s="103">
        <f>IFERROR(D23/$G$22,"")</f>
        <v>0</v>
      </c>
      <c r="E25" s="103">
        <f>IFERROR(E23/$G$22,"")</f>
        <v>0</v>
      </c>
      <c r="F25" s="103">
        <f>IFERROR(F23/$G$22,"")</f>
        <v>0</v>
      </c>
      <c r="G25" s="103">
        <f t="shared" si="0"/>
        <v>0.05</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13">
        <v>0</v>
      </c>
      <c r="D29" s="199">
        <v>0</v>
      </c>
      <c r="E29" s="220">
        <f>IFERROR(IF(D29/C29&gt;100%,100%,D29/C29),0)</f>
        <v>0</v>
      </c>
      <c r="F29" s="298" t="s">
        <v>241</v>
      </c>
      <c r="G29" s="299"/>
      <c r="H29" s="300"/>
      <c r="I29" s="295" t="s">
        <v>241</v>
      </c>
      <c r="J29" s="278"/>
      <c r="K29" s="97"/>
      <c r="L29" s="14"/>
    </row>
    <row r="30" spans="1:12" ht="18.75" customHeight="1">
      <c r="A30" s="109">
        <v>2024</v>
      </c>
      <c r="B30" s="110" t="s">
        <v>236</v>
      </c>
      <c r="C30" s="113">
        <v>0</v>
      </c>
      <c r="D30" s="199">
        <v>0</v>
      </c>
      <c r="E30" s="220">
        <f t="shared" ref="E30:E44" si="1">IFERROR(IF(D30/C30&gt;100%,100%,D30/C30),0)</f>
        <v>0</v>
      </c>
      <c r="F30" s="298" t="s">
        <v>241</v>
      </c>
      <c r="G30" s="299"/>
      <c r="H30" s="300"/>
      <c r="I30" s="295" t="s">
        <v>241</v>
      </c>
      <c r="J30" s="278"/>
      <c r="K30" s="97"/>
      <c r="L30" s="14"/>
    </row>
    <row r="31" spans="1:12" ht="123.75" customHeight="1">
      <c r="A31" s="109">
        <v>2025</v>
      </c>
      <c r="B31" s="110" t="s">
        <v>238</v>
      </c>
      <c r="C31" s="113">
        <v>0.05</v>
      </c>
      <c r="D31" s="199">
        <v>0.05</v>
      </c>
      <c r="E31" s="220">
        <f t="shared" si="1"/>
        <v>1</v>
      </c>
      <c r="F31" s="298" t="s">
        <v>422</v>
      </c>
      <c r="G31" s="299"/>
      <c r="H31" s="300"/>
      <c r="I31" s="277" t="s">
        <v>423</v>
      </c>
      <c r="J31" s="278"/>
      <c r="K31" s="97"/>
      <c r="L31" s="14"/>
    </row>
    <row r="32" spans="1:12" ht="108.75" customHeight="1">
      <c r="A32" s="109">
        <v>2025</v>
      </c>
      <c r="B32" s="110" t="s">
        <v>240</v>
      </c>
      <c r="C32" s="113">
        <v>0.05</v>
      </c>
      <c r="D32" s="112">
        <v>0.05</v>
      </c>
      <c r="E32" s="220">
        <f t="shared" si="1"/>
        <v>1</v>
      </c>
      <c r="F32" s="316" t="s">
        <v>424</v>
      </c>
      <c r="G32" s="357"/>
      <c r="H32" s="317"/>
      <c r="I32" s="374" t="s">
        <v>425</v>
      </c>
      <c r="J32" s="375"/>
      <c r="K32" s="97"/>
      <c r="L32" s="140"/>
    </row>
    <row r="33" spans="1:12" ht="144" customHeight="1">
      <c r="A33" s="109">
        <v>2025</v>
      </c>
      <c r="B33" s="110" t="s">
        <v>233</v>
      </c>
      <c r="C33" s="113">
        <v>0.05</v>
      </c>
      <c r="D33" s="199">
        <v>0.05</v>
      </c>
      <c r="E33" s="220">
        <f t="shared" si="1"/>
        <v>1</v>
      </c>
      <c r="F33" s="332" t="s">
        <v>426</v>
      </c>
      <c r="G33" s="333"/>
      <c r="H33" s="334"/>
      <c r="I33" s="351" t="s">
        <v>427</v>
      </c>
      <c r="J33" s="352"/>
      <c r="K33" s="97"/>
      <c r="L33" s="14"/>
    </row>
    <row r="34" spans="1:12" ht="18.75" customHeight="1">
      <c r="A34" s="109">
        <v>2025</v>
      </c>
      <c r="B34" s="110" t="s">
        <v>236</v>
      </c>
      <c r="C34" s="113">
        <v>0.1</v>
      </c>
      <c r="D34" s="199"/>
      <c r="E34" s="220">
        <f t="shared" si="1"/>
        <v>0</v>
      </c>
      <c r="F34" s="298"/>
      <c r="G34" s="299"/>
      <c r="H34" s="300"/>
      <c r="I34" s="277"/>
      <c r="J34" s="278"/>
      <c r="K34" s="97"/>
      <c r="L34" s="14"/>
    </row>
    <row r="35" spans="1:12" ht="18.75" customHeight="1">
      <c r="A35" s="109">
        <v>2026</v>
      </c>
      <c r="B35" s="110" t="s">
        <v>238</v>
      </c>
      <c r="C35" s="113"/>
      <c r="D35" s="199"/>
      <c r="E35" s="220">
        <f t="shared" si="1"/>
        <v>0</v>
      </c>
      <c r="F35" s="298"/>
      <c r="G35" s="299"/>
      <c r="H35" s="300"/>
      <c r="I35" s="277"/>
      <c r="J35" s="278"/>
      <c r="K35" s="97"/>
      <c r="L35" s="14"/>
    </row>
    <row r="36" spans="1:12" ht="18.75" customHeight="1">
      <c r="A36" s="109">
        <v>2026</v>
      </c>
      <c r="B36" s="110" t="s">
        <v>240</v>
      </c>
      <c r="C36" s="113"/>
      <c r="D36" s="199"/>
      <c r="E36" s="220">
        <f t="shared" si="1"/>
        <v>0</v>
      </c>
      <c r="F36" s="298"/>
      <c r="G36" s="299"/>
      <c r="H36" s="300"/>
      <c r="I36" s="277"/>
      <c r="J36" s="278"/>
      <c r="K36" s="97"/>
      <c r="L36" s="14"/>
    </row>
    <row r="37" spans="1:12" ht="18.75" customHeight="1">
      <c r="A37" s="109">
        <v>2026</v>
      </c>
      <c r="B37" s="110" t="s">
        <v>233</v>
      </c>
      <c r="C37" s="113"/>
      <c r="D37" s="199"/>
      <c r="E37" s="220">
        <f t="shared" si="1"/>
        <v>0</v>
      </c>
      <c r="F37" s="298"/>
      <c r="G37" s="299"/>
      <c r="H37" s="300"/>
      <c r="I37" s="277"/>
      <c r="J37" s="278"/>
      <c r="K37" s="97"/>
      <c r="L37" s="14"/>
    </row>
    <row r="38" spans="1:12" ht="18.75" customHeight="1">
      <c r="A38" s="109">
        <v>2026</v>
      </c>
      <c r="B38" s="110" t="s">
        <v>236</v>
      </c>
      <c r="C38" s="113"/>
      <c r="D38" s="199"/>
      <c r="E38" s="220">
        <f t="shared" si="1"/>
        <v>0</v>
      </c>
      <c r="F38" s="298"/>
      <c r="G38" s="299"/>
      <c r="H38" s="300"/>
      <c r="I38" s="277"/>
      <c r="J38" s="278"/>
      <c r="K38" s="97"/>
      <c r="L38" s="14"/>
    </row>
    <row r="39" spans="1:12" ht="18.75" customHeight="1">
      <c r="A39" s="109">
        <v>2027</v>
      </c>
      <c r="B39" s="110" t="s">
        <v>238</v>
      </c>
      <c r="C39" s="113"/>
      <c r="D39" s="199"/>
      <c r="E39" s="220">
        <f t="shared" si="1"/>
        <v>0</v>
      </c>
      <c r="F39" s="298"/>
      <c r="G39" s="299"/>
      <c r="H39" s="300"/>
      <c r="I39" s="277"/>
      <c r="J39" s="278"/>
      <c r="K39" s="97"/>
      <c r="L39" s="14"/>
    </row>
    <row r="40" spans="1:12" ht="18.75" customHeight="1">
      <c r="A40" s="109">
        <v>2027</v>
      </c>
      <c r="B40" s="110" t="s">
        <v>240</v>
      </c>
      <c r="C40" s="113"/>
      <c r="D40" s="199"/>
      <c r="E40" s="220">
        <f t="shared" si="1"/>
        <v>0</v>
      </c>
      <c r="F40" s="298"/>
      <c r="G40" s="299"/>
      <c r="H40" s="300"/>
      <c r="I40" s="277"/>
      <c r="J40" s="278"/>
      <c r="K40" s="97"/>
      <c r="L40" s="14"/>
    </row>
    <row r="41" spans="1:12" ht="18.75" customHeight="1">
      <c r="A41" s="109">
        <v>2027</v>
      </c>
      <c r="B41" s="110" t="s">
        <v>233</v>
      </c>
      <c r="C41" s="113"/>
      <c r="D41" s="199"/>
      <c r="E41" s="220">
        <f t="shared" si="1"/>
        <v>0</v>
      </c>
      <c r="F41" s="298"/>
      <c r="G41" s="299"/>
      <c r="H41" s="300"/>
      <c r="I41" s="277"/>
      <c r="J41" s="278"/>
      <c r="K41" s="97"/>
      <c r="L41" s="14"/>
    </row>
    <row r="42" spans="1:12" ht="18.75" customHeight="1">
      <c r="A42" s="109">
        <v>2027</v>
      </c>
      <c r="B42" s="110" t="s">
        <v>236</v>
      </c>
      <c r="C42" s="113"/>
      <c r="D42" s="199"/>
      <c r="E42" s="220">
        <f t="shared" si="1"/>
        <v>0</v>
      </c>
      <c r="F42" s="298"/>
      <c r="G42" s="299"/>
      <c r="H42" s="300"/>
      <c r="I42" s="277"/>
      <c r="J42" s="278"/>
      <c r="K42" s="97"/>
      <c r="L42" s="14"/>
    </row>
    <row r="43" spans="1:12" ht="18.75" customHeight="1">
      <c r="A43" s="109">
        <v>2028</v>
      </c>
      <c r="B43" s="110" t="s">
        <v>238</v>
      </c>
      <c r="C43" s="113"/>
      <c r="D43" s="199"/>
      <c r="E43" s="220">
        <f t="shared" si="1"/>
        <v>0</v>
      </c>
      <c r="F43" s="298"/>
      <c r="G43" s="299"/>
      <c r="H43" s="300"/>
      <c r="I43" s="277"/>
      <c r="J43" s="278"/>
      <c r="K43" s="97"/>
      <c r="L43" s="14"/>
    </row>
    <row r="44" spans="1:12" ht="18.75" customHeight="1">
      <c r="A44" s="109">
        <v>2028</v>
      </c>
      <c r="B44" s="110" t="s">
        <v>240</v>
      </c>
      <c r="C44" s="113"/>
      <c r="D44" s="199"/>
      <c r="E44" s="220">
        <f t="shared" si="1"/>
        <v>0</v>
      </c>
      <c r="F44" s="298"/>
      <c r="G44" s="299"/>
      <c r="H44" s="300"/>
      <c r="I44" s="277"/>
      <c r="J44" s="278"/>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4"/>
  <sheetViews>
    <sheetView showGridLines="0" topLeftCell="A13" workbookViewId="0">
      <selection activeCell="D37" sqref="D37"/>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75" customHeight="1">
      <c r="A5" s="84"/>
      <c r="B5" s="85"/>
      <c r="C5" s="85"/>
      <c r="D5" s="85"/>
      <c r="E5" s="85"/>
      <c r="F5" s="85"/>
      <c r="G5" s="85"/>
      <c r="H5" s="85"/>
      <c r="I5" s="86"/>
      <c r="J5" s="139"/>
      <c r="K5" s="20"/>
      <c r="L5" s="14"/>
    </row>
    <row r="6" spans="1:12" ht="30.75" customHeight="1">
      <c r="A6" s="88" t="s">
        <v>296</v>
      </c>
      <c r="B6" s="286" t="s">
        <v>162</v>
      </c>
      <c r="C6" s="287"/>
      <c r="D6" s="287"/>
      <c r="E6" s="287"/>
      <c r="F6" s="287"/>
      <c r="G6" s="287"/>
      <c r="H6" s="287"/>
      <c r="I6" s="287"/>
      <c r="J6" s="287"/>
      <c r="K6" s="97"/>
      <c r="L6" s="14"/>
    </row>
    <row r="7" spans="1:12" ht="30.75" customHeight="1">
      <c r="A7" s="88" t="s">
        <v>297</v>
      </c>
      <c r="B7" s="302" t="s">
        <v>376</v>
      </c>
      <c r="C7" s="303"/>
      <c r="D7" s="303"/>
      <c r="E7" s="303"/>
      <c r="F7" s="303"/>
      <c r="G7" s="303"/>
      <c r="H7" s="303"/>
      <c r="I7" s="303"/>
      <c r="J7" s="304"/>
      <c r="K7" s="97"/>
      <c r="L7" s="14"/>
    </row>
    <row r="8" spans="1:12" ht="30.75" customHeight="1">
      <c r="A8" s="88" t="s">
        <v>298</v>
      </c>
      <c r="B8" s="90" t="s">
        <v>428</v>
      </c>
      <c r="C8" s="283" t="s">
        <v>429</v>
      </c>
      <c r="D8" s="284"/>
      <c r="E8" s="284"/>
      <c r="F8" s="284"/>
      <c r="G8" s="284"/>
      <c r="H8" s="284"/>
      <c r="I8" s="284"/>
      <c r="J8" s="285"/>
      <c r="K8" s="97"/>
      <c r="L8" s="14"/>
    </row>
    <row r="9" spans="1:12" ht="30.75" customHeight="1">
      <c r="A9" s="88" t="s">
        <v>301</v>
      </c>
      <c r="B9" s="286" t="s">
        <v>430</v>
      </c>
      <c r="C9" s="287"/>
      <c r="D9" s="287"/>
      <c r="E9" s="287"/>
      <c r="F9" s="287"/>
      <c r="G9" s="287"/>
      <c r="H9" s="287"/>
      <c r="I9" s="287"/>
      <c r="J9" s="287"/>
      <c r="K9" s="97"/>
      <c r="L9" s="14"/>
    </row>
    <row r="10" spans="1:12" ht="30.75" customHeight="1">
      <c r="A10" s="88" t="s">
        <v>303</v>
      </c>
      <c r="B10" s="286" t="s">
        <v>431</v>
      </c>
      <c r="C10" s="287"/>
      <c r="D10" s="287"/>
      <c r="E10" s="287"/>
      <c r="F10" s="287"/>
      <c r="G10" s="287"/>
      <c r="H10" s="287"/>
      <c r="I10" s="287"/>
      <c r="J10" s="287"/>
      <c r="K10" s="97"/>
      <c r="L10" s="14"/>
    </row>
    <row r="11" spans="1:12" ht="30.75" customHeight="1">
      <c r="A11" s="88" t="s">
        <v>198</v>
      </c>
      <c r="B11" s="286" t="s">
        <v>247</v>
      </c>
      <c r="C11" s="287"/>
      <c r="D11" s="287"/>
      <c r="E11" s="287"/>
      <c r="F11" s="287"/>
      <c r="G11" s="287"/>
      <c r="H11" s="287"/>
      <c r="I11" s="287"/>
      <c r="J11" s="287"/>
      <c r="K11" s="97"/>
      <c r="L11" s="14"/>
    </row>
    <row r="12" spans="1:12" ht="30.75" customHeight="1">
      <c r="A12" s="88" t="s">
        <v>200</v>
      </c>
      <c r="B12" s="286" t="s">
        <v>201</v>
      </c>
      <c r="C12" s="287"/>
      <c r="D12" s="287"/>
      <c r="E12" s="287"/>
      <c r="F12" s="287"/>
      <c r="G12" s="287"/>
      <c r="H12" s="287"/>
      <c r="I12" s="287"/>
      <c r="J12" s="287"/>
      <c r="K12" s="97"/>
      <c r="L12" s="14"/>
    </row>
    <row r="13" spans="1:12" ht="30.75" customHeight="1">
      <c r="A13" s="88" t="s">
        <v>202</v>
      </c>
      <c r="B13" s="283" t="s">
        <v>203</v>
      </c>
      <c r="C13" s="284"/>
      <c r="D13" s="284"/>
      <c r="E13" s="284"/>
      <c r="F13" s="284"/>
      <c r="G13" s="284"/>
      <c r="H13" s="284"/>
      <c r="I13" s="284"/>
      <c r="J13" s="285"/>
      <c r="K13" s="97"/>
      <c r="L13" s="14"/>
    </row>
    <row r="14" spans="1:12" ht="30.75" customHeight="1">
      <c r="A14" s="88" t="s">
        <v>204</v>
      </c>
      <c r="B14" s="286" t="s">
        <v>432</v>
      </c>
      <c r="C14" s="287"/>
      <c r="D14" s="287"/>
      <c r="E14" s="287"/>
      <c r="F14" s="287"/>
      <c r="G14" s="287"/>
      <c r="H14" s="287"/>
      <c r="I14" s="287"/>
      <c r="J14" s="287"/>
      <c r="K14" s="97"/>
      <c r="L14" s="14"/>
    </row>
    <row r="15" spans="1:12" ht="30.75" customHeight="1">
      <c r="A15" s="88" t="s">
        <v>206</v>
      </c>
      <c r="B15" s="286" t="s">
        <v>432</v>
      </c>
      <c r="C15" s="287"/>
      <c r="D15" s="287"/>
      <c r="E15" s="287"/>
      <c r="F15" s="287"/>
      <c r="G15" s="287"/>
      <c r="H15" s="287"/>
      <c r="I15" s="287"/>
      <c r="J15" s="287"/>
      <c r="K15" s="97"/>
      <c r="L15" s="14"/>
    </row>
    <row r="16" spans="1:12" ht="30.75" customHeight="1">
      <c r="A16" s="88" t="s">
        <v>208</v>
      </c>
      <c r="B16" s="286" t="s">
        <v>433</v>
      </c>
      <c r="C16" s="287"/>
      <c r="D16" s="287"/>
      <c r="E16" s="287"/>
      <c r="F16" s="287"/>
      <c r="G16" s="287"/>
      <c r="H16" s="287"/>
      <c r="I16" s="287"/>
      <c r="J16" s="287"/>
      <c r="K16" s="97"/>
      <c r="L16" s="14"/>
    </row>
    <row r="17" spans="1:12" ht="30.75" customHeight="1">
      <c r="A17" s="88" t="s">
        <v>308</v>
      </c>
      <c r="B17" s="290">
        <v>0</v>
      </c>
      <c r="C17" s="287"/>
      <c r="D17" s="287"/>
      <c r="E17" s="287"/>
      <c r="F17" s="291"/>
      <c r="G17" s="287"/>
      <c r="H17" s="287"/>
      <c r="I17" s="287"/>
      <c r="J17" s="287"/>
      <c r="K17" s="97"/>
      <c r="L17" s="14"/>
    </row>
    <row r="18" spans="1:12" ht="30.75" customHeight="1">
      <c r="A18" s="88" t="s">
        <v>211</v>
      </c>
      <c r="B18" s="286" t="s">
        <v>421</v>
      </c>
      <c r="C18" s="287"/>
      <c r="D18" s="287"/>
      <c r="E18" s="287"/>
      <c r="F18" s="287"/>
      <c r="G18" s="287"/>
      <c r="H18" s="287"/>
      <c r="I18" s="287"/>
      <c r="J18" s="287"/>
      <c r="K18" s="97"/>
      <c r="L18" s="14"/>
    </row>
    <row r="19" spans="1:12" ht="30.75" customHeight="1">
      <c r="A19" s="91"/>
      <c r="B19" s="92"/>
      <c r="C19" s="92"/>
      <c r="D19" s="92"/>
      <c r="E19" s="92"/>
      <c r="F19" s="92"/>
      <c r="G19" s="92"/>
      <c r="H19" s="93"/>
      <c r="I19" s="93"/>
      <c r="J19" s="93"/>
      <c r="K19" s="20"/>
      <c r="L19" s="14"/>
    </row>
    <row r="20" spans="1:12" ht="30.75" customHeight="1">
      <c r="A20" s="95"/>
      <c r="B20" s="288" t="s">
        <v>213</v>
      </c>
      <c r="C20" s="289"/>
      <c r="D20" s="289"/>
      <c r="E20" s="289"/>
      <c r="F20" s="289"/>
      <c r="G20" s="289"/>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223">
        <v>0.14000000000000001</v>
      </c>
      <c r="C22" s="174">
        <v>0.57999999999999996</v>
      </c>
      <c r="D22" s="174">
        <v>0.72</v>
      </c>
      <c r="E22" s="174">
        <v>0.86</v>
      </c>
      <c r="F22" s="174">
        <v>1</v>
      </c>
      <c r="G22" s="105">
        <v>1</v>
      </c>
      <c r="H22" s="97"/>
      <c r="I22" s="193">
        <f>C22-B22</f>
        <v>0.43999999999999995</v>
      </c>
      <c r="J22" s="20"/>
      <c r="K22" s="20"/>
      <c r="L22" s="14"/>
    </row>
    <row r="23" spans="1:12" ht="30.75" customHeight="1">
      <c r="A23" s="100" t="s">
        <v>221</v>
      </c>
      <c r="B23" s="222">
        <f>MAX(D29:D30)</f>
        <v>0.14000000000000001</v>
      </c>
      <c r="C23" s="222">
        <f>MAX(D31:D34)</f>
        <v>0.44</v>
      </c>
      <c r="D23" s="222">
        <f>MAX(D35:D38)</f>
        <v>0</v>
      </c>
      <c r="E23" s="222">
        <f>MAX(D39:D42)</f>
        <v>0</v>
      </c>
      <c r="F23" s="222">
        <f>MAX(D43:D44)</f>
        <v>0</v>
      </c>
      <c r="G23" s="196">
        <f>MAX(B23:F23)</f>
        <v>0.44</v>
      </c>
      <c r="H23" s="97"/>
      <c r="I23" s="20"/>
      <c r="J23" s="20"/>
      <c r="K23" s="20"/>
      <c r="L23" s="14"/>
    </row>
    <row r="24" spans="1:12" ht="30.75" customHeight="1">
      <c r="A24" s="100" t="s">
        <v>222</v>
      </c>
      <c r="B24" s="103">
        <f>IFERROR(IF(B23/B22&gt;100%,100%,B23/B22),0)</f>
        <v>1</v>
      </c>
      <c r="C24" s="103">
        <f>IFERROR(IF(C23/C22&gt;100%,100%,C23/C22),0)</f>
        <v>0.75862068965517249</v>
      </c>
      <c r="D24" s="103">
        <f>IFERROR(IF(D23/D22&gt;100%,100%,D23/D22),0)</f>
        <v>0</v>
      </c>
      <c r="E24" s="103">
        <f>IFERROR(IF(E23/E22&gt;100%,100%,E23/E22),0)</f>
        <v>0</v>
      </c>
      <c r="F24" s="103">
        <f>IFERROR(IF(F23/F22&gt;100%,100%,F23/F22),0)</f>
        <v>0</v>
      </c>
      <c r="G24" s="104" t="s">
        <v>223</v>
      </c>
      <c r="H24" s="97"/>
      <c r="I24" s="20"/>
      <c r="J24" s="20"/>
      <c r="K24" s="20"/>
      <c r="L24" s="14"/>
    </row>
    <row r="25" spans="1:12" ht="30.75" customHeight="1">
      <c r="A25" s="100" t="s">
        <v>224</v>
      </c>
      <c r="B25" s="103">
        <f>B23/$G$22</f>
        <v>0.14000000000000001</v>
      </c>
      <c r="C25" s="103">
        <f t="shared" ref="C25:G25" si="0">C23/$G$22</f>
        <v>0.44</v>
      </c>
      <c r="D25" s="103">
        <f t="shared" si="0"/>
        <v>0</v>
      </c>
      <c r="E25" s="103">
        <f t="shared" si="0"/>
        <v>0</v>
      </c>
      <c r="F25" s="103">
        <f t="shared" si="0"/>
        <v>0</v>
      </c>
      <c r="G25" s="103">
        <f t="shared" si="0"/>
        <v>0.44</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7.25" customHeight="1">
      <c r="A29" s="109">
        <v>2024</v>
      </c>
      <c r="B29" s="110" t="s">
        <v>233</v>
      </c>
      <c r="C29" s="113">
        <v>0</v>
      </c>
      <c r="D29" s="199">
        <v>0</v>
      </c>
      <c r="E29" s="220">
        <f>IFERROR(IF(D29/C29&gt;100%,100%,D29/C29),0)</f>
        <v>0</v>
      </c>
      <c r="F29" s="298" t="s">
        <v>241</v>
      </c>
      <c r="G29" s="299"/>
      <c r="H29" s="300"/>
      <c r="I29" s="295" t="s">
        <v>241</v>
      </c>
      <c r="J29" s="278"/>
      <c r="K29" s="97"/>
      <c r="L29" s="14"/>
    </row>
    <row r="30" spans="1:12" ht="96" customHeight="1">
      <c r="A30" s="109">
        <v>2024</v>
      </c>
      <c r="B30" s="110" t="s">
        <v>236</v>
      </c>
      <c r="C30" s="113">
        <v>0.14000000000000001</v>
      </c>
      <c r="D30" s="199">
        <v>0.14000000000000001</v>
      </c>
      <c r="E30" s="220">
        <f t="shared" ref="E30:E44" si="1">IFERROR(IF(D30/C30&gt;100%,100%,D30/C30),0)</f>
        <v>1</v>
      </c>
      <c r="F30" s="298" t="s">
        <v>434</v>
      </c>
      <c r="G30" s="299"/>
      <c r="H30" s="300"/>
      <c r="I30" s="298" t="s">
        <v>435</v>
      </c>
      <c r="J30" s="299"/>
      <c r="K30" s="97"/>
      <c r="L30" s="14"/>
    </row>
    <row r="31" spans="1:12" ht="69.75" customHeight="1">
      <c r="A31" s="109">
        <v>2025</v>
      </c>
      <c r="B31" s="110" t="s">
        <v>238</v>
      </c>
      <c r="C31" s="187">
        <v>0.19</v>
      </c>
      <c r="D31" s="199">
        <v>0.19</v>
      </c>
      <c r="E31" s="220">
        <f t="shared" si="1"/>
        <v>1</v>
      </c>
      <c r="F31" s="298" t="s">
        <v>436</v>
      </c>
      <c r="G31" s="299"/>
      <c r="H31" s="300"/>
      <c r="I31" s="298" t="s">
        <v>437</v>
      </c>
      <c r="J31" s="299"/>
      <c r="K31" s="97"/>
      <c r="L31" s="14"/>
    </row>
    <row r="32" spans="1:12" ht="120.75" customHeight="1">
      <c r="A32" s="109">
        <v>2025</v>
      </c>
      <c r="B32" s="110" t="s">
        <v>240</v>
      </c>
      <c r="C32" s="187">
        <v>0.28999999999999998</v>
      </c>
      <c r="D32" s="199">
        <v>0.28999999999999998</v>
      </c>
      <c r="E32" s="220">
        <f t="shared" si="1"/>
        <v>1</v>
      </c>
      <c r="F32" s="298" t="s">
        <v>438</v>
      </c>
      <c r="G32" s="299"/>
      <c r="H32" s="300"/>
      <c r="I32" s="277" t="s">
        <v>439</v>
      </c>
      <c r="J32" s="278"/>
      <c r="K32" s="97"/>
      <c r="L32" s="140"/>
    </row>
    <row r="33" spans="1:12" ht="200.25" customHeight="1">
      <c r="A33" s="109">
        <v>2025</v>
      </c>
      <c r="B33" s="110" t="s">
        <v>233</v>
      </c>
      <c r="C33" s="187">
        <v>0.44</v>
      </c>
      <c r="D33" s="199">
        <v>0.44</v>
      </c>
      <c r="E33" s="220">
        <f t="shared" si="1"/>
        <v>1</v>
      </c>
      <c r="F33" s="322" t="s">
        <v>440</v>
      </c>
      <c r="G33" s="323"/>
      <c r="H33" s="324"/>
      <c r="I33" s="376" t="s">
        <v>441</v>
      </c>
      <c r="J33" s="352"/>
      <c r="K33" s="97"/>
      <c r="L33" s="14"/>
    </row>
    <row r="34" spans="1:12" ht="17.25" customHeight="1">
      <c r="A34" s="109">
        <v>2025</v>
      </c>
      <c r="B34" s="110" t="s">
        <v>236</v>
      </c>
      <c r="C34" s="113">
        <v>0.57999999999999996</v>
      </c>
      <c r="D34" s="199"/>
      <c r="E34" s="220">
        <f t="shared" si="1"/>
        <v>0</v>
      </c>
      <c r="F34" s="298"/>
      <c r="G34" s="299"/>
      <c r="H34" s="300"/>
      <c r="I34" s="277"/>
      <c r="J34" s="278"/>
      <c r="K34" s="97"/>
      <c r="L34" s="14"/>
    </row>
    <row r="35" spans="1:12" ht="17.25" customHeight="1">
      <c r="A35" s="109">
        <v>2026</v>
      </c>
      <c r="B35" s="110" t="s">
        <v>238</v>
      </c>
      <c r="C35" s="113"/>
      <c r="D35" s="199"/>
      <c r="E35" s="220">
        <f t="shared" si="1"/>
        <v>0</v>
      </c>
      <c r="F35" s="298"/>
      <c r="G35" s="299"/>
      <c r="H35" s="300"/>
      <c r="I35" s="277"/>
      <c r="J35" s="278"/>
      <c r="K35" s="97"/>
      <c r="L35" s="14"/>
    </row>
    <row r="36" spans="1:12" ht="17.25" customHeight="1">
      <c r="A36" s="109">
        <v>2026</v>
      </c>
      <c r="B36" s="110" t="s">
        <v>240</v>
      </c>
      <c r="C36" s="113"/>
      <c r="D36" s="199"/>
      <c r="E36" s="220">
        <f t="shared" si="1"/>
        <v>0</v>
      </c>
      <c r="F36" s="298"/>
      <c r="G36" s="299"/>
      <c r="H36" s="300"/>
      <c r="I36" s="277"/>
      <c r="J36" s="278"/>
      <c r="K36" s="97"/>
      <c r="L36" s="14"/>
    </row>
    <row r="37" spans="1:12" ht="17.25" customHeight="1">
      <c r="A37" s="109">
        <v>2026</v>
      </c>
      <c r="B37" s="110" t="s">
        <v>233</v>
      </c>
      <c r="C37" s="113"/>
      <c r="D37" s="199"/>
      <c r="E37" s="220">
        <f t="shared" si="1"/>
        <v>0</v>
      </c>
      <c r="F37" s="298"/>
      <c r="G37" s="299"/>
      <c r="H37" s="300"/>
      <c r="I37" s="277"/>
      <c r="J37" s="278"/>
      <c r="K37" s="97"/>
      <c r="L37" s="14"/>
    </row>
    <row r="38" spans="1:12" ht="17.25" customHeight="1">
      <c r="A38" s="109">
        <v>2026</v>
      </c>
      <c r="B38" s="110" t="s">
        <v>236</v>
      </c>
      <c r="C38" s="113"/>
      <c r="D38" s="199"/>
      <c r="E38" s="220">
        <f t="shared" si="1"/>
        <v>0</v>
      </c>
      <c r="F38" s="298"/>
      <c r="G38" s="299"/>
      <c r="H38" s="300"/>
      <c r="I38" s="277"/>
      <c r="J38" s="278"/>
      <c r="K38" s="97"/>
      <c r="L38" s="14"/>
    </row>
    <row r="39" spans="1:12" ht="17.25" customHeight="1">
      <c r="A39" s="109">
        <v>2027</v>
      </c>
      <c r="B39" s="110" t="s">
        <v>238</v>
      </c>
      <c r="C39" s="113"/>
      <c r="D39" s="199"/>
      <c r="E39" s="220">
        <f t="shared" si="1"/>
        <v>0</v>
      </c>
      <c r="F39" s="298"/>
      <c r="G39" s="299"/>
      <c r="H39" s="300"/>
      <c r="I39" s="277"/>
      <c r="J39" s="278"/>
      <c r="K39" s="97"/>
      <c r="L39" s="14"/>
    </row>
    <row r="40" spans="1:12" ht="17.25" customHeight="1">
      <c r="A40" s="109">
        <v>2027</v>
      </c>
      <c r="B40" s="110" t="s">
        <v>240</v>
      </c>
      <c r="C40" s="113"/>
      <c r="D40" s="199"/>
      <c r="E40" s="220">
        <f t="shared" si="1"/>
        <v>0</v>
      </c>
      <c r="F40" s="298"/>
      <c r="G40" s="299"/>
      <c r="H40" s="300"/>
      <c r="I40" s="277"/>
      <c r="J40" s="278"/>
      <c r="K40" s="97"/>
      <c r="L40" s="14"/>
    </row>
    <row r="41" spans="1:12" ht="17.25" customHeight="1">
      <c r="A41" s="109">
        <v>2027</v>
      </c>
      <c r="B41" s="110" t="s">
        <v>233</v>
      </c>
      <c r="C41" s="113"/>
      <c r="D41" s="199"/>
      <c r="E41" s="220">
        <f t="shared" si="1"/>
        <v>0</v>
      </c>
      <c r="F41" s="298"/>
      <c r="G41" s="299"/>
      <c r="H41" s="300"/>
      <c r="I41" s="277"/>
      <c r="J41" s="278"/>
      <c r="K41" s="97"/>
      <c r="L41" s="14"/>
    </row>
    <row r="42" spans="1:12" ht="17.25" customHeight="1">
      <c r="A42" s="109">
        <v>2027</v>
      </c>
      <c r="B42" s="110" t="s">
        <v>236</v>
      </c>
      <c r="C42" s="113"/>
      <c r="D42" s="199"/>
      <c r="E42" s="220">
        <f t="shared" si="1"/>
        <v>0</v>
      </c>
      <c r="F42" s="298"/>
      <c r="G42" s="299"/>
      <c r="H42" s="300"/>
      <c r="I42" s="277"/>
      <c r="J42" s="278"/>
      <c r="K42" s="97"/>
      <c r="L42" s="14"/>
    </row>
    <row r="43" spans="1:12" ht="17.25" customHeight="1">
      <c r="A43" s="109">
        <v>2028</v>
      </c>
      <c r="B43" s="110" t="s">
        <v>238</v>
      </c>
      <c r="C43" s="113"/>
      <c r="D43" s="199"/>
      <c r="E43" s="220">
        <f t="shared" si="1"/>
        <v>0</v>
      </c>
      <c r="F43" s="298"/>
      <c r="G43" s="299"/>
      <c r="H43" s="300"/>
      <c r="I43" s="277"/>
      <c r="J43" s="278"/>
      <c r="K43" s="97"/>
      <c r="L43" s="14"/>
    </row>
    <row r="44" spans="1:12" ht="17.25" customHeight="1">
      <c r="A44" s="109">
        <v>2028</v>
      </c>
      <c r="B44" s="110" t="s">
        <v>240</v>
      </c>
      <c r="C44" s="113"/>
      <c r="D44" s="199"/>
      <c r="E44" s="220">
        <f t="shared" si="1"/>
        <v>0</v>
      </c>
      <c r="F44" s="298"/>
      <c r="G44" s="299"/>
      <c r="H44" s="300"/>
      <c r="I44" s="277"/>
      <c r="J44" s="27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B11:J11"/>
    <mergeCell ref="B12:J12"/>
    <mergeCell ref="B13:J13"/>
    <mergeCell ref="B20:G20"/>
    <mergeCell ref="B14:J14"/>
    <mergeCell ref="B15:J15"/>
    <mergeCell ref="B16:J16"/>
    <mergeCell ref="B17:J17"/>
    <mergeCell ref="C8:J8"/>
    <mergeCell ref="B10:J10"/>
    <mergeCell ref="B9:J9"/>
    <mergeCell ref="C1:H4"/>
    <mergeCell ref="B6:J6"/>
    <mergeCell ref="B7:J7"/>
    <mergeCell ref="F30:H30"/>
    <mergeCell ref="I30:J30"/>
    <mergeCell ref="A27:J27"/>
    <mergeCell ref="B18:J18"/>
    <mergeCell ref="F28:H28"/>
    <mergeCell ref="I28:J28"/>
    <mergeCell ref="F29:H29"/>
    <mergeCell ref="I29:J29"/>
  </mergeCells>
  <hyperlinks>
    <hyperlink ref="I31:J31"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4"/>
  <sheetViews>
    <sheetView showGridLines="0" topLeftCell="A13" workbookViewId="0">
      <selection activeCell="F35" sqref="F35:H3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169</v>
      </c>
      <c r="C6" s="287"/>
      <c r="D6" s="287"/>
      <c r="E6" s="287"/>
      <c r="F6" s="287"/>
      <c r="G6" s="287"/>
      <c r="H6" s="287"/>
      <c r="I6" s="287"/>
      <c r="J6" s="287"/>
      <c r="K6" s="97"/>
      <c r="L6" s="14"/>
    </row>
    <row r="7" spans="1:12" ht="30" customHeight="1">
      <c r="A7" s="88" t="s">
        <v>297</v>
      </c>
      <c r="B7" s="302" t="s">
        <v>376</v>
      </c>
      <c r="C7" s="303"/>
      <c r="D7" s="303"/>
      <c r="E7" s="303"/>
      <c r="F7" s="303"/>
      <c r="G7" s="303"/>
      <c r="H7" s="303"/>
      <c r="I7" s="303"/>
      <c r="J7" s="304"/>
      <c r="K7" s="97"/>
      <c r="L7" s="14"/>
    </row>
    <row r="8" spans="1:12" ht="30" customHeight="1">
      <c r="A8" s="88" t="s">
        <v>298</v>
      </c>
      <c r="B8" s="90" t="s">
        <v>442</v>
      </c>
      <c r="C8" s="283" t="s">
        <v>443</v>
      </c>
      <c r="D8" s="284"/>
      <c r="E8" s="284"/>
      <c r="F8" s="284"/>
      <c r="G8" s="284"/>
      <c r="H8" s="284"/>
      <c r="I8" s="284"/>
      <c r="J8" s="285"/>
      <c r="K8" s="97"/>
      <c r="L8" s="14"/>
    </row>
    <row r="9" spans="1:12" ht="30" customHeight="1">
      <c r="A9" s="88" t="s">
        <v>301</v>
      </c>
      <c r="B9" s="286" t="s">
        <v>444</v>
      </c>
      <c r="C9" s="287"/>
      <c r="D9" s="287"/>
      <c r="E9" s="287"/>
      <c r="F9" s="287"/>
      <c r="G9" s="287"/>
      <c r="H9" s="287"/>
      <c r="I9" s="287"/>
      <c r="J9" s="287"/>
      <c r="K9" s="97"/>
      <c r="L9" s="14"/>
    </row>
    <row r="10" spans="1:12" ht="30" customHeight="1">
      <c r="A10" s="88" t="s">
        <v>303</v>
      </c>
      <c r="B10" s="286" t="s">
        <v>444</v>
      </c>
      <c r="C10" s="287"/>
      <c r="D10" s="287"/>
      <c r="E10" s="287"/>
      <c r="F10" s="287"/>
      <c r="G10" s="287"/>
      <c r="H10" s="287"/>
      <c r="I10" s="287"/>
      <c r="J10" s="287"/>
      <c r="K10" s="97"/>
      <c r="L10" s="14"/>
    </row>
    <row r="11" spans="1:12" ht="30" customHeight="1">
      <c r="A11" s="88" t="s">
        <v>198</v>
      </c>
      <c r="B11" s="286" t="s">
        <v>445</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446</v>
      </c>
      <c r="C14" s="287"/>
      <c r="D14" s="287"/>
      <c r="E14" s="287"/>
      <c r="F14" s="287"/>
      <c r="G14" s="287"/>
      <c r="H14" s="287"/>
      <c r="I14" s="287"/>
      <c r="J14" s="287"/>
      <c r="K14" s="97"/>
      <c r="L14" s="14"/>
    </row>
    <row r="15" spans="1:12" ht="30" customHeight="1">
      <c r="A15" s="88" t="s">
        <v>206</v>
      </c>
      <c r="B15" s="286" t="s">
        <v>447</v>
      </c>
      <c r="C15" s="287"/>
      <c r="D15" s="287"/>
      <c r="E15" s="287"/>
      <c r="F15" s="287"/>
      <c r="G15" s="287"/>
      <c r="H15" s="287"/>
      <c r="I15" s="287"/>
      <c r="J15" s="287"/>
      <c r="K15" s="97"/>
      <c r="L15" s="14"/>
    </row>
    <row r="16" spans="1:12" ht="30" customHeight="1">
      <c r="A16" s="88" t="s">
        <v>208</v>
      </c>
      <c r="B16" s="286" t="s">
        <v>130</v>
      </c>
      <c r="C16" s="287"/>
      <c r="D16" s="287"/>
      <c r="E16" s="287"/>
      <c r="F16" s="287"/>
      <c r="G16" s="287"/>
      <c r="H16" s="287"/>
      <c r="I16" s="287"/>
      <c r="J16" s="287"/>
      <c r="K16" s="97"/>
      <c r="L16" s="14"/>
    </row>
    <row r="17" spans="1:12" ht="30" customHeight="1">
      <c r="A17" s="88" t="s">
        <v>308</v>
      </c>
      <c r="B17" s="286" t="s">
        <v>448</v>
      </c>
      <c r="C17" s="287"/>
      <c r="D17" s="287"/>
      <c r="E17" s="287"/>
      <c r="F17" s="291"/>
      <c r="G17" s="287"/>
      <c r="H17" s="287"/>
      <c r="I17" s="287"/>
      <c r="J17" s="287"/>
      <c r="K17" s="97"/>
      <c r="L17" s="14"/>
    </row>
    <row r="18" spans="1:12" ht="30" customHeight="1">
      <c r="A18" s="88" t="s">
        <v>211</v>
      </c>
      <c r="B18" s="286" t="s">
        <v>212</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52</v>
      </c>
      <c r="C22" s="35">
        <v>144</v>
      </c>
      <c r="D22" s="35">
        <v>144</v>
      </c>
      <c r="E22" s="35">
        <v>144</v>
      </c>
      <c r="F22" s="35">
        <v>60</v>
      </c>
      <c r="G22" s="102">
        <f>SUM(B22:F22)</f>
        <v>544</v>
      </c>
      <c r="H22" s="97"/>
      <c r="I22" s="20"/>
      <c r="J22" s="20"/>
      <c r="K22" s="20"/>
      <c r="L22" s="14"/>
    </row>
    <row r="23" spans="1:12" ht="30" customHeight="1">
      <c r="A23" s="100" t="s">
        <v>221</v>
      </c>
      <c r="B23" s="227">
        <f>SUM(D29:D30)</f>
        <v>52</v>
      </c>
      <c r="C23" s="227">
        <f>SUM(D31:D34)</f>
        <v>108</v>
      </c>
      <c r="D23" s="227">
        <f>SUM(D35:D38)</f>
        <v>0</v>
      </c>
      <c r="E23" s="227">
        <f>SUM(D39:D42)</f>
        <v>0</v>
      </c>
      <c r="F23" s="227">
        <f>SUM(D43:D44)</f>
        <v>0</v>
      </c>
      <c r="G23" s="195">
        <f>SUM(B23:F23)</f>
        <v>160</v>
      </c>
      <c r="H23" s="97"/>
      <c r="I23" s="20"/>
      <c r="J23" s="20"/>
      <c r="K23" s="20"/>
      <c r="L23" s="14"/>
    </row>
    <row r="24" spans="1:12" ht="30" customHeight="1">
      <c r="A24" s="100" t="s">
        <v>222</v>
      </c>
      <c r="B24" s="103">
        <f>IFERROR(IF(B23/B22&gt;100%,100%,B23/B22),0)</f>
        <v>1</v>
      </c>
      <c r="C24" s="103">
        <f>IFERROR(IF(C23/C22&gt;100%,100%,C23/C22),0)</f>
        <v>0.75</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9.5588235294117641E-2</v>
      </c>
      <c r="C25" s="103">
        <f>(C23/G22)+B25</f>
        <v>0.29411764705882348</v>
      </c>
      <c r="D25" s="103"/>
      <c r="E25" s="103"/>
      <c r="F25" s="103"/>
      <c r="G25" s="103">
        <f>MAX(B25:F25)</f>
        <v>0.29411764705882348</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22.25" customHeight="1">
      <c r="A29" s="109">
        <v>2024</v>
      </c>
      <c r="B29" s="110" t="s">
        <v>233</v>
      </c>
      <c r="C29" s="224">
        <v>26</v>
      </c>
      <c r="D29" s="189">
        <v>26</v>
      </c>
      <c r="E29" s="192">
        <f>IFERROR(IF(D29/C29&gt;100%,100%,D29/C29),0)</f>
        <v>1</v>
      </c>
      <c r="F29" s="298" t="s">
        <v>449</v>
      </c>
      <c r="G29" s="299"/>
      <c r="H29" s="300"/>
      <c r="I29" s="377" t="s">
        <v>450</v>
      </c>
      <c r="J29" s="378"/>
      <c r="K29" s="97"/>
      <c r="L29" s="14"/>
    </row>
    <row r="30" spans="1:12" ht="122.25" customHeight="1">
      <c r="A30" s="109">
        <v>2024</v>
      </c>
      <c r="B30" s="110" t="s">
        <v>236</v>
      </c>
      <c r="C30" s="225">
        <v>26</v>
      </c>
      <c r="D30" s="189">
        <v>26</v>
      </c>
      <c r="E30" s="192">
        <f t="shared" ref="E30:E44" si="0">IFERROR(IF(D30/C30&gt;100%,100%,D30/C30),0)</f>
        <v>1</v>
      </c>
      <c r="F30" s="298" t="s">
        <v>451</v>
      </c>
      <c r="G30" s="299"/>
      <c r="H30" s="300"/>
      <c r="I30" s="377" t="s">
        <v>450</v>
      </c>
      <c r="J30" s="378"/>
      <c r="K30" s="97"/>
      <c r="L30" s="14"/>
    </row>
    <row r="31" spans="1:12" ht="122.25" customHeight="1">
      <c r="A31" s="109">
        <v>2025</v>
      </c>
      <c r="B31" s="110" t="s">
        <v>238</v>
      </c>
      <c r="C31" s="225">
        <v>36</v>
      </c>
      <c r="D31" s="189">
        <v>36</v>
      </c>
      <c r="E31" s="192">
        <f t="shared" si="0"/>
        <v>1</v>
      </c>
      <c r="F31" s="298" t="s">
        <v>452</v>
      </c>
      <c r="G31" s="299"/>
      <c r="H31" s="300"/>
      <c r="I31" s="377" t="s">
        <v>450</v>
      </c>
      <c r="J31" s="378"/>
      <c r="K31" s="97"/>
      <c r="L31" s="14"/>
    </row>
    <row r="32" spans="1:12" ht="115.5" customHeight="1">
      <c r="A32" s="109">
        <v>2025</v>
      </c>
      <c r="B32" s="110" t="s">
        <v>240</v>
      </c>
      <c r="C32" s="225">
        <v>36</v>
      </c>
      <c r="D32" s="189">
        <v>36</v>
      </c>
      <c r="E32" s="192">
        <f t="shared" si="0"/>
        <v>1</v>
      </c>
      <c r="F32" s="332" t="s">
        <v>453</v>
      </c>
      <c r="G32" s="333"/>
      <c r="H32" s="334"/>
      <c r="I32" s="346" t="s">
        <v>454</v>
      </c>
      <c r="J32" s="347"/>
      <c r="K32" s="97"/>
      <c r="L32" s="140"/>
    </row>
    <row r="33" spans="1:12" ht="114.75" customHeight="1">
      <c r="A33" s="109">
        <v>2025</v>
      </c>
      <c r="B33" s="110" t="s">
        <v>233</v>
      </c>
      <c r="C33" s="225">
        <v>36</v>
      </c>
      <c r="D33" s="189">
        <v>36</v>
      </c>
      <c r="E33" s="192">
        <f t="shared" si="0"/>
        <v>1</v>
      </c>
      <c r="F33" s="332" t="s">
        <v>455</v>
      </c>
      <c r="G33" s="333"/>
      <c r="H33" s="334"/>
      <c r="I33" s="346" t="s">
        <v>454</v>
      </c>
      <c r="J33" s="347"/>
      <c r="K33" s="97"/>
      <c r="L33" s="14"/>
    </row>
    <row r="34" spans="1:12" ht="18.75" customHeight="1">
      <c r="A34" s="109">
        <v>2025</v>
      </c>
      <c r="B34" s="110" t="s">
        <v>236</v>
      </c>
      <c r="C34" s="225">
        <v>36</v>
      </c>
      <c r="D34" s="113"/>
      <c r="E34" s="192">
        <f t="shared" si="0"/>
        <v>0</v>
      </c>
      <c r="F34" s="298"/>
      <c r="G34" s="299"/>
      <c r="H34" s="300"/>
      <c r="I34" s="277"/>
      <c r="J34" s="278"/>
      <c r="K34" s="97"/>
      <c r="L34" s="14"/>
    </row>
    <row r="35" spans="1:12" ht="18.75" customHeight="1">
      <c r="A35" s="109">
        <v>2026</v>
      </c>
      <c r="B35" s="110" t="s">
        <v>238</v>
      </c>
      <c r="C35" s="113"/>
      <c r="D35" s="71"/>
      <c r="E35" s="192">
        <f t="shared" si="0"/>
        <v>0</v>
      </c>
      <c r="F35" s="298"/>
      <c r="G35" s="299"/>
      <c r="H35" s="300"/>
      <c r="I35" s="277"/>
      <c r="J35" s="278"/>
      <c r="K35" s="97"/>
      <c r="L35" s="14"/>
    </row>
    <row r="36" spans="1:12" ht="18.75" customHeight="1">
      <c r="A36" s="109">
        <v>2026</v>
      </c>
      <c r="B36" s="110" t="s">
        <v>240</v>
      </c>
      <c r="C36" s="113"/>
      <c r="D36" s="71"/>
      <c r="E36" s="192">
        <f t="shared" si="0"/>
        <v>0</v>
      </c>
      <c r="F36" s="298"/>
      <c r="G36" s="299"/>
      <c r="H36" s="300"/>
      <c r="I36" s="277"/>
      <c r="J36" s="278"/>
      <c r="K36" s="97"/>
      <c r="L36" s="14"/>
    </row>
    <row r="37" spans="1:12" ht="18.75" customHeight="1">
      <c r="A37" s="109">
        <v>2026</v>
      </c>
      <c r="B37" s="110" t="s">
        <v>233</v>
      </c>
      <c r="C37" s="113"/>
      <c r="D37" s="71"/>
      <c r="E37" s="192">
        <f t="shared" si="0"/>
        <v>0</v>
      </c>
      <c r="F37" s="298"/>
      <c r="G37" s="299"/>
      <c r="H37" s="300"/>
      <c r="I37" s="277"/>
      <c r="J37" s="278"/>
      <c r="K37" s="97"/>
      <c r="L37" s="14"/>
    </row>
    <row r="38" spans="1:12" ht="18.75" customHeight="1">
      <c r="A38" s="109">
        <v>2026</v>
      </c>
      <c r="B38" s="110" t="s">
        <v>236</v>
      </c>
      <c r="C38" s="113"/>
      <c r="D38" s="71"/>
      <c r="E38" s="192">
        <f t="shared" si="0"/>
        <v>0</v>
      </c>
      <c r="F38" s="298"/>
      <c r="G38" s="299"/>
      <c r="H38" s="300"/>
      <c r="I38" s="277"/>
      <c r="J38" s="278"/>
      <c r="K38" s="97"/>
      <c r="L38" s="14"/>
    </row>
    <row r="39" spans="1:12" ht="18.75" customHeight="1">
      <c r="A39" s="109">
        <v>2027</v>
      </c>
      <c r="B39" s="110" t="s">
        <v>238</v>
      </c>
      <c r="C39" s="113"/>
      <c r="D39" s="113"/>
      <c r="E39" s="192">
        <f t="shared" si="0"/>
        <v>0</v>
      </c>
      <c r="F39" s="298"/>
      <c r="G39" s="299"/>
      <c r="H39" s="300"/>
      <c r="I39" s="277"/>
      <c r="J39" s="278"/>
      <c r="K39" s="97"/>
      <c r="L39" s="14"/>
    </row>
    <row r="40" spans="1:12" ht="18.75" customHeight="1">
      <c r="A40" s="109">
        <v>2027</v>
      </c>
      <c r="B40" s="110" t="s">
        <v>240</v>
      </c>
      <c r="C40" s="113"/>
      <c r="D40" s="71"/>
      <c r="E40" s="192">
        <f t="shared" si="0"/>
        <v>0</v>
      </c>
      <c r="F40" s="298"/>
      <c r="G40" s="299"/>
      <c r="H40" s="300"/>
      <c r="I40" s="277"/>
      <c r="J40" s="278"/>
      <c r="K40" s="97"/>
      <c r="L40" s="14"/>
    </row>
    <row r="41" spans="1:12" ht="18.75" customHeight="1">
      <c r="A41" s="109">
        <v>2027</v>
      </c>
      <c r="B41" s="110" t="s">
        <v>233</v>
      </c>
      <c r="C41" s="113"/>
      <c r="D41" s="71"/>
      <c r="E41" s="192">
        <f t="shared" si="0"/>
        <v>0</v>
      </c>
      <c r="F41" s="298"/>
      <c r="G41" s="299"/>
      <c r="H41" s="300"/>
      <c r="I41" s="277"/>
      <c r="J41" s="278"/>
      <c r="K41" s="97"/>
      <c r="L41" s="14"/>
    </row>
    <row r="42" spans="1:12" ht="18.75" customHeight="1">
      <c r="A42" s="109">
        <v>2027</v>
      </c>
      <c r="B42" s="110" t="s">
        <v>236</v>
      </c>
      <c r="C42" s="113"/>
      <c r="D42" s="71"/>
      <c r="E42" s="192">
        <f t="shared" si="0"/>
        <v>0</v>
      </c>
      <c r="F42" s="298"/>
      <c r="G42" s="299"/>
      <c r="H42" s="300"/>
      <c r="I42" s="277"/>
      <c r="J42" s="278"/>
      <c r="K42" s="97"/>
      <c r="L42" s="14"/>
    </row>
    <row r="43" spans="1:12" ht="18.75" customHeight="1">
      <c r="A43" s="109">
        <v>2028</v>
      </c>
      <c r="B43" s="110" t="s">
        <v>238</v>
      </c>
      <c r="C43" s="113"/>
      <c r="D43" s="71"/>
      <c r="E43" s="192">
        <f t="shared" si="0"/>
        <v>0</v>
      </c>
      <c r="F43" s="298"/>
      <c r="G43" s="299"/>
      <c r="H43" s="300"/>
      <c r="I43" s="277"/>
      <c r="J43" s="278"/>
      <c r="K43" s="97"/>
      <c r="L43" s="14"/>
    </row>
    <row r="44" spans="1:12" ht="18.75" customHeight="1">
      <c r="A44" s="109">
        <v>2028</v>
      </c>
      <c r="B44" s="110" t="s">
        <v>240</v>
      </c>
      <c r="C44" s="113"/>
      <c r="D44" s="113"/>
      <c r="E44" s="192">
        <f t="shared" si="0"/>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4"/>
  <sheetViews>
    <sheetView showGridLines="0" topLeftCell="A14" workbookViewId="0">
      <selection activeCell="D36" sqref="D3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169</v>
      </c>
      <c r="C6" s="287"/>
      <c r="D6" s="287"/>
      <c r="E6" s="287"/>
      <c r="F6" s="287"/>
      <c r="G6" s="287"/>
      <c r="H6" s="287"/>
      <c r="I6" s="287"/>
      <c r="J6" s="287"/>
      <c r="K6" s="97"/>
      <c r="L6" s="14"/>
    </row>
    <row r="7" spans="1:12" ht="30" customHeight="1">
      <c r="A7" s="88" t="s">
        <v>297</v>
      </c>
      <c r="B7" s="302" t="s">
        <v>376</v>
      </c>
      <c r="C7" s="303"/>
      <c r="D7" s="303"/>
      <c r="E7" s="303"/>
      <c r="F7" s="303"/>
      <c r="G7" s="303"/>
      <c r="H7" s="303"/>
      <c r="I7" s="303"/>
      <c r="J7" s="304"/>
      <c r="K7" s="97"/>
      <c r="L7" s="14"/>
    </row>
    <row r="8" spans="1:12" ht="30" customHeight="1">
      <c r="A8" s="88" t="s">
        <v>298</v>
      </c>
      <c r="B8" s="90" t="s">
        <v>456</v>
      </c>
      <c r="C8" s="283" t="s">
        <v>457</v>
      </c>
      <c r="D8" s="284"/>
      <c r="E8" s="284"/>
      <c r="F8" s="284"/>
      <c r="G8" s="284"/>
      <c r="H8" s="284"/>
      <c r="I8" s="284"/>
      <c r="J8" s="285"/>
      <c r="K8" s="97"/>
      <c r="L8" s="14"/>
    </row>
    <row r="9" spans="1:12" ht="30" customHeight="1">
      <c r="A9" s="88" t="s">
        <v>301</v>
      </c>
      <c r="B9" s="286" t="s">
        <v>458</v>
      </c>
      <c r="C9" s="287"/>
      <c r="D9" s="287"/>
      <c r="E9" s="287"/>
      <c r="F9" s="287"/>
      <c r="G9" s="287"/>
      <c r="H9" s="287"/>
      <c r="I9" s="287"/>
      <c r="J9" s="287"/>
      <c r="K9" s="97"/>
      <c r="L9" s="14"/>
    </row>
    <row r="10" spans="1:12" ht="30" customHeight="1">
      <c r="A10" s="88" t="s">
        <v>303</v>
      </c>
      <c r="B10" s="286" t="s">
        <v>458</v>
      </c>
      <c r="C10" s="287"/>
      <c r="D10" s="287"/>
      <c r="E10" s="287"/>
      <c r="F10" s="287"/>
      <c r="G10" s="287"/>
      <c r="H10" s="287"/>
      <c r="I10" s="287"/>
      <c r="J10" s="287"/>
      <c r="K10" s="97"/>
      <c r="L10" s="14"/>
    </row>
    <row r="11" spans="1:12" ht="30" customHeight="1">
      <c r="A11" s="88" t="s">
        <v>198</v>
      </c>
      <c r="B11" s="286" t="s">
        <v>459</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460</v>
      </c>
      <c r="C14" s="287"/>
      <c r="D14" s="287"/>
      <c r="E14" s="287"/>
      <c r="F14" s="287"/>
      <c r="G14" s="287"/>
      <c r="H14" s="287"/>
      <c r="I14" s="287"/>
      <c r="J14" s="287"/>
      <c r="K14" s="97"/>
      <c r="L14" s="14"/>
    </row>
    <row r="15" spans="1:12" ht="30" customHeight="1">
      <c r="A15" s="88" t="s">
        <v>206</v>
      </c>
      <c r="B15" s="286" t="s">
        <v>461</v>
      </c>
      <c r="C15" s="287"/>
      <c r="D15" s="287"/>
      <c r="E15" s="287"/>
      <c r="F15" s="287"/>
      <c r="G15" s="287"/>
      <c r="H15" s="287"/>
      <c r="I15" s="287"/>
      <c r="J15" s="287"/>
      <c r="K15" s="97"/>
      <c r="L15" s="14"/>
    </row>
    <row r="16" spans="1:12" ht="30" customHeight="1">
      <c r="A16" s="88" t="s">
        <v>208</v>
      </c>
      <c r="B16" s="286" t="s">
        <v>130</v>
      </c>
      <c r="C16" s="287"/>
      <c r="D16" s="287"/>
      <c r="E16" s="287"/>
      <c r="F16" s="287"/>
      <c r="G16" s="287"/>
      <c r="H16" s="287"/>
      <c r="I16" s="287"/>
      <c r="J16" s="287"/>
      <c r="K16" s="97"/>
      <c r="L16" s="14"/>
    </row>
    <row r="17" spans="1:12" ht="30" customHeight="1">
      <c r="A17" s="88" t="s">
        <v>308</v>
      </c>
      <c r="B17" s="286" t="s">
        <v>462</v>
      </c>
      <c r="C17" s="287"/>
      <c r="D17" s="287"/>
      <c r="E17" s="287"/>
      <c r="F17" s="291"/>
      <c r="G17" s="287"/>
      <c r="H17" s="287"/>
      <c r="I17" s="287"/>
      <c r="J17" s="287"/>
      <c r="K17" s="97"/>
      <c r="L17" s="14"/>
    </row>
    <row r="18" spans="1:12" ht="30" customHeight="1">
      <c r="A18" s="88" t="s">
        <v>211</v>
      </c>
      <c r="B18" s="286" t="s">
        <v>212</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101">
        <f>SUM(B22:F22)</f>
        <v>5</v>
      </c>
      <c r="H22" s="97"/>
      <c r="I22" s="20"/>
      <c r="J22" s="20"/>
      <c r="K22" s="20"/>
      <c r="L22" s="14"/>
    </row>
    <row r="23" spans="1:12" ht="30" customHeight="1">
      <c r="A23" s="100" t="s">
        <v>221</v>
      </c>
      <c r="B23" s="227">
        <f>SUM(D29:D30)</f>
        <v>1</v>
      </c>
      <c r="C23" s="227">
        <f>SUM(D31:D34)</f>
        <v>1</v>
      </c>
      <c r="D23" s="227">
        <f>SUM(D35:D38)</f>
        <v>0</v>
      </c>
      <c r="E23" s="227">
        <f>SUM(D39:D42)</f>
        <v>0</v>
      </c>
      <c r="F23" s="227">
        <f>SUM(D43:D44)</f>
        <v>0</v>
      </c>
      <c r="G23" s="195">
        <f>SUM(B23:F23)</f>
        <v>2</v>
      </c>
      <c r="H23" s="97"/>
      <c r="I23" s="20"/>
      <c r="J23" s="20"/>
      <c r="K23" s="20"/>
      <c r="L23" s="14"/>
    </row>
    <row r="24" spans="1:12" ht="30" customHeight="1">
      <c r="A24" s="100" t="s">
        <v>222</v>
      </c>
      <c r="B24" s="103">
        <f>IFERROR(IF(B23/B22&gt;100%,100%,B23/B22),0)</f>
        <v>1</v>
      </c>
      <c r="C24" s="103">
        <f>IFERROR(IF(C23/C22&gt;100%,100%,C23/C22),0)</f>
        <v>1</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0.2</v>
      </c>
      <c r="C25" s="103">
        <f>(C23/G22)+B25</f>
        <v>0.4</v>
      </c>
      <c r="D25" s="103"/>
      <c r="E25" s="103"/>
      <c r="F25" s="103"/>
      <c r="G25" s="103">
        <f>MAX(B25:F25)</f>
        <v>0.4</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225.75" customHeight="1">
      <c r="A29" s="109">
        <v>2024</v>
      </c>
      <c r="B29" s="110" t="s">
        <v>233</v>
      </c>
      <c r="C29" s="184">
        <v>1</v>
      </c>
      <c r="D29" s="189">
        <v>1</v>
      </c>
      <c r="E29" s="192">
        <f>IFERROR(IF(D29/C29&gt;100%,100%,D29/C29),0)</f>
        <v>1</v>
      </c>
      <c r="F29" s="316" t="s">
        <v>463</v>
      </c>
      <c r="G29" s="357"/>
      <c r="H29" s="317"/>
      <c r="I29" s="377" t="s">
        <v>464</v>
      </c>
      <c r="J29" s="378"/>
      <c r="K29" s="97"/>
      <c r="L29" s="14"/>
    </row>
    <row r="30" spans="1:12" ht="18.75" customHeight="1">
      <c r="A30" s="109">
        <v>2024</v>
      </c>
      <c r="B30" s="110" t="s">
        <v>236</v>
      </c>
      <c r="C30" s="184">
        <v>0</v>
      </c>
      <c r="D30" s="189">
        <v>0</v>
      </c>
      <c r="E30" s="192">
        <f t="shared" ref="E30:E44" si="0">IFERROR(IF(D30/C30&gt;100%,100%,D30/C30),0)</f>
        <v>0</v>
      </c>
      <c r="F30" s="298" t="s">
        <v>465</v>
      </c>
      <c r="G30" s="299"/>
      <c r="H30" s="300"/>
      <c r="I30" s="295" t="s">
        <v>241</v>
      </c>
      <c r="J30" s="278"/>
      <c r="K30" s="97"/>
      <c r="L30" s="14"/>
    </row>
    <row r="31" spans="1:12" ht="138.75" customHeight="1">
      <c r="A31" s="109">
        <v>2025</v>
      </c>
      <c r="B31" s="110" t="s">
        <v>238</v>
      </c>
      <c r="C31" s="184">
        <v>1</v>
      </c>
      <c r="D31" s="189">
        <v>1</v>
      </c>
      <c r="E31" s="192">
        <f t="shared" si="0"/>
        <v>1</v>
      </c>
      <c r="F31" s="316" t="s">
        <v>466</v>
      </c>
      <c r="G31" s="357"/>
      <c r="H31" s="317"/>
      <c r="I31" s="377" t="s">
        <v>467</v>
      </c>
      <c r="J31" s="378"/>
      <c r="K31" s="97"/>
      <c r="L31" s="14"/>
    </row>
    <row r="32" spans="1:12" ht="18.75" customHeight="1">
      <c r="A32" s="109">
        <v>2025</v>
      </c>
      <c r="B32" s="110" t="s">
        <v>240</v>
      </c>
      <c r="C32" s="184">
        <v>0</v>
      </c>
      <c r="D32" s="189">
        <v>0</v>
      </c>
      <c r="E32" s="192">
        <f t="shared" si="0"/>
        <v>0</v>
      </c>
      <c r="F32" s="298" t="s">
        <v>465</v>
      </c>
      <c r="G32" s="299"/>
      <c r="H32" s="300"/>
      <c r="I32" s="277" t="s">
        <v>241</v>
      </c>
      <c r="J32" s="278"/>
      <c r="K32" s="97"/>
      <c r="L32" s="140"/>
    </row>
    <row r="33" spans="1:12" ht="18.75" customHeight="1">
      <c r="A33" s="109">
        <v>2025</v>
      </c>
      <c r="B33" s="110" t="s">
        <v>233</v>
      </c>
      <c r="C33" s="184">
        <v>0</v>
      </c>
      <c r="D33" s="189">
        <v>0</v>
      </c>
      <c r="E33" s="192">
        <f t="shared" si="0"/>
        <v>0</v>
      </c>
      <c r="F33" s="298" t="s">
        <v>465</v>
      </c>
      <c r="G33" s="299"/>
      <c r="H33" s="300"/>
      <c r="I33" s="277" t="s">
        <v>241</v>
      </c>
      <c r="J33" s="278"/>
      <c r="K33" s="97"/>
      <c r="L33" s="14"/>
    </row>
    <row r="34" spans="1:12" ht="18.75" customHeight="1">
      <c r="A34" s="109">
        <v>2025</v>
      </c>
      <c r="B34" s="110" t="s">
        <v>236</v>
      </c>
      <c r="C34" s="184">
        <v>0</v>
      </c>
      <c r="D34" s="189"/>
      <c r="E34" s="192">
        <f t="shared" si="0"/>
        <v>0</v>
      </c>
      <c r="F34" s="298"/>
      <c r="G34" s="299"/>
      <c r="H34" s="300"/>
      <c r="I34" s="277"/>
      <c r="J34" s="278"/>
      <c r="K34" s="97"/>
      <c r="L34" s="14"/>
    </row>
    <row r="35" spans="1:12" ht="18.75" customHeight="1">
      <c r="A35" s="109">
        <v>2026</v>
      </c>
      <c r="B35" s="110" t="s">
        <v>238</v>
      </c>
      <c r="C35" s="113"/>
      <c r="D35" s="189"/>
      <c r="E35" s="192">
        <f t="shared" si="0"/>
        <v>0</v>
      </c>
      <c r="F35" s="298"/>
      <c r="G35" s="299"/>
      <c r="H35" s="300"/>
      <c r="I35" s="277"/>
      <c r="J35" s="278"/>
      <c r="K35" s="97"/>
      <c r="L35" s="14"/>
    </row>
    <row r="36" spans="1:12" ht="18.75" customHeight="1">
      <c r="A36" s="109">
        <v>2026</v>
      </c>
      <c r="B36" s="110" t="s">
        <v>240</v>
      </c>
      <c r="C36" s="113"/>
      <c r="D36" s="189"/>
      <c r="E36" s="192">
        <f t="shared" si="0"/>
        <v>0</v>
      </c>
      <c r="F36" s="298"/>
      <c r="G36" s="299"/>
      <c r="H36" s="300"/>
      <c r="I36" s="277"/>
      <c r="J36" s="278"/>
      <c r="K36" s="97"/>
      <c r="L36" s="14"/>
    </row>
    <row r="37" spans="1:12" ht="18.75" customHeight="1">
      <c r="A37" s="109">
        <v>2026</v>
      </c>
      <c r="B37" s="110" t="s">
        <v>233</v>
      </c>
      <c r="C37" s="113"/>
      <c r="D37" s="189"/>
      <c r="E37" s="192">
        <f t="shared" si="0"/>
        <v>0</v>
      </c>
      <c r="F37" s="298"/>
      <c r="G37" s="299"/>
      <c r="H37" s="300"/>
      <c r="I37" s="277"/>
      <c r="J37" s="278"/>
      <c r="K37" s="97"/>
      <c r="L37" s="14"/>
    </row>
    <row r="38" spans="1:12" ht="18.75" customHeight="1">
      <c r="A38" s="109">
        <v>2026</v>
      </c>
      <c r="B38" s="110" t="s">
        <v>236</v>
      </c>
      <c r="C38" s="113"/>
      <c r="D38" s="189"/>
      <c r="E38" s="192">
        <f t="shared" si="0"/>
        <v>0</v>
      </c>
      <c r="F38" s="298"/>
      <c r="G38" s="299"/>
      <c r="H38" s="300"/>
      <c r="I38" s="277"/>
      <c r="J38" s="278"/>
      <c r="K38" s="97"/>
      <c r="L38" s="14"/>
    </row>
    <row r="39" spans="1:12" ht="18.75" customHeight="1">
      <c r="A39" s="109">
        <v>2027</v>
      </c>
      <c r="B39" s="110" t="s">
        <v>238</v>
      </c>
      <c r="C39" s="113"/>
      <c r="D39" s="189"/>
      <c r="E39" s="192">
        <f t="shared" si="0"/>
        <v>0</v>
      </c>
      <c r="F39" s="298"/>
      <c r="G39" s="299"/>
      <c r="H39" s="300"/>
      <c r="I39" s="277"/>
      <c r="J39" s="278"/>
      <c r="K39" s="97"/>
      <c r="L39" s="14"/>
    </row>
    <row r="40" spans="1:12" ht="18.75" customHeight="1">
      <c r="A40" s="109">
        <v>2027</v>
      </c>
      <c r="B40" s="110" t="s">
        <v>240</v>
      </c>
      <c r="C40" s="113"/>
      <c r="D40" s="189"/>
      <c r="E40" s="192">
        <f t="shared" si="0"/>
        <v>0</v>
      </c>
      <c r="F40" s="298"/>
      <c r="G40" s="299"/>
      <c r="H40" s="300"/>
      <c r="I40" s="277"/>
      <c r="J40" s="278"/>
      <c r="K40" s="97"/>
      <c r="L40" s="14"/>
    </row>
    <row r="41" spans="1:12" ht="18.75" customHeight="1">
      <c r="A41" s="109">
        <v>2027</v>
      </c>
      <c r="B41" s="110" t="s">
        <v>233</v>
      </c>
      <c r="C41" s="113"/>
      <c r="D41" s="189"/>
      <c r="E41" s="192">
        <f t="shared" si="0"/>
        <v>0</v>
      </c>
      <c r="F41" s="298"/>
      <c r="G41" s="299"/>
      <c r="H41" s="300"/>
      <c r="I41" s="277"/>
      <c r="J41" s="278"/>
      <c r="K41" s="97"/>
      <c r="L41" s="14"/>
    </row>
    <row r="42" spans="1:12" ht="18.75" customHeight="1">
      <c r="A42" s="109">
        <v>2027</v>
      </c>
      <c r="B42" s="110" t="s">
        <v>236</v>
      </c>
      <c r="C42" s="113"/>
      <c r="D42" s="189"/>
      <c r="E42" s="192">
        <f t="shared" si="0"/>
        <v>0</v>
      </c>
      <c r="F42" s="298"/>
      <c r="G42" s="299"/>
      <c r="H42" s="300"/>
      <c r="I42" s="277"/>
      <c r="J42" s="278"/>
      <c r="K42" s="97"/>
      <c r="L42" s="14"/>
    </row>
    <row r="43" spans="1:12" ht="18.75" customHeight="1">
      <c r="A43" s="109">
        <v>2028</v>
      </c>
      <c r="B43" s="110" t="s">
        <v>238</v>
      </c>
      <c r="C43" s="113"/>
      <c r="D43" s="189"/>
      <c r="E43" s="192">
        <f t="shared" si="0"/>
        <v>0</v>
      </c>
      <c r="F43" s="298"/>
      <c r="G43" s="299"/>
      <c r="H43" s="300"/>
      <c r="I43" s="277"/>
      <c r="J43" s="278"/>
      <c r="K43" s="97"/>
      <c r="L43" s="14"/>
    </row>
    <row r="44" spans="1:12" ht="18.75" customHeight="1">
      <c r="A44" s="109">
        <v>2028</v>
      </c>
      <c r="B44" s="110" t="s">
        <v>240</v>
      </c>
      <c r="C44" s="113"/>
      <c r="D44" s="189"/>
      <c r="E44" s="192">
        <f t="shared" si="0"/>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4"/>
  <sheetViews>
    <sheetView showGridLines="0" topLeftCell="A12" workbookViewId="0">
      <selection activeCell="D34" sqref="D34"/>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6" t="s">
        <v>75</v>
      </c>
      <c r="C6" s="287"/>
      <c r="D6" s="287"/>
      <c r="E6" s="287"/>
      <c r="F6" s="287"/>
      <c r="G6" s="287"/>
      <c r="H6" s="287"/>
      <c r="I6" s="287"/>
      <c r="J6" s="287"/>
      <c r="K6" s="97"/>
      <c r="L6" s="14"/>
    </row>
    <row r="7" spans="1:12" ht="30" customHeight="1">
      <c r="A7" s="88" t="s">
        <v>190</v>
      </c>
      <c r="B7" s="302" t="s">
        <v>468</v>
      </c>
      <c r="C7" s="303"/>
      <c r="D7" s="303"/>
      <c r="E7" s="303"/>
      <c r="F7" s="303"/>
      <c r="G7" s="303"/>
      <c r="H7" s="303"/>
      <c r="I7" s="303"/>
      <c r="J7" s="304"/>
      <c r="K7" s="97"/>
      <c r="L7" s="14"/>
    </row>
    <row r="8" spans="1:12" ht="30" customHeight="1">
      <c r="A8" s="88" t="s">
        <v>192</v>
      </c>
      <c r="B8" s="90" t="s">
        <v>469</v>
      </c>
      <c r="C8" s="283" t="s">
        <v>470</v>
      </c>
      <c r="D8" s="284"/>
      <c r="E8" s="284"/>
      <c r="F8" s="284"/>
      <c r="G8" s="284"/>
      <c r="H8" s="284"/>
      <c r="I8" s="284"/>
      <c r="J8" s="285"/>
      <c r="K8" s="97"/>
      <c r="L8" s="14"/>
    </row>
    <row r="9" spans="1:12" ht="30" customHeight="1">
      <c r="A9" s="88" t="s">
        <v>195</v>
      </c>
      <c r="B9" s="286" t="s">
        <v>471</v>
      </c>
      <c r="C9" s="287"/>
      <c r="D9" s="287"/>
      <c r="E9" s="287"/>
      <c r="F9" s="287"/>
      <c r="G9" s="287"/>
      <c r="H9" s="287"/>
      <c r="I9" s="287"/>
      <c r="J9" s="287"/>
      <c r="K9" s="97"/>
      <c r="L9" s="14"/>
    </row>
    <row r="10" spans="1:12" ht="30" customHeight="1">
      <c r="A10" s="88" t="s">
        <v>197</v>
      </c>
      <c r="B10" s="286" t="s">
        <v>472</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473</v>
      </c>
      <c r="C14" s="287"/>
      <c r="D14" s="287"/>
      <c r="E14" s="287"/>
      <c r="F14" s="287"/>
      <c r="G14" s="287"/>
      <c r="H14" s="287"/>
      <c r="I14" s="287"/>
      <c r="J14" s="287"/>
      <c r="K14" s="97"/>
      <c r="L14" s="14"/>
    </row>
    <row r="15" spans="1:12" ht="30" customHeight="1">
      <c r="A15" s="88" t="s">
        <v>206</v>
      </c>
      <c r="B15" s="286" t="s">
        <v>474</v>
      </c>
      <c r="C15" s="287"/>
      <c r="D15" s="287"/>
      <c r="E15" s="287"/>
      <c r="F15" s="287"/>
      <c r="G15" s="287"/>
      <c r="H15" s="287"/>
      <c r="I15" s="287"/>
      <c r="J15" s="287"/>
      <c r="K15" s="97"/>
      <c r="L15" s="14"/>
    </row>
    <row r="16" spans="1:12" ht="30" customHeight="1">
      <c r="A16" s="88" t="s">
        <v>208</v>
      </c>
      <c r="B16" s="286" t="s">
        <v>475</v>
      </c>
      <c r="C16" s="287"/>
      <c r="D16" s="287"/>
      <c r="E16" s="287"/>
      <c r="F16" s="287"/>
      <c r="G16" s="287"/>
      <c r="H16" s="287"/>
      <c r="I16" s="287"/>
      <c r="J16" s="287"/>
      <c r="K16" s="97"/>
      <c r="L16" s="14"/>
    </row>
    <row r="17" spans="1:12" ht="30" customHeight="1">
      <c r="A17" s="88" t="s">
        <v>210</v>
      </c>
      <c r="B17" s="286" t="s">
        <v>223</v>
      </c>
      <c r="C17" s="287"/>
      <c r="D17" s="287"/>
      <c r="E17" s="287"/>
      <c r="F17" s="291"/>
      <c r="G17" s="287"/>
      <c r="H17" s="287"/>
      <c r="I17" s="287"/>
      <c r="J17" s="287"/>
      <c r="K17" s="97"/>
      <c r="L17" s="14"/>
    </row>
    <row r="18" spans="1:12" ht="30" customHeight="1">
      <c r="A18" s="88" t="s">
        <v>211</v>
      </c>
      <c r="B18" s="286" t="s">
        <v>421</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0.1</v>
      </c>
      <c r="C22" s="174">
        <v>0.4</v>
      </c>
      <c r="D22" s="174">
        <v>0.65</v>
      </c>
      <c r="E22" s="174">
        <v>0.9</v>
      </c>
      <c r="F22" s="174">
        <v>1</v>
      </c>
      <c r="G22" s="105">
        <f>MAX(B22:F22)</f>
        <v>1</v>
      </c>
      <c r="H22" s="97"/>
      <c r="I22" s="20"/>
      <c r="J22" s="20"/>
      <c r="K22" s="20"/>
      <c r="L22" s="14"/>
    </row>
    <row r="23" spans="1:12" ht="30" customHeight="1">
      <c r="A23" s="100" t="s">
        <v>221</v>
      </c>
      <c r="B23" s="222">
        <f>MAX(D29:D30)</f>
        <v>0.1</v>
      </c>
      <c r="C23" s="222">
        <f>MAX(D31:D34)</f>
        <v>0.3</v>
      </c>
      <c r="D23" s="222">
        <f>MAX(D35:D38)</f>
        <v>0</v>
      </c>
      <c r="E23" s="222">
        <f>MAX(D39:D42)</f>
        <v>0</v>
      </c>
      <c r="F23" s="222">
        <f>MAX(D43:D44)</f>
        <v>0</v>
      </c>
      <c r="G23" s="196">
        <f>MAX(B23:F23)</f>
        <v>0.3</v>
      </c>
      <c r="H23" s="97"/>
      <c r="I23" s="20"/>
      <c r="J23" s="20"/>
      <c r="K23" s="20"/>
      <c r="L23" s="14"/>
    </row>
    <row r="24" spans="1:12" ht="30" customHeight="1">
      <c r="A24" s="100" t="s">
        <v>222</v>
      </c>
      <c r="B24" s="103">
        <f>IFERROR(IF(B23/B22&gt;100%,100%,B23/B22),0)</f>
        <v>1</v>
      </c>
      <c r="C24" s="103">
        <f>IFERROR(IF(C23/C22&gt;100%,100%,C23/C22),0)</f>
        <v>0.74999999999999989</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0.1</v>
      </c>
      <c r="C25" s="103">
        <f>C23/$G$22</f>
        <v>0.3</v>
      </c>
      <c r="D25" s="103">
        <f t="shared" ref="D25:G25" si="0">D23/$G$22</f>
        <v>0</v>
      </c>
      <c r="E25" s="103">
        <f t="shared" si="0"/>
        <v>0</v>
      </c>
      <c r="F25" s="103">
        <f t="shared" si="0"/>
        <v>0</v>
      </c>
      <c r="G25" s="103">
        <f t="shared" si="0"/>
        <v>0.3</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13">
        <v>0</v>
      </c>
      <c r="D29" s="199">
        <v>0</v>
      </c>
      <c r="E29" s="220">
        <f>IFERROR(IF(D29/C29&gt;100%,100%,D29/C29),0)</f>
        <v>0</v>
      </c>
      <c r="F29" s="298" t="s">
        <v>241</v>
      </c>
      <c r="G29" s="299"/>
      <c r="H29" s="300"/>
      <c r="I29" s="295" t="s">
        <v>241</v>
      </c>
      <c r="J29" s="278"/>
      <c r="K29" s="97"/>
      <c r="L29" s="14"/>
    </row>
    <row r="30" spans="1:12" ht="198" customHeight="1">
      <c r="A30" s="109">
        <v>2024</v>
      </c>
      <c r="B30" s="110" t="s">
        <v>236</v>
      </c>
      <c r="C30" s="113">
        <v>0.1</v>
      </c>
      <c r="D30" s="199">
        <v>0.1</v>
      </c>
      <c r="E30" s="220">
        <f t="shared" ref="E30:E44" si="1">IFERROR(IF(D30/C30&gt;100%,100%,D30/C30),0)</f>
        <v>1</v>
      </c>
      <c r="F30" s="379" t="s">
        <v>476</v>
      </c>
      <c r="G30" s="380"/>
      <c r="H30" s="381"/>
      <c r="I30" s="382" t="s">
        <v>477</v>
      </c>
      <c r="J30" s="383"/>
      <c r="K30" s="97"/>
      <c r="L30" s="14"/>
    </row>
    <row r="31" spans="1:12" ht="198" customHeight="1">
      <c r="A31" s="109">
        <v>2025</v>
      </c>
      <c r="B31" s="110" t="s">
        <v>238</v>
      </c>
      <c r="C31" s="113">
        <v>0.15</v>
      </c>
      <c r="D31" s="199">
        <v>0.15</v>
      </c>
      <c r="E31" s="220">
        <f t="shared" si="1"/>
        <v>1</v>
      </c>
      <c r="F31" s="379" t="s">
        <v>478</v>
      </c>
      <c r="G31" s="380"/>
      <c r="H31" s="381"/>
      <c r="I31" s="382" t="s">
        <v>479</v>
      </c>
      <c r="J31" s="383"/>
      <c r="K31" s="97"/>
      <c r="L31" s="14"/>
    </row>
    <row r="32" spans="1:12" ht="281.25" customHeight="1">
      <c r="A32" s="109">
        <v>2025</v>
      </c>
      <c r="B32" s="110" t="s">
        <v>240</v>
      </c>
      <c r="C32" s="113">
        <v>0.2</v>
      </c>
      <c r="D32" s="199">
        <v>0.2</v>
      </c>
      <c r="E32" s="220">
        <f t="shared" si="1"/>
        <v>1</v>
      </c>
      <c r="F32" s="348" t="s">
        <v>480</v>
      </c>
      <c r="G32" s="349"/>
      <c r="H32" s="350"/>
      <c r="I32" s="346" t="s">
        <v>481</v>
      </c>
      <c r="J32" s="347"/>
      <c r="K32" s="97"/>
      <c r="L32" s="140"/>
    </row>
    <row r="33" spans="1:12" ht="387.75" customHeight="1">
      <c r="A33" s="109">
        <v>2025</v>
      </c>
      <c r="B33" s="110" t="s">
        <v>233</v>
      </c>
      <c r="C33" s="113">
        <v>0.3</v>
      </c>
      <c r="D33" s="199">
        <v>0.3</v>
      </c>
      <c r="E33" s="220">
        <f t="shared" si="1"/>
        <v>1</v>
      </c>
      <c r="F33" s="348" t="s">
        <v>482</v>
      </c>
      <c r="G33" s="349"/>
      <c r="H33" s="350"/>
      <c r="I33" s="351" t="s">
        <v>483</v>
      </c>
      <c r="J33" s="352"/>
      <c r="K33" s="97"/>
      <c r="L33" s="14"/>
    </row>
    <row r="34" spans="1:12" ht="18.75" customHeight="1">
      <c r="A34" s="109">
        <v>2025</v>
      </c>
      <c r="B34" s="110" t="s">
        <v>236</v>
      </c>
      <c r="C34" s="113">
        <v>0.4</v>
      </c>
      <c r="D34" s="199"/>
      <c r="E34" s="220">
        <f t="shared" si="1"/>
        <v>0</v>
      </c>
      <c r="F34" s="298"/>
      <c r="G34" s="299"/>
      <c r="H34" s="300"/>
      <c r="I34" s="277"/>
      <c r="J34" s="278"/>
      <c r="K34" s="97"/>
      <c r="L34" s="14"/>
    </row>
    <row r="35" spans="1:12" ht="18.75" customHeight="1">
      <c r="A35" s="109">
        <v>2026</v>
      </c>
      <c r="B35" s="110" t="s">
        <v>238</v>
      </c>
      <c r="C35" s="113"/>
      <c r="D35" s="199"/>
      <c r="E35" s="220">
        <f t="shared" si="1"/>
        <v>0</v>
      </c>
      <c r="F35" s="298"/>
      <c r="G35" s="299"/>
      <c r="H35" s="300"/>
      <c r="I35" s="277"/>
      <c r="J35" s="278"/>
      <c r="K35" s="97"/>
      <c r="L35" s="14"/>
    </row>
    <row r="36" spans="1:12" ht="18.75" customHeight="1">
      <c r="A36" s="109">
        <v>2026</v>
      </c>
      <c r="B36" s="110" t="s">
        <v>240</v>
      </c>
      <c r="C36" s="113"/>
      <c r="D36" s="199"/>
      <c r="E36" s="220">
        <f t="shared" si="1"/>
        <v>0</v>
      </c>
      <c r="F36" s="298"/>
      <c r="G36" s="299"/>
      <c r="H36" s="300"/>
      <c r="I36" s="277"/>
      <c r="J36" s="278"/>
      <c r="K36" s="97"/>
      <c r="L36" s="14"/>
    </row>
    <row r="37" spans="1:12" ht="18.75" customHeight="1">
      <c r="A37" s="109">
        <v>2026</v>
      </c>
      <c r="B37" s="110" t="s">
        <v>233</v>
      </c>
      <c r="C37" s="113"/>
      <c r="D37" s="199"/>
      <c r="E37" s="220">
        <f t="shared" si="1"/>
        <v>0</v>
      </c>
      <c r="F37" s="298"/>
      <c r="G37" s="299"/>
      <c r="H37" s="300"/>
      <c r="I37" s="277"/>
      <c r="J37" s="278"/>
      <c r="K37" s="97"/>
      <c r="L37" s="14"/>
    </row>
    <row r="38" spans="1:12" ht="18.75" customHeight="1">
      <c r="A38" s="109">
        <v>2026</v>
      </c>
      <c r="B38" s="110" t="s">
        <v>236</v>
      </c>
      <c r="C38" s="113"/>
      <c r="D38" s="199"/>
      <c r="E38" s="220">
        <f t="shared" si="1"/>
        <v>0</v>
      </c>
      <c r="F38" s="298"/>
      <c r="G38" s="299"/>
      <c r="H38" s="300"/>
      <c r="I38" s="277"/>
      <c r="J38" s="278"/>
      <c r="K38" s="97"/>
      <c r="L38" s="14"/>
    </row>
    <row r="39" spans="1:12" ht="18.75" customHeight="1">
      <c r="A39" s="109">
        <v>2027</v>
      </c>
      <c r="B39" s="110" t="s">
        <v>238</v>
      </c>
      <c r="C39" s="113"/>
      <c r="D39" s="199"/>
      <c r="E39" s="220">
        <f t="shared" si="1"/>
        <v>0</v>
      </c>
      <c r="F39" s="298"/>
      <c r="G39" s="299"/>
      <c r="H39" s="300"/>
      <c r="I39" s="277"/>
      <c r="J39" s="278"/>
      <c r="K39" s="97"/>
      <c r="L39" s="14"/>
    </row>
    <row r="40" spans="1:12" ht="18.75" customHeight="1">
      <c r="A40" s="109">
        <v>2027</v>
      </c>
      <c r="B40" s="110" t="s">
        <v>240</v>
      </c>
      <c r="C40" s="113"/>
      <c r="D40" s="199"/>
      <c r="E40" s="220">
        <f t="shared" si="1"/>
        <v>0</v>
      </c>
      <c r="F40" s="298"/>
      <c r="G40" s="299"/>
      <c r="H40" s="300"/>
      <c r="I40" s="277"/>
      <c r="J40" s="278"/>
      <c r="K40" s="97"/>
      <c r="L40" s="14"/>
    </row>
    <row r="41" spans="1:12" ht="18.75" customHeight="1">
      <c r="A41" s="109">
        <v>2027</v>
      </c>
      <c r="B41" s="110" t="s">
        <v>233</v>
      </c>
      <c r="C41" s="113"/>
      <c r="D41" s="199"/>
      <c r="E41" s="220">
        <f t="shared" si="1"/>
        <v>0</v>
      </c>
      <c r="F41" s="298"/>
      <c r="G41" s="299"/>
      <c r="H41" s="300"/>
      <c r="I41" s="277"/>
      <c r="J41" s="278"/>
      <c r="K41" s="97"/>
      <c r="L41" s="14"/>
    </row>
    <row r="42" spans="1:12" ht="18.75" customHeight="1">
      <c r="A42" s="109">
        <v>2027</v>
      </c>
      <c r="B42" s="110" t="s">
        <v>236</v>
      </c>
      <c r="C42" s="113"/>
      <c r="D42" s="199"/>
      <c r="E42" s="220">
        <f t="shared" si="1"/>
        <v>0</v>
      </c>
      <c r="F42" s="298"/>
      <c r="G42" s="299"/>
      <c r="H42" s="300"/>
      <c r="I42" s="277"/>
      <c r="J42" s="278"/>
      <c r="K42" s="97"/>
      <c r="L42" s="14"/>
    </row>
    <row r="43" spans="1:12" ht="18.75" customHeight="1">
      <c r="A43" s="109">
        <v>2028</v>
      </c>
      <c r="B43" s="110" t="s">
        <v>238</v>
      </c>
      <c r="C43" s="113"/>
      <c r="D43" s="199"/>
      <c r="E43" s="220">
        <f t="shared" si="1"/>
        <v>0</v>
      </c>
      <c r="F43" s="298"/>
      <c r="G43" s="299"/>
      <c r="H43" s="300"/>
      <c r="I43" s="277"/>
      <c r="J43" s="278"/>
      <c r="K43" s="97"/>
      <c r="L43" s="14"/>
    </row>
    <row r="44" spans="1:12" ht="18.75" customHeight="1">
      <c r="A44" s="109">
        <v>2028</v>
      </c>
      <c r="B44" s="110" t="s">
        <v>240</v>
      </c>
      <c r="C44" s="113"/>
      <c r="D44" s="199"/>
      <c r="E44" s="220">
        <f t="shared" si="1"/>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N7"/>
    </sheetView>
  </sheetViews>
  <sheetFormatPr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274"/>
      <c r="B1" s="270" t="s">
        <v>123</v>
      </c>
      <c r="C1" s="271"/>
      <c r="D1" s="271"/>
      <c r="E1" s="271"/>
      <c r="F1" s="271"/>
      <c r="G1" s="271"/>
      <c r="H1" s="271"/>
      <c r="I1" s="271"/>
      <c r="J1" s="271"/>
      <c r="K1" s="271"/>
      <c r="L1" s="271"/>
      <c r="M1" s="7" t="s">
        <v>1</v>
      </c>
      <c r="N1" s="8" t="s">
        <v>2</v>
      </c>
      <c r="O1" s="57"/>
    </row>
    <row r="2" spans="1:15" ht="22.5" customHeight="1">
      <c r="A2" s="262"/>
      <c r="B2" s="272"/>
      <c r="C2" s="272"/>
      <c r="D2" s="272"/>
      <c r="E2" s="272"/>
      <c r="F2" s="272"/>
      <c r="G2" s="272"/>
      <c r="H2" s="272"/>
      <c r="I2" s="272"/>
      <c r="J2" s="272"/>
      <c r="K2" s="272"/>
      <c r="L2" s="272"/>
      <c r="M2" s="12" t="s">
        <v>3</v>
      </c>
      <c r="N2" s="13">
        <v>4</v>
      </c>
      <c r="O2" s="58"/>
    </row>
    <row r="3" spans="1:15" ht="22.5" customHeight="1">
      <c r="A3" s="262"/>
      <c r="B3" s="272"/>
      <c r="C3" s="272"/>
      <c r="D3" s="272"/>
      <c r="E3" s="272"/>
      <c r="F3" s="272"/>
      <c r="G3" s="272"/>
      <c r="H3" s="272"/>
      <c r="I3" s="272"/>
      <c r="J3" s="272"/>
      <c r="K3" s="272"/>
      <c r="L3" s="272"/>
      <c r="M3" s="12" t="s">
        <v>4</v>
      </c>
      <c r="N3" s="179" t="s">
        <v>5</v>
      </c>
      <c r="O3" s="58"/>
    </row>
    <row r="4" spans="1:15" ht="22.5" customHeight="1">
      <c r="A4" s="263"/>
      <c r="B4" s="273"/>
      <c r="C4" s="273"/>
      <c r="D4" s="273"/>
      <c r="E4" s="273"/>
      <c r="F4" s="273"/>
      <c r="G4" s="273"/>
      <c r="H4" s="273"/>
      <c r="I4" s="273"/>
      <c r="J4" s="273"/>
      <c r="K4" s="273"/>
      <c r="L4" s="273"/>
      <c r="M4" s="16" t="s">
        <v>6</v>
      </c>
      <c r="N4" s="180" t="s">
        <v>7</v>
      </c>
      <c r="O4" s="58"/>
    </row>
    <row r="5" spans="1:15" ht="21.75" customHeight="1">
      <c r="A5" s="17"/>
      <c r="B5" s="59"/>
      <c r="C5" s="19"/>
      <c r="D5" s="18"/>
      <c r="E5" s="18"/>
      <c r="F5" s="18"/>
      <c r="G5" s="18"/>
      <c r="H5" s="19"/>
      <c r="I5" s="19"/>
      <c r="J5" s="19"/>
      <c r="K5" s="19"/>
      <c r="L5" s="19"/>
      <c r="M5" s="19"/>
      <c r="N5" s="19"/>
      <c r="O5" s="14"/>
    </row>
    <row r="6" spans="1:15" ht="15" customHeight="1">
      <c r="A6" s="264" t="s">
        <v>124</v>
      </c>
      <c r="B6" s="266" t="s">
        <v>125</v>
      </c>
      <c r="C6" s="275" t="s">
        <v>126</v>
      </c>
      <c r="D6" s="266" t="s">
        <v>127</v>
      </c>
      <c r="E6" s="266" t="s">
        <v>128</v>
      </c>
      <c r="F6" s="266" t="s">
        <v>14</v>
      </c>
      <c r="G6" s="266" t="s">
        <v>15</v>
      </c>
      <c r="H6" s="266" t="s">
        <v>16</v>
      </c>
      <c r="I6" s="266" t="s">
        <v>17</v>
      </c>
      <c r="J6" s="268"/>
      <c r="K6" s="268"/>
      <c r="L6" s="268"/>
      <c r="M6" s="268"/>
      <c r="N6" s="269"/>
      <c r="O6" s="58"/>
    </row>
    <row r="7" spans="1:15" ht="60" customHeight="1">
      <c r="A7" s="265"/>
      <c r="B7" s="267"/>
      <c r="C7" s="276"/>
      <c r="D7" s="267"/>
      <c r="E7" s="267"/>
      <c r="F7" s="267"/>
      <c r="G7" s="267"/>
      <c r="H7" s="267"/>
      <c r="I7" s="182" t="s">
        <v>20</v>
      </c>
      <c r="J7" s="182" t="s">
        <v>21</v>
      </c>
      <c r="K7" s="182" t="s">
        <v>22</v>
      </c>
      <c r="L7" s="182" t="s">
        <v>23</v>
      </c>
      <c r="M7" s="182" t="s">
        <v>24</v>
      </c>
      <c r="N7" s="183"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4"/>
  <sheetViews>
    <sheetView showGridLines="0" topLeftCell="A13" workbookViewId="0">
      <selection activeCell="B15" sqref="B15:J1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84</v>
      </c>
      <c r="C6" s="287"/>
      <c r="D6" s="287"/>
      <c r="E6" s="287"/>
      <c r="F6" s="287"/>
      <c r="G6" s="287"/>
      <c r="H6" s="287"/>
      <c r="I6" s="287"/>
      <c r="J6" s="287"/>
      <c r="K6" s="97"/>
      <c r="L6" s="14"/>
    </row>
    <row r="7" spans="1:12" ht="30" customHeight="1">
      <c r="A7" s="88" t="s">
        <v>297</v>
      </c>
      <c r="B7" s="302" t="s">
        <v>468</v>
      </c>
      <c r="C7" s="303"/>
      <c r="D7" s="303"/>
      <c r="E7" s="303"/>
      <c r="F7" s="303"/>
      <c r="G7" s="303"/>
      <c r="H7" s="303"/>
      <c r="I7" s="303"/>
      <c r="J7" s="304"/>
      <c r="K7" s="97"/>
      <c r="L7" s="14"/>
    </row>
    <row r="8" spans="1:12" ht="30" customHeight="1">
      <c r="A8" s="88" t="s">
        <v>298</v>
      </c>
      <c r="B8" s="89" t="s">
        <v>484</v>
      </c>
      <c r="C8" s="283" t="s">
        <v>485</v>
      </c>
      <c r="D8" s="284"/>
      <c r="E8" s="284"/>
      <c r="F8" s="284"/>
      <c r="G8" s="284"/>
      <c r="H8" s="284"/>
      <c r="I8" s="284"/>
      <c r="J8" s="285"/>
      <c r="K8" s="97"/>
      <c r="L8" s="14"/>
    </row>
    <row r="9" spans="1:12" ht="30" customHeight="1">
      <c r="A9" s="88" t="s">
        <v>301</v>
      </c>
      <c r="B9" s="286" t="s">
        <v>486</v>
      </c>
      <c r="C9" s="287"/>
      <c r="D9" s="287"/>
      <c r="E9" s="287"/>
      <c r="F9" s="287"/>
      <c r="G9" s="287"/>
      <c r="H9" s="287"/>
      <c r="I9" s="287"/>
      <c r="J9" s="287"/>
      <c r="K9" s="97"/>
      <c r="L9" s="14"/>
    </row>
    <row r="10" spans="1:12" ht="30" customHeight="1">
      <c r="A10" s="88" t="s">
        <v>303</v>
      </c>
      <c r="B10" s="286" t="s">
        <v>487</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488</v>
      </c>
      <c r="C14" s="287"/>
      <c r="D14" s="287"/>
      <c r="E14" s="287"/>
      <c r="F14" s="287"/>
      <c r="G14" s="287"/>
      <c r="H14" s="287"/>
      <c r="I14" s="287"/>
      <c r="J14" s="287"/>
      <c r="K14" s="97"/>
      <c r="L14" s="14"/>
    </row>
    <row r="15" spans="1:12" ht="30" customHeight="1">
      <c r="A15" s="88" t="s">
        <v>206</v>
      </c>
      <c r="B15" s="286" t="s">
        <v>489</v>
      </c>
      <c r="C15" s="287"/>
      <c r="D15" s="287"/>
      <c r="E15" s="287"/>
      <c r="F15" s="287"/>
      <c r="G15" s="287"/>
      <c r="H15" s="287"/>
      <c r="I15" s="287"/>
      <c r="J15" s="287"/>
      <c r="K15" s="97"/>
      <c r="L15" s="14"/>
    </row>
    <row r="16" spans="1:12" ht="30" customHeight="1">
      <c r="A16" s="88" t="s">
        <v>208</v>
      </c>
      <c r="B16" s="286" t="s">
        <v>490</v>
      </c>
      <c r="C16" s="287"/>
      <c r="D16" s="287"/>
      <c r="E16" s="287"/>
      <c r="F16" s="287"/>
      <c r="G16" s="287"/>
      <c r="H16" s="287"/>
      <c r="I16" s="287"/>
      <c r="J16" s="287"/>
      <c r="K16" s="97"/>
      <c r="L16" s="14"/>
    </row>
    <row r="17" spans="1:12" ht="30" customHeight="1">
      <c r="A17" s="88" t="s">
        <v>308</v>
      </c>
      <c r="B17" s="286" t="s">
        <v>223</v>
      </c>
      <c r="C17" s="287"/>
      <c r="D17" s="287"/>
      <c r="E17" s="287"/>
      <c r="F17" s="291"/>
      <c r="G17" s="287"/>
      <c r="H17" s="287"/>
      <c r="I17" s="287"/>
      <c r="J17" s="287"/>
      <c r="K17" s="97"/>
      <c r="L17" s="14"/>
    </row>
    <row r="18" spans="1:12" ht="30" customHeight="1">
      <c r="A18" s="88" t="s">
        <v>211</v>
      </c>
      <c r="B18" s="286" t="s">
        <v>421</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v>
      </c>
      <c r="C22" s="174">
        <v>0.1</v>
      </c>
      <c r="D22" s="174">
        <v>0.6</v>
      </c>
      <c r="E22" s="174">
        <v>0.95</v>
      </c>
      <c r="F22" s="174">
        <v>1</v>
      </c>
      <c r="G22" s="174">
        <v>1</v>
      </c>
      <c r="H22" s="97"/>
      <c r="I22" s="20"/>
      <c r="J22" s="20"/>
      <c r="K22" s="20"/>
      <c r="L22" s="14"/>
    </row>
    <row r="23" spans="1:12" ht="30" customHeight="1">
      <c r="A23" s="100" t="s">
        <v>221</v>
      </c>
      <c r="B23" s="222">
        <f>MAX(D29:D30)</f>
        <v>0</v>
      </c>
      <c r="C23" s="222">
        <f>MAX(D31:D34)</f>
        <v>0.08</v>
      </c>
      <c r="D23" s="222">
        <f>MAX(D35:D38)</f>
        <v>0</v>
      </c>
      <c r="E23" s="222">
        <f>MAX(D39:D42)</f>
        <v>0</v>
      </c>
      <c r="F23" s="222">
        <f>MAX(D43:D44)</f>
        <v>0</v>
      </c>
      <c r="G23" s="196">
        <f>MAX(B23:F23)</f>
        <v>0.08</v>
      </c>
      <c r="H23" s="97"/>
      <c r="I23" s="20"/>
      <c r="J23" s="20"/>
      <c r="K23" s="20"/>
      <c r="L23" s="14"/>
    </row>
    <row r="24" spans="1:12" ht="30" customHeight="1">
      <c r="A24" s="100" t="s">
        <v>222</v>
      </c>
      <c r="B24" s="103">
        <f>IFERROR(IF(B23/B22&gt;100%,100%,B23/B22),0)</f>
        <v>0</v>
      </c>
      <c r="C24" s="103">
        <f>IFERROR(IF(C23/C22&gt;100%,100%,C23/C22),0)</f>
        <v>0.79999999999999993</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v>
      </c>
      <c r="C25" s="103">
        <f t="shared" ref="C25:G25" si="0">C23/$G$22</f>
        <v>0.08</v>
      </c>
      <c r="D25" s="103">
        <f t="shared" si="0"/>
        <v>0</v>
      </c>
      <c r="E25" s="103">
        <f t="shared" si="0"/>
        <v>0</v>
      </c>
      <c r="F25" s="103">
        <f t="shared" si="0"/>
        <v>0</v>
      </c>
      <c r="G25" s="103">
        <f t="shared" si="0"/>
        <v>0.08</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13">
        <v>0</v>
      </c>
      <c r="D29" s="199">
        <v>0</v>
      </c>
      <c r="E29" s="220">
        <f>IFERROR(IF(D29/C29&gt;100%,100%,D29/C29),0)</f>
        <v>0</v>
      </c>
      <c r="F29" s="298" t="s">
        <v>241</v>
      </c>
      <c r="G29" s="299"/>
      <c r="H29" s="300"/>
      <c r="I29" s="295" t="s">
        <v>241</v>
      </c>
      <c r="J29" s="278"/>
      <c r="K29" s="97"/>
      <c r="L29" s="14"/>
    </row>
    <row r="30" spans="1:12" ht="18.75" customHeight="1">
      <c r="A30" s="109">
        <v>2024</v>
      </c>
      <c r="B30" s="110" t="s">
        <v>236</v>
      </c>
      <c r="C30" s="113">
        <v>0</v>
      </c>
      <c r="D30" s="199">
        <v>0</v>
      </c>
      <c r="E30" s="220">
        <f t="shared" ref="E30:E44" si="1">IFERROR(IF(D30/C30&gt;100%,100%,D30/C30),0)</f>
        <v>0</v>
      </c>
      <c r="F30" s="298" t="s">
        <v>241</v>
      </c>
      <c r="G30" s="299"/>
      <c r="H30" s="300"/>
      <c r="I30" s="295" t="s">
        <v>241</v>
      </c>
      <c r="J30" s="278"/>
      <c r="K30" s="97"/>
      <c r="L30" s="14"/>
    </row>
    <row r="31" spans="1:12" ht="37.5" customHeight="1">
      <c r="A31" s="109">
        <v>2025</v>
      </c>
      <c r="B31" s="110" t="s">
        <v>238</v>
      </c>
      <c r="C31" s="113">
        <v>0.01</v>
      </c>
      <c r="D31" s="199">
        <v>0.01</v>
      </c>
      <c r="E31" s="220">
        <f t="shared" si="1"/>
        <v>1</v>
      </c>
      <c r="F31" s="298" t="s">
        <v>491</v>
      </c>
      <c r="G31" s="299"/>
      <c r="H31" s="300"/>
      <c r="I31" s="277" t="s">
        <v>492</v>
      </c>
      <c r="J31" s="278"/>
      <c r="K31" s="97"/>
      <c r="L31" s="14"/>
    </row>
    <row r="32" spans="1:12" ht="160.5" customHeight="1">
      <c r="A32" s="109">
        <v>2025</v>
      </c>
      <c r="B32" s="110" t="s">
        <v>240</v>
      </c>
      <c r="C32" s="113">
        <v>0.05</v>
      </c>
      <c r="D32" s="112">
        <v>0.05</v>
      </c>
      <c r="E32" s="220">
        <f t="shared" si="1"/>
        <v>1</v>
      </c>
      <c r="F32" s="384" t="s">
        <v>493</v>
      </c>
      <c r="G32" s="385"/>
      <c r="H32" s="386"/>
      <c r="I32" s="296" t="s">
        <v>494</v>
      </c>
      <c r="J32" s="297"/>
      <c r="K32" s="97"/>
      <c r="L32" s="140"/>
    </row>
    <row r="33" spans="1:12" ht="384.75" customHeight="1">
      <c r="A33" s="109">
        <v>2025</v>
      </c>
      <c r="B33" s="110" t="s">
        <v>233</v>
      </c>
      <c r="C33" s="113">
        <v>0.08</v>
      </c>
      <c r="D33" s="199">
        <v>0.08</v>
      </c>
      <c r="E33" s="220">
        <f t="shared" si="1"/>
        <v>1</v>
      </c>
      <c r="F33" s="348" t="s">
        <v>495</v>
      </c>
      <c r="G33" s="349"/>
      <c r="H33" s="350"/>
      <c r="I33" s="333" t="s">
        <v>496</v>
      </c>
      <c r="J33" s="333"/>
      <c r="K33" s="97"/>
      <c r="L33" s="14"/>
    </row>
    <row r="34" spans="1:12" ht="18.75" customHeight="1">
      <c r="A34" s="109">
        <v>2025</v>
      </c>
      <c r="B34" s="110" t="s">
        <v>236</v>
      </c>
      <c r="C34" s="113">
        <v>0.1</v>
      </c>
      <c r="D34" s="199"/>
      <c r="E34" s="220">
        <f t="shared" si="1"/>
        <v>0</v>
      </c>
      <c r="F34" s="298"/>
      <c r="G34" s="299"/>
      <c r="H34" s="300"/>
      <c r="I34" s="277"/>
      <c r="J34" s="278"/>
      <c r="K34" s="97"/>
      <c r="L34" s="14"/>
    </row>
    <row r="35" spans="1:12" ht="18.75" customHeight="1">
      <c r="A35" s="109">
        <v>2026</v>
      </c>
      <c r="B35" s="110" t="s">
        <v>238</v>
      </c>
      <c r="C35" s="113"/>
      <c r="D35" s="199"/>
      <c r="E35" s="220">
        <f t="shared" si="1"/>
        <v>0</v>
      </c>
      <c r="F35" s="298"/>
      <c r="G35" s="299"/>
      <c r="H35" s="300"/>
      <c r="I35" s="277"/>
      <c r="J35" s="278"/>
      <c r="K35" s="97"/>
      <c r="L35" s="14"/>
    </row>
    <row r="36" spans="1:12" ht="18.75" customHeight="1">
      <c r="A36" s="109">
        <v>2026</v>
      </c>
      <c r="B36" s="110" t="s">
        <v>240</v>
      </c>
      <c r="C36" s="113"/>
      <c r="D36" s="199"/>
      <c r="E36" s="220">
        <f t="shared" si="1"/>
        <v>0</v>
      </c>
      <c r="F36" s="298"/>
      <c r="G36" s="299"/>
      <c r="H36" s="300"/>
      <c r="I36" s="277"/>
      <c r="J36" s="278"/>
      <c r="K36" s="97"/>
      <c r="L36" s="14"/>
    </row>
    <row r="37" spans="1:12" ht="18.75" customHeight="1">
      <c r="A37" s="109">
        <v>2026</v>
      </c>
      <c r="B37" s="110" t="s">
        <v>233</v>
      </c>
      <c r="C37" s="113"/>
      <c r="D37" s="199"/>
      <c r="E37" s="220">
        <f t="shared" si="1"/>
        <v>0</v>
      </c>
      <c r="F37" s="298"/>
      <c r="G37" s="299"/>
      <c r="H37" s="300"/>
      <c r="I37" s="277"/>
      <c r="J37" s="278"/>
      <c r="K37" s="97"/>
      <c r="L37" s="14"/>
    </row>
    <row r="38" spans="1:12" ht="18.75" customHeight="1">
      <c r="A38" s="109">
        <v>2026</v>
      </c>
      <c r="B38" s="110" t="s">
        <v>236</v>
      </c>
      <c r="C38" s="113"/>
      <c r="D38" s="199"/>
      <c r="E38" s="220">
        <f t="shared" si="1"/>
        <v>0</v>
      </c>
      <c r="F38" s="298"/>
      <c r="G38" s="299"/>
      <c r="H38" s="300"/>
      <c r="I38" s="277"/>
      <c r="J38" s="278"/>
      <c r="K38" s="97"/>
      <c r="L38" s="14"/>
    </row>
    <row r="39" spans="1:12" ht="18.75" customHeight="1">
      <c r="A39" s="109">
        <v>2027</v>
      </c>
      <c r="B39" s="110" t="s">
        <v>238</v>
      </c>
      <c r="C39" s="113"/>
      <c r="D39" s="199"/>
      <c r="E39" s="220">
        <f t="shared" si="1"/>
        <v>0</v>
      </c>
      <c r="F39" s="298"/>
      <c r="G39" s="299"/>
      <c r="H39" s="300"/>
      <c r="I39" s="277"/>
      <c r="J39" s="278"/>
      <c r="K39" s="97"/>
      <c r="L39" s="14"/>
    </row>
    <row r="40" spans="1:12" ht="18.75" customHeight="1">
      <c r="A40" s="109">
        <v>2027</v>
      </c>
      <c r="B40" s="110" t="s">
        <v>240</v>
      </c>
      <c r="C40" s="113"/>
      <c r="D40" s="199"/>
      <c r="E40" s="220">
        <f t="shared" si="1"/>
        <v>0</v>
      </c>
      <c r="F40" s="298"/>
      <c r="G40" s="299"/>
      <c r="H40" s="300"/>
      <c r="I40" s="277"/>
      <c r="J40" s="278"/>
      <c r="K40" s="97"/>
      <c r="L40" s="14"/>
    </row>
    <row r="41" spans="1:12" ht="18.75" customHeight="1">
      <c r="A41" s="109">
        <v>2027</v>
      </c>
      <c r="B41" s="110" t="s">
        <v>233</v>
      </c>
      <c r="C41" s="113"/>
      <c r="D41" s="199"/>
      <c r="E41" s="220">
        <f t="shared" si="1"/>
        <v>0</v>
      </c>
      <c r="F41" s="298"/>
      <c r="G41" s="299"/>
      <c r="H41" s="300"/>
      <c r="I41" s="277"/>
      <c r="J41" s="278"/>
      <c r="K41" s="97"/>
      <c r="L41" s="14"/>
    </row>
    <row r="42" spans="1:12" ht="18.75" customHeight="1">
      <c r="A42" s="109">
        <v>2027</v>
      </c>
      <c r="B42" s="110" t="s">
        <v>236</v>
      </c>
      <c r="C42" s="113"/>
      <c r="D42" s="199"/>
      <c r="E42" s="220">
        <f t="shared" si="1"/>
        <v>0</v>
      </c>
      <c r="F42" s="298"/>
      <c r="G42" s="299"/>
      <c r="H42" s="300"/>
      <c r="I42" s="277"/>
      <c r="J42" s="278"/>
      <c r="K42" s="97"/>
      <c r="L42" s="14"/>
    </row>
    <row r="43" spans="1:12" ht="18.75" customHeight="1">
      <c r="A43" s="109">
        <v>2028</v>
      </c>
      <c r="B43" s="110" t="s">
        <v>238</v>
      </c>
      <c r="C43" s="113"/>
      <c r="D43" s="199"/>
      <c r="E43" s="220">
        <f t="shared" si="1"/>
        <v>0</v>
      </c>
      <c r="F43" s="298"/>
      <c r="G43" s="299"/>
      <c r="H43" s="300"/>
      <c r="I43" s="277"/>
      <c r="J43" s="278"/>
      <c r="K43" s="97"/>
      <c r="L43" s="14"/>
    </row>
    <row r="44" spans="1:12" ht="18.75" customHeight="1">
      <c r="A44" s="109">
        <v>2028</v>
      </c>
      <c r="B44" s="110" t="s">
        <v>240</v>
      </c>
      <c r="C44" s="113"/>
      <c r="D44" s="199"/>
      <c r="E44" s="220">
        <f t="shared" si="1"/>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4"/>
  <sheetViews>
    <sheetView showGridLines="0" topLeftCell="A13" workbookViewId="0">
      <selection activeCell="B23" sqref="B23:C25"/>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75" customHeight="1">
      <c r="A5" s="84"/>
      <c r="B5" s="85"/>
      <c r="C5" s="85"/>
      <c r="D5" s="85"/>
      <c r="E5" s="85"/>
      <c r="F5" s="85"/>
      <c r="G5" s="85"/>
      <c r="H5" s="85"/>
      <c r="I5" s="86"/>
      <c r="J5" s="139"/>
      <c r="K5" s="20"/>
      <c r="L5" s="14"/>
    </row>
    <row r="6" spans="1:12" ht="30.75" customHeight="1">
      <c r="A6" s="88" t="s">
        <v>127</v>
      </c>
      <c r="B6" s="286" t="s">
        <v>93</v>
      </c>
      <c r="C6" s="287"/>
      <c r="D6" s="287"/>
      <c r="E6" s="287"/>
      <c r="F6" s="287"/>
      <c r="G6" s="287"/>
      <c r="H6" s="287"/>
      <c r="I6" s="287"/>
      <c r="J6" s="287"/>
      <c r="K6" s="97"/>
      <c r="L6" s="14"/>
    </row>
    <row r="7" spans="1:12" ht="30.75" customHeight="1">
      <c r="A7" s="88" t="s">
        <v>190</v>
      </c>
      <c r="B7" s="302" t="s">
        <v>468</v>
      </c>
      <c r="C7" s="303"/>
      <c r="D7" s="303"/>
      <c r="E7" s="303"/>
      <c r="F7" s="303"/>
      <c r="G7" s="303"/>
      <c r="H7" s="303"/>
      <c r="I7" s="303"/>
      <c r="J7" s="304"/>
      <c r="K7" s="97"/>
      <c r="L7" s="14"/>
    </row>
    <row r="8" spans="1:12" ht="30.75" customHeight="1">
      <c r="A8" s="88" t="s">
        <v>192</v>
      </c>
      <c r="B8" s="90" t="s">
        <v>497</v>
      </c>
      <c r="C8" s="302" t="s">
        <v>498</v>
      </c>
      <c r="D8" s="303"/>
      <c r="E8" s="303"/>
      <c r="F8" s="303"/>
      <c r="G8" s="303"/>
      <c r="H8" s="303"/>
      <c r="I8" s="303"/>
      <c r="J8" s="304"/>
      <c r="K8" s="97"/>
      <c r="L8" s="14"/>
    </row>
    <row r="9" spans="1:12" ht="30.75" customHeight="1">
      <c r="A9" s="88" t="s">
        <v>195</v>
      </c>
      <c r="B9" s="286" t="s">
        <v>499</v>
      </c>
      <c r="C9" s="287"/>
      <c r="D9" s="287"/>
      <c r="E9" s="287"/>
      <c r="F9" s="287"/>
      <c r="G9" s="287"/>
      <c r="H9" s="287"/>
      <c r="I9" s="287"/>
      <c r="J9" s="287"/>
      <c r="K9" s="97"/>
      <c r="L9" s="14"/>
    </row>
    <row r="10" spans="1:12" ht="30.75" customHeight="1">
      <c r="A10" s="88" t="s">
        <v>197</v>
      </c>
      <c r="B10" s="286" t="s">
        <v>500</v>
      </c>
      <c r="C10" s="287"/>
      <c r="D10" s="287"/>
      <c r="E10" s="287"/>
      <c r="F10" s="287"/>
      <c r="G10" s="287"/>
      <c r="H10" s="287"/>
      <c r="I10" s="287"/>
      <c r="J10" s="287"/>
      <c r="K10" s="97"/>
      <c r="L10" s="14"/>
    </row>
    <row r="11" spans="1:12" ht="30.75" customHeight="1">
      <c r="A11" s="88" t="s">
        <v>198</v>
      </c>
      <c r="B11" s="286" t="s">
        <v>247</v>
      </c>
      <c r="C11" s="287"/>
      <c r="D11" s="287"/>
      <c r="E11" s="287"/>
      <c r="F11" s="287"/>
      <c r="G11" s="287"/>
      <c r="H11" s="287"/>
      <c r="I11" s="287"/>
      <c r="J11" s="287"/>
      <c r="K11" s="97"/>
      <c r="L11" s="14"/>
    </row>
    <row r="12" spans="1:12" ht="30.75" customHeight="1">
      <c r="A12" s="88" t="s">
        <v>200</v>
      </c>
      <c r="B12" s="286" t="s">
        <v>201</v>
      </c>
      <c r="C12" s="287"/>
      <c r="D12" s="287"/>
      <c r="E12" s="287"/>
      <c r="F12" s="287"/>
      <c r="G12" s="287"/>
      <c r="H12" s="287"/>
      <c r="I12" s="287"/>
      <c r="J12" s="287"/>
      <c r="K12" s="97"/>
      <c r="L12" s="14"/>
    </row>
    <row r="13" spans="1:12" ht="30.75" customHeight="1">
      <c r="A13" s="88" t="s">
        <v>202</v>
      </c>
      <c r="B13" s="283" t="s">
        <v>203</v>
      </c>
      <c r="C13" s="284"/>
      <c r="D13" s="284"/>
      <c r="E13" s="284"/>
      <c r="F13" s="284"/>
      <c r="G13" s="284"/>
      <c r="H13" s="284"/>
      <c r="I13" s="284"/>
      <c r="J13" s="285"/>
      <c r="K13" s="97"/>
      <c r="L13" s="14"/>
    </row>
    <row r="14" spans="1:12" ht="30.75" customHeight="1">
      <c r="A14" s="88" t="s">
        <v>204</v>
      </c>
      <c r="B14" s="286" t="s">
        <v>501</v>
      </c>
      <c r="C14" s="287"/>
      <c r="D14" s="287"/>
      <c r="E14" s="287"/>
      <c r="F14" s="287"/>
      <c r="G14" s="287"/>
      <c r="H14" s="287"/>
      <c r="I14" s="287"/>
      <c r="J14" s="287"/>
      <c r="K14" s="97"/>
      <c r="L14" s="14"/>
    </row>
    <row r="15" spans="1:12" ht="30.75" customHeight="1">
      <c r="A15" s="88" t="s">
        <v>206</v>
      </c>
      <c r="B15" s="286" t="s">
        <v>502</v>
      </c>
      <c r="C15" s="287"/>
      <c r="D15" s="287"/>
      <c r="E15" s="287"/>
      <c r="F15" s="287"/>
      <c r="G15" s="287"/>
      <c r="H15" s="287"/>
      <c r="I15" s="287"/>
      <c r="J15" s="287"/>
      <c r="K15" s="97"/>
      <c r="L15" s="14"/>
    </row>
    <row r="16" spans="1:12" ht="30.75" customHeight="1">
      <c r="A16" s="88" t="s">
        <v>208</v>
      </c>
      <c r="B16" s="286" t="s">
        <v>503</v>
      </c>
      <c r="C16" s="287"/>
      <c r="D16" s="287"/>
      <c r="E16" s="287"/>
      <c r="F16" s="287"/>
      <c r="G16" s="287"/>
      <c r="H16" s="287"/>
      <c r="I16" s="287"/>
      <c r="J16" s="287"/>
      <c r="K16" s="97"/>
      <c r="L16" s="14"/>
    </row>
    <row r="17" spans="1:12" ht="30.75" customHeight="1">
      <c r="A17" s="88" t="s">
        <v>210</v>
      </c>
      <c r="B17" s="286" t="s">
        <v>504</v>
      </c>
      <c r="C17" s="287"/>
      <c r="D17" s="287"/>
      <c r="E17" s="287"/>
      <c r="F17" s="291"/>
      <c r="G17" s="287"/>
      <c r="H17" s="287"/>
      <c r="I17" s="287"/>
      <c r="J17" s="287"/>
      <c r="K17" s="97"/>
      <c r="L17" s="14"/>
    </row>
    <row r="18" spans="1:12" ht="30.75" customHeight="1">
      <c r="A18" s="88" t="s">
        <v>211</v>
      </c>
      <c r="B18" s="286" t="s">
        <v>250</v>
      </c>
      <c r="C18" s="287"/>
      <c r="D18" s="287"/>
      <c r="E18" s="287"/>
      <c r="F18" s="287"/>
      <c r="G18" s="287"/>
      <c r="H18" s="287"/>
      <c r="I18" s="287"/>
      <c r="J18" s="287"/>
      <c r="K18" s="97"/>
      <c r="L18" s="14"/>
    </row>
    <row r="19" spans="1:12" ht="30.75" customHeight="1">
      <c r="A19" s="91"/>
      <c r="B19" s="92"/>
      <c r="C19" s="92"/>
      <c r="D19" s="92"/>
      <c r="E19" s="92"/>
      <c r="F19" s="92"/>
      <c r="G19" s="92"/>
      <c r="H19" s="93"/>
      <c r="I19" s="93"/>
      <c r="J19" s="93"/>
      <c r="K19" s="20"/>
      <c r="L19" s="14"/>
    </row>
    <row r="20" spans="1:12" ht="30.75" customHeight="1">
      <c r="A20" s="95"/>
      <c r="B20" s="288" t="s">
        <v>213</v>
      </c>
      <c r="C20" s="289"/>
      <c r="D20" s="289"/>
      <c r="E20" s="289"/>
      <c r="F20" s="289"/>
      <c r="G20" s="289"/>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4">
        <v>1</v>
      </c>
      <c r="C22" s="174">
        <v>1</v>
      </c>
      <c r="D22" s="174">
        <v>1</v>
      </c>
      <c r="E22" s="174">
        <v>1</v>
      </c>
      <c r="F22" s="174">
        <v>1</v>
      </c>
      <c r="G22" s="105">
        <v>1</v>
      </c>
      <c r="H22" s="97"/>
      <c r="I22" s="20"/>
      <c r="J22" s="20"/>
      <c r="K22" s="20"/>
      <c r="L22" s="14"/>
    </row>
    <row r="23" spans="1:12" ht="30.75"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0"/>
      <c r="J23" s="20"/>
      <c r="K23" s="20"/>
      <c r="L23" s="14"/>
    </row>
    <row r="24" spans="1:12" ht="30.75" customHeight="1">
      <c r="A24" s="100" t="s">
        <v>222</v>
      </c>
      <c r="B24" s="103">
        <f>IFERROR(IF(B23/B22&gt;100%,100%,B23/B22),"")</f>
        <v>1</v>
      </c>
      <c r="C24" s="238">
        <f>IFERROR(IF(C23/C22&gt;100%,100%,C23/C22)*0.75,"")</f>
        <v>0.75</v>
      </c>
      <c r="D24" s="103" t="str">
        <f>IFERROR(IF(D23/D22&gt;100%,100%,D23/D22),"")</f>
        <v/>
      </c>
      <c r="E24" s="103" t="str">
        <f>IFERROR(IF(E23/E22&gt;100%,100%,E23/E22),"")</f>
        <v/>
      </c>
      <c r="F24" s="103" t="str">
        <f>IFERROR(IF(F23/F22&gt;100%,100%,F23/F22),"")</f>
        <v/>
      </c>
      <c r="G24" s="104" t="s">
        <v>223</v>
      </c>
      <c r="H24" s="97"/>
      <c r="I24" s="20"/>
      <c r="J24" s="20"/>
      <c r="K24" s="20"/>
      <c r="L24" s="14"/>
    </row>
    <row r="25" spans="1:12" ht="30.75" customHeight="1">
      <c r="A25" s="100" t="s">
        <v>224</v>
      </c>
      <c r="B25" s="238">
        <f>IF(((B23/B22)*0.125)&gt;0.125,0.125,(B23/B22)*0.125)</f>
        <v>0.125</v>
      </c>
      <c r="C25" s="238">
        <f>IF(((B23/B22)*0.125)+((C23/C22)*0.1875)&gt;0.3125,0.3125,((B23/B22)*0.125)+((C23/C22)*0.1875))</f>
        <v>0.3125</v>
      </c>
      <c r="D25" s="103"/>
      <c r="E25" s="103"/>
      <c r="F25" s="103"/>
      <c r="G25" s="103">
        <f>MAX(B25:F25)</f>
        <v>0.3125</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235.5" customHeight="1">
      <c r="A29" s="109">
        <v>2024</v>
      </c>
      <c r="B29" s="110" t="s">
        <v>233</v>
      </c>
      <c r="C29" s="187">
        <v>1</v>
      </c>
      <c r="D29" s="198">
        <v>1</v>
      </c>
      <c r="E29" s="192">
        <f t="shared" ref="E29:E44" si="0">IFERROR(IF(D29/C29&gt;100%,100%,D29/C29),0)</f>
        <v>1</v>
      </c>
      <c r="F29" s="314" t="s">
        <v>505</v>
      </c>
      <c r="G29" s="315"/>
      <c r="H29" s="363"/>
      <c r="I29" s="374" t="s">
        <v>506</v>
      </c>
      <c r="J29" s="375"/>
      <c r="K29" s="97"/>
      <c r="L29" s="14"/>
    </row>
    <row r="30" spans="1:12" ht="235.5" customHeight="1">
      <c r="A30" s="109">
        <v>2024</v>
      </c>
      <c r="B30" s="110" t="s">
        <v>236</v>
      </c>
      <c r="C30" s="187">
        <v>1</v>
      </c>
      <c r="D30" s="198">
        <v>1</v>
      </c>
      <c r="E30" s="192">
        <f t="shared" si="0"/>
        <v>1</v>
      </c>
      <c r="F30" s="314" t="s">
        <v>507</v>
      </c>
      <c r="G30" s="315"/>
      <c r="H30" s="363"/>
      <c r="I30" s="374" t="s">
        <v>506</v>
      </c>
      <c r="J30" s="375"/>
      <c r="K30" s="97"/>
      <c r="L30" s="14"/>
    </row>
    <row r="31" spans="1:12" ht="235.5" customHeight="1">
      <c r="A31" s="109">
        <v>2025</v>
      </c>
      <c r="B31" s="110" t="s">
        <v>238</v>
      </c>
      <c r="C31" s="187">
        <v>1</v>
      </c>
      <c r="D31" s="198">
        <v>1</v>
      </c>
      <c r="E31" s="192">
        <f t="shared" si="0"/>
        <v>1</v>
      </c>
      <c r="F31" s="314" t="s">
        <v>508</v>
      </c>
      <c r="G31" s="315"/>
      <c r="H31" s="363"/>
      <c r="I31" s="374" t="s">
        <v>506</v>
      </c>
      <c r="J31" s="375"/>
      <c r="K31" s="97"/>
      <c r="L31" s="14"/>
    </row>
    <row r="32" spans="1:12" ht="190.5" customHeight="1">
      <c r="A32" s="109">
        <v>2025</v>
      </c>
      <c r="B32" s="110" t="s">
        <v>240</v>
      </c>
      <c r="C32" s="187">
        <v>1</v>
      </c>
      <c r="D32" s="112">
        <v>1</v>
      </c>
      <c r="E32" s="192">
        <f t="shared" si="0"/>
        <v>1</v>
      </c>
      <c r="F32" s="387" t="s">
        <v>509</v>
      </c>
      <c r="G32" s="388"/>
      <c r="H32" s="389"/>
      <c r="I32" s="390" t="s">
        <v>506</v>
      </c>
      <c r="J32" s="391"/>
      <c r="K32" s="97"/>
      <c r="L32" s="140"/>
    </row>
    <row r="33" spans="1:12" ht="311.25" customHeight="1">
      <c r="A33" s="109">
        <v>2025</v>
      </c>
      <c r="B33" s="110" t="s">
        <v>233</v>
      </c>
      <c r="C33" s="187">
        <v>1</v>
      </c>
      <c r="D33" s="112">
        <v>1</v>
      </c>
      <c r="E33" s="192">
        <f t="shared" si="0"/>
        <v>1</v>
      </c>
      <c r="F33" s="332" t="s">
        <v>510</v>
      </c>
      <c r="G33" s="333"/>
      <c r="H33" s="334"/>
      <c r="I33" s="351" t="s">
        <v>506</v>
      </c>
      <c r="J33" s="352"/>
      <c r="K33" s="97"/>
      <c r="L33" s="14"/>
    </row>
    <row r="34" spans="1:12" ht="18.75" customHeight="1">
      <c r="A34" s="109">
        <v>2025</v>
      </c>
      <c r="B34" s="110" t="s">
        <v>236</v>
      </c>
      <c r="C34" s="187">
        <v>1</v>
      </c>
      <c r="D34" s="113"/>
      <c r="E34" s="192">
        <f t="shared" si="0"/>
        <v>0</v>
      </c>
      <c r="F34" s="298"/>
      <c r="G34" s="299"/>
      <c r="H34" s="300"/>
      <c r="I34" s="277"/>
      <c r="J34" s="278"/>
      <c r="K34" s="97"/>
      <c r="L34" s="14"/>
    </row>
    <row r="35" spans="1:12" ht="18.75" customHeight="1">
      <c r="A35" s="109">
        <v>2026</v>
      </c>
      <c r="B35" s="110" t="s">
        <v>238</v>
      </c>
      <c r="C35" s="187">
        <v>1</v>
      </c>
      <c r="D35" s="71"/>
      <c r="E35" s="192">
        <f t="shared" si="0"/>
        <v>0</v>
      </c>
      <c r="F35" s="298"/>
      <c r="G35" s="299"/>
      <c r="H35" s="300"/>
      <c r="I35" s="277"/>
      <c r="J35" s="278"/>
      <c r="K35" s="97"/>
      <c r="L35" s="14"/>
    </row>
    <row r="36" spans="1:12" ht="18.75" customHeight="1">
      <c r="A36" s="109">
        <v>2026</v>
      </c>
      <c r="B36" s="110" t="s">
        <v>240</v>
      </c>
      <c r="C36" s="187">
        <v>1</v>
      </c>
      <c r="D36" s="71"/>
      <c r="E36" s="192">
        <f t="shared" si="0"/>
        <v>0</v>
      </c>
      <c r="F36" s="298"/>
      <c r="G36" s="299"/>
      <c r="H36" s="300"/>
      <c r="I36" s="277"/>
      <c r="J36" s="278"/>
      <c r="K36" s="97"/>
      <c r="L36" s="14"/>
    </row>
    <row r="37" spans="1:12" ht="18.75" customHeight="1">
      <c r="A37" s="109">
        <v>2026</v>
      </c>
      <c r="B37" s="110" t="s">
        <v>233</v>
      </c>
      <c r="C37" s="187">
        <v>1</v>
      </c>
      <c r="D37" s="71"/>
      <c r="E37" s="192">
        <f t="shared" si="0"/>
        <v>0</v>
      </c>
      <c r="F37" s="298"/>
      <c r="G37" s="299"/>
      <c r="H37" s="300"/>
      <c r="I37" s="277"/>
      <c r="J37" s="278"/>
      <c r="K37" s="97"/>
      <c r="L37" s="14"/>
    </row>
    <row r="38" spans="1:12" ht="18.75" customHeight="1">
      <c r="A38" s="109">
        <v>2026</v>
      </c>
      <c r="B38" s="110" t="s">
        <v>236</v>
      </c>
      <c r="C38" s="187">
        <v>1</v>
      </c>
      <c r="D38" s="71"/>
      <c r="E38" s="192">
        <f t="shared" si="0"/>
        <v>0</v>
      </c>
      <c r="F38" s="298"/>
      <c r="G38" s="299"/>
      <c r="H38" s="300"/>
      <c r="I38" s="277"/>
      <c r="J38" s="278"/>
      <c r="K38" s="97"/>
      <c r="L38" s="14"/>
    </row>
    <row r="39" spans="1:12" ht="18.75" customHeight="1">
      <c r="A39" s="109">
        <v>2027</v>
      </c>
      <c r="B39" s="110" t="s">
        <v>238</v>
      </c>
      <c r="C39" s="187">
        <v>1</v>
      </c>
      <c r="D39" s="113"/>
      <c r="E39" s="192">
        <f t="shared" si="0"/>
        <v>0</v>
      </c>
      <c r="F39" s="298"/>
      <c r="G39" s="299"/>
      <c r="H39" s="300"/>
      <c r="I39" s="277"/>
      <c r="J39" s="278"/>
      <c r="K39" s="97"/>
      <c r="L39" s="14"/>
    </row>
    <row r="40" spans="1:12" ht="18.75" customHeight="1">
      <c r="A40" s="109">
        <v>2027</v>
      </c>
      <c r="B40" s="110" t="s">
        <v>240</v>
      </c>
      <c r="C40" s="187">
        <v>1</v>
      </c>
      <c r="D40" s="71"/>
      <c r="E40" s="192">
        <f t="shared" si="0"/>
        <v>0</v>
      </c>
      <c r="F40" s="298"/>
      <c r="G40" s="299"/>
      <c r="H40" s="300"/>
      <c r="I40" s="277"/>
      <c r="J40" s="278"/>
      <c r="K40" s="97"/>
      <c r="L40" s="14"/>
    </row>
    <row r="41" spans="1:12" ht="18.75" customHeight="1">
      <c r="A41" s="109">
        <v>2027</v>
      </c>
      <c r="B41" s="110" t="s">
        <v>233</v>
      </c>
      <c r="C41" s="187">
        <v>1</v>
      </c>
      <c r="D41" s="71"/>
      <c r="E41" s="192">
        <f t="shared" si="0"/>
        <v>0</v>
      </c>
      <c r="F41" s="298"/>
      <c r="G41" s="299"/>
      <c r="H41" s="300"/>
      <c r="I41" s="277"/>
      <c r="J41" s="278"/>
      <c r="K41" s="97"/>
      <c r="L41" s="14"/>
    </row>
    <row r="42" spans="1:12" ht="18.75" customHeight="1">
      <c r="A42" s="109">
        <v>2027</v>
      </c>
      <c r="B42" s="110" t="s">
        <v>236</v>
      </c>
      <c r="C42" s="187">
        <v>1</v>
      </c>
      <c r="D42" s="71"/>
      <c r="E42" s="192">
        <f t="shared" si="0"/>
        <v>0</v>
      </c>
      <c r="F42" s="298"/>
      <c r="G42" s="299"/>
      <c r="H42" s="300"/>
      <c r="I42" s="277"/>
      <c r="J42" s="278"/>
      <c r="K42" s="97"/>
      <c r="L42" s="14"/>
    </row>
    <row r="43" spans="1:12" ht="18.75" customHeight="1">
      <c r="A43" s="109">
        <v>2028</v>
      </c>
      <c r="B43" s="110" t="s">
        <v>238</v>
      </c>
      <c r="C43" s="187">
        <v>1</v>
      </c>
      <c r="D43" s="71"/>
      <c r="E43" s="192">
        <f t="shared" si="0"/>
        <v>0</v>
      </c>
      <c r="F43" s="298"/>
      <c r="G43" s="299"/>
      <c r="H43" s="300"/>
      <c r="I43" s="277"/>
      <c r="J43" s="278"/>
      <c r="K43" s="97"/>
      <c r="L43" s="14"/>
    </row>
    <row r="44" spans="1:12" ht="18.75" customHeight="1">
      <c r="A44" s="109">
        <v>2028</v>
      </c>
      <c r="B44" s="110" t="s">
        <v>240</v>
      </c>
      <c r="C44" s="187">
        <v>1</v>
      </c>
      <c r="D44" s="113"/>
      <c r="E44" s="192">
        <f t="shared" si="0"/>
        <v>0</v>
      </c>
      <c r="F44" s="298"/>
      <c r="G44" s="299"/>
      <c r="H44" s="300"/>
      <c r="I44" s="277"/>
      <c r="J44" s="27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A27:J27"/>
    <mergeCell ref="B15:J15"/>
    <mergeCell ref="B16:J16"/>
    <mergeCell ref="B17:J17"/>
    <mergeCell ref="B18:J18"/>
    <mergeCell ref="B20:G20"/>
    <mergeCell ref="F28:H28"/>
    <mergeCell ref="I28:J28"/>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4"/>
  <sheetViews>
    <sheetView showGridLines="0" topLeftCell="A13" workbookViewId="0">
      <selection activeCell="F26" sqref="F26"/>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93</v>
      </c>
      <c r="C6" s="287"/>
      <c r="D6" s="287"/>
      <c r="E6" s="287"/>
      <c r="F6" s="287"/>
      <c r="G6" s="287"/>
      <c r="H6" s="287"/>
      <c r="I6" s="287"/>
      <c r="J6" s="287"/>
      <c r="K6" s="97"/>
      <c r="L6" s="14"/>
    </row>
    <row r="7" spans="1:12" ht="30" customHeight="1">
      <c r="A7" s="88" t="s">
        <v>297</v>
      </c>
      <c r="B7" s="302" t="s">
        <v>468</v>
      </c>
      <c r="C7" s="303"/>
      <c r="D7" s="303"/>
      <c r="E7" s="303"/>
      <c r="F7" s="303"/>
      <c r="G7" s="303"/>
      <c r="H7" s="303"/>
      <c r="I7" s="303"/>
      <c r="J7" s="304"/>
      <c r="K7" s="97"/>
      <c r="L7" s="14"/>
    </row>
    <row r="8" spans="1:12" ht="30" customHeight="1">
      <c r="A8" s="88" t="s">
        <v>298</v>
      </c>
      <c r="B8" s="90" t="s">
        <v>511</v>
      </c>
      <c r="C8" s="392" t="s">
        <v>512</v>
      </c>
      <c r="D8" s="393"/>
      <c r="E8" s="393"/>
      <c r="F8" s="393"/>
      <c r="G8" s="393"/>
      <c r="H8" s="393"/>
      <c r="I8" s="393"/>
      <c r="J8" s="394"/>
      <c r="K8" s="97"/>
      <c r="L8" s="14"/>
    </row>
    <row r="9" spans="1:12" ht="30" customHeight="1">
      <c r="A9" s="88" t="s">
        <v>301</v>
      </c>
      <c r="B9" s="286" t="s">
        <v>513</v>
      </c>
      <c r="C9" s="287"/>
      <c r="D9" s="287"/>
      <c r="E9" s="287"/>
      <c r="F9" s="287"/>
      <c r="G9" s="287"/>
      <c r="H9" s="287"/>
      <c r="I9" s="287"/>
      <c r="J9" s="287"/>
      <c r="K9" s="97"/>
      <c r="L9" s="14"/>
    </row>
    <row r="10" spans="1:12" ht="30" customHeight="1">
      <c r="A10" s="88" t="s">
        <v>303</v>
      </c>
      <c r="B10" s="286" t="s">
        <v>514</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515</v>
      </c>
      <c r="C13" s="284"/>
      <c r="D13" s="284"/>
      <c r="E13" s="284"/>
      <c r="F13" s="284"/>
      <c r="G13" s="284"/>
      <c r="H13" s="284"/>
      <c r="I13" s="284"/>
      <c r="J13" s="285"/>
      <c r="K13" s="97"/>
      <c r="L13" s="14"/>
    </row>
    <row r="14" spans="1:12" ht="30" customHeight="1">
      <c r="A14" s="88" t="s">
        <v>204</v>
      </c>
      <c r="B14" s="286" t="s">
        <v>516</v>
      </c>
      <c r="C14" s="287"/>
      <c r="D14" s="287"/>
      <c r="E14" s="287"/>
      <c r="F14" s="287"/>
      <c r="G14" s="287"/>
      <c r="H14" s="287"/>
      <c r="I14" s="287"/>
      <c r="J14" s="287"/>
      <c r="K14" s="97"/>
      <c r="L14" s="14"/>
    </row>
    <row r="15" spans="1:12" ht="30" customHeight="1">
      <c r="A15" s="88" t="s">
        <v>206</v>
      </c>
      <c r="B15" s="286" t="s">
        <v>517</v>
      </c>
      <c r="C15" s="287"/>
      <c r="D15" s="287"/>
      <c r="E15" s="287"/>
      <c r="F15" s="287"/>
      <c r="G15" s="287"/>
      <c r="H15" s="287"/>
      <c r="I15" s="287"/>
      <c r="J15" s="287"/>
      <c r="K15" s="97"/>
      <c r="L15" s="14"/>
    </row>
    <row r="16" spans="1:12" ht="30" customHeight="1">
      <c r="A16" s="88" t="s">
        <v>208</v>
      </c>
      <c r="B16" s="286" t="s">
        <v>518</v>
      </c>
      <c r="C16" s="287"/>
      <c r="D16" s="287"/>
      <c r="E16" s="287"/>
      <c r="F16" s="287"/>
      <c r="G16" s="287"/>
      <c r="H16" s="287"/>
      <c r="I16" s="287"/>
      <c r="J16" s="287"/>
      <c r="K16" s="97"/>
      <c r="L16" s="14"/>
    </row>
    <row r="17" spans="1:12" ht="30" customHeight="1">
      <c r="A17" s="88" t="s">
        <v>308</v>
      </c>
      <c r="B17" s="372">
        <v>0</v>
      </c>
      <c r="C17" s="365"/>
      <c r="D17" s="365"/>
      <c r="E17" s="365"/>
      <c r="F17" s="369"/>
      <c r="G17" s="365"/>
      <c r="H17" s="365"/>
      <c r="I17" s="365"/>
      <c r="J17" s="365"/>
      <c r="K17" s="97"/>
      <c r="L17" s="14"/>
    </row>
    <row r="18" spans="1:12" ht="30" customHeight="1">
      <c r="A18" s="88" t="s">
        <v>211</v>
      </c>
      <c r="B18" s="286" t="s">
        <v>421</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0.02</v>
      </c>
      <c r="C22" s="174">
        <v>0.30000000000000004</v>
      </c>
      <c r="D22" s="174">
        <v>0.58000000000000007</v>
      </c>
      <c r="E22" s="174">
        <v>0.8600000000000001</v>
      </c>
      <c r="F22" s="174">
        <v>1</v>
      </c>
      <c r="G22" s="105">
        <f>MAX(B22:F22)</f>
        <v>1</v>
      </c>
      <c r="H22" s="97"/>
      <c r="I22" s="20"/>
      <c r="J22" s="20"/>
      <c r="K22" s="20"/>
      <c r="L22" s="14"/>
    </row>
    <row r="23" spans="1:12" ht="30" customHeight="1">
      <c r="A23" s="100" t="s">
        <v>221</v>
      </c>
      <c r="B23" s="222">
        <f>MAX(D29:D30)</f>
        <v>0.02</v>
      </c>
      <c r="C23" s="222">
        <f>MAX(D31:D34)</f>
        <v>0.25</v>
      </c>
      <c r="D23" s="222">
        <f>MAX(D35:D38)</f>
        <v>0</v>
      </c>
      <c r="E23" s="222">
        <f>MAX(D39:D42)</f>
        <v>0</v>
      </c>
      <c r="F23" s="222">
        <f>MAX(D43:D44)</f>
        <v>0</v>
      </c>
      <c r="G23" s="196">
        <f>MAX(B23:F23)</f>
        <v>0.25</v>
      </c>
      <c r="H23" s="97"/>
      <c r="I23" s="20"/>
      <c r="J23" s="20"/>
      <c r="K23" s="20"/>
      <c r="L23" s="14"/>
    </row>
    <row r="24" spans="1:12" ht="30" customHeight="1">
      <c r="A24" s="100" t="s">
        <v>222</v>
      </c>
      <c r="B24" s="103">
        <f>IFERROR(IF(B23/B22&gt;100%,100%,B23/B22),0)</f>
        <v>1</v>
      </c>
      <c r="C24" s="103">
        <f>IFERROR(IF(C23/C22&gt;100%,100%,C23/C22),0)</f>
        <v>0.83333333333333326</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0.02</v>
      </c>
      <c r="C25" s="103">
        <f t="shared" ref="C25:G25" si="0">C23/$G$22</f>
        <v>0.25</v>
      </c>
      <c r="D25" s="103">
        <f t="shared" si="0"/>
        <v>0</v>
      </c>
      <c r="E25" s="103">
        <f t="shared" si="0"/>
        <v>0</v>
      </c>
      <c r="F25" s="103">
        <f t="shared" si="0"/>
        <v>0</v>
      </c>
      <c r="G25" s="103">
        <f t="shared" si="0"/>
        <v>0.25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50.25" customHeight="1">
      <c r="A29" s="109">
        <v>2024</v>
      </c>
      <c r="B29" s="110" t="s">
        <v>233</v>
      </c>
      <c r="C29" s="112">
        <v>1.4999999999999999E-2</v>
      </c>
      <c r="D29" s="230">
        <v>1.4999999999999999E-2</v>
      </c>
      <c r="E29" s="192">
        <f>IFERROR(IF(D29/C29&gt;100%,100%,D29/C29),0)</f>
        <v>1</v>
      </c>
      <c r="F29" s="332" t="s">
        <v>519</v>
      </c>
      <c r="G29" s="333"/>
      <c r="H29" s="334"/>
      <c r="I29" s="351" t="s">
        <v>520</v>
      </c>
      <c r="J29" s="352"/>
      <c r="K29" s="97"/>
      <c r="L29" s="14"/>
    </row>
    <row r="30" spans="1:12" ht="50.25" customHeight="1">
      <c r="A30" s="109">
        <v>2024</v>
      </c>
      <c r="B30" s="110" t="s">
        <v>236</v>
      </c>
      <c r="C30" s="112">
        <v>0.02</v>
      </c>
      <c r="D30" s="230">
        <v>0.02</v>
      </c>
      <c r="E30" s="192">
        <f t="shared" ref="E30:E44" si="1">IFERROR(IF(D30/C30&gt;100%,100%,D30/C30),0)</f>
        <v>1</v>
      </c>
      <c r="F30" s="332" t="s">
        <v>521</v>
      </c>
      <c r="G30" s="333"/>
      <c r="H30" s="334"/>
      <c r="I30" s="351" t="s">
        <v>520</v>
      </c>
      <c r="J30" s="352"/>
      <c r="K30" s="97"/>
      <c r="L30" s="14"/>
    </row>
    <row r="31" spans="1:12" ht="76.5" customHeight="1">
      <c r="A31" s="109">
        <v>2025</v>
      </c>
      <c r="B31" s="110" t="s">
        <v>238</v>
      </c>
      <c r="C31" s="112">
        <v>0.1</v>
      </c>
      <c r="D31" s="199">
        <v>0.1</v>
      </c>
      <c r="E31" s="192">
        <f t="shared" si="1"/>
        <v>1</v>
      </c>
      <c r="F31" s="298" t="s">
        <v>522</v>
      </c>
      <c r="G31" s="299"/>
      <c r="H31" s="300"/>
      <c r="I31" s="277" t="s">
        <v>523</v>
      </c>
      <c r="J31" s="278"/>
      <c r="K31" s="97"/>
      <c r="L31" s="14"/>
    </row>
    <row r="32" spans="1:12" ht="193.5" customHeight="1">
      <c r="A32" s="109">
        <v>2025</v>
      </c>
      <c r="B32" s="110" t="s">
        <v>240</v>
      </c>
      <c r="C32" s="112">
        <v>0.15</v>
      </c>
      <c r="D32" s="112">
        <v>0.15</v>
      </c>
      <c r="E32" s="192">
        <f t="shared" si="1"/>
        <v>1</v>
      </c>
      <c r="F32" s="343" t="s">
        <v>524</v>
      </c>
      <c r="G32" s="344"/>
      <c r="H32" s="345"/>
      <c r="I32" s="277" t="s">
        <v>525</v>
      </c>
      <c r="J32" s="278"/>
      <c r="K32" s="97"/>
      <c r="L32" s="140"/>
    </row>
    <row r="33" spans="1:12" ht="381" customHeight="1">
      <c r="A33" s="109">
        <v>2025</v>
      </c>
      <c r="B33" s="110" t="s">
        <v>233</v>
      </c>
      <c r="C33" s="112">
        <v>0.25</v>
      </c>
      <c r="D33" s="199">
        <v>0.25</v>
      </c>
      <c r="E33" s="192">
        <f t="shared" si="1"/>
        <v>1</v>
      </c>
      <c r="F33" s="348" t="s">
        <v>526</v>
      </c>
      <c r="G33" s="349"/>
      <c r="H33" s="350"/>
      <c r="I33" s="351" t="s">
        <v>527</v>
      </c>
      <c r="J33" s="352"/>
      <c r="K33" s="97"/>
      <c r="L33" s="14"/>
    </row>
    <row r="34" spans="1:12" ht="18.75" customHeight="1">
      <c r="A34" s="109">
        <v>2025</v>
      </c>
      <c r="B34" s="110" t="s">
        <v>236</v>
      </c>
      <c r="C34" s="112">
        <v>0.3</v>
      </c>
      <c r="D34" s="199"/>
      <c r="E34" s="192">
        <f t="shared" si="1"/>
        <v>0</v>
      </c>
      <c r="F34" s="298"/>
      <c r="G34" s="299"/>
      <c r="H34" s="300"/>
      <c r="I34" s="277"/>
      <c r="J34" s="278"/>
      <c r="K34" s="97"/>
      <c r="L34" s="14"/>
    </row>
    <row r="35" spans="1:12" ht="18.75" customHeight="1">
      <c r="A35" s="109">
        <v>2026</v>
      </c>
      <c r="B35" s="110" t="s">
        <v>238</v>
      </c>
      <c r="C35" s="113"/>
      <c r="D35" s="199"/>
      <c r="E35" s="192">
        <f t="shared" si="1"/>
        <v>0</v>
      </c>
      <c r="F35" s="298"/>
      <c r="G35" s="299"/>
      <c r="H35" s="300"/>
      <c r="I35" s="277"/>
      <c r="J35" s="278"/>
      <c r="K35" s="97"/>
      <c r="L35" s="14"/>
    </row>
    <row r="36" spans="1:12" ht="18.75" customHeight="1">
      <c r="A36" s="109">
        <v>2026</v>
      </c>
      <c r="B36" s="110" t="s">
        <v>240</v>
      </c>
      <c r="C36" s="113"/>
      <c r="D36" s="199"/>
      <c r="E36" s="192">
        <f t="shared" si="1"/>
        <v>0</v>
      </c>
      <c r="F36" s="298"/>
      <c r="G36" s="299"/>
      <c r="H36" s="300"/>
      <c r="I36" s="277"/>
      <c r="J36" s="278"/>
      <c r="K36" s="97"/>
      <c r="L36" s="14"/>
    </row>
    <row r="37" spans="1:12" ht="18.75" customHeight="1">
      <c r="A37" s="109">
        <v>2026</v>
      </c>
      <c r="B37" s="110" t="s">
        <v>233</v>
      </c>
      <c r="C37" s="113"/>
      <c r="D37" s="199"/>
      <c r="E37" s="192">
        <f t="shared" si="1"/>
        <v>0</v>
      </c>
      <c r="F37" s="298"/>
      <c r="G37" s="299"/>
      <c r="H37" s="300"/>
      <c r="I37" s="277"/>
      <c r="J37" s="278"/>
      <c r="K37" s="97"/>
      <c r="L37" s="14"/>
    </row>
    <row r="38" spans="1:12" ht="18.75" customHeight="1">
      <c r="A38" s="109">
        <v>2026</v>
      </c>
      <c r="B38" s="110" t="s">
        <v>236</v>
      </c>
      <c r="C38" s="113"/>
      <c r="D38" s="199"/>
      <c r="E38" s="192">
        <f t="shared" si="1"/>
        <v>0</v>
      </c>
      <c r="F38" s="298"/>
      <c r="G38" s="299"/>
      <c r="H38" s="300"/>
      <c r="I38" s="277"/>
      <c r="J38" s="278"/>
      <c r="K38" s="97"/>
      <c r="L38" s="14"/>
    </row>
    <row r="39" spans="1:12" ht="18.75" customHeight="1">
      <c r="A39" s="109">
        <v>2027</v>
      </c>
      <c r="B39" s="110" t="s">
        <v>238</v>
      </c>
      <c r="C39" s="113"/>
      <c r="D39" s="199"/>
      <c r="E39" s="192">
        <f t="shared" si="1"/>
        <v>0</v>
      </c>
      <c r="F39" s="298"/>
      <c r="G39" s="299"/>
      <c r="H39" s="300"/>
      <c r="I39" s="277"/>
      <c r="J39" s="278"/>
      <c r="K39" s="97"/>
      <c r="L39" s="14"/>
    </row>
    <row r="40" spans="1:12" ht="18.75" customHeight="1">
      <c r="A40" s="109">
        <v>2027</v>
      </c>
      <c r="B40" s="110" t="s">
        <v>240</v>
      </c>
      <c r="C40" s="113"/>
      <c r="D40" s="199"/>
      <c r="E40" s="192">
        <f t="shared" si="1"/>
        <v>0</v>
      </c>
      <c r="F40" s="298"/>
      <c r="G40" s="299"/>
      <c r="H40" s="300"/>
      <c r="I40" s="277"/>
      <c r="J40" s="278"/>
      <c r="K40" s="97"/>
      <c r="L40" s="14"/>
    </row>
    <row r="41" spans="1:12" ht="18.75" customHeight="1">
      <c r="A41" s="109">
        <v>2027</v>
      </c>
      <c r="B41" s="110" t="s">
        <v>233</v>
      </c>
      <c r="C41" s="113"/>
      <c r="D41" s="199"/>
      <c r="E41" s="192">
        <f t="shared" si="1"/>
        <v>0</v>
      </c>
      <c r="F41" s="298"/>
      <c r="G41" s="299"/>
      <c r="H41" s="300"/>
      <c r="I41" s="277"/>
      <c r="J41" s="278"/>
      <c r="K41" s="97"/>
      <c r="L41" s="14"/>
    </row>
    <row r="42" spans="1:12" ht="18.75" customHeight="1">
      <c r="A42" s="109">
        <v>2027</v>
      </c>
      <c r="B42" s="110" t="s">
        <v>236</v>
      </c>
      <c r="C42" s="113"/>
      <c r="D42" s="199"/>
      <c r="E42" s="192">
        <f t="shared" si="1"/>
        <v>0</v>
      </c>
      <c r="F42" s="298"/>
      <c r="G42" s="299"/>
      <c r="H42" s="300"/>
      <c r="I42" s="277"/>
      <c r="J42" s="278"/>
      <c r="K42" s="97"/>
      <c r="L42" s="14"/>
    </row>
    <row r="43" spans="1:12" ht="18.75" customHeight="1">
      <c r="A43" s="109">
        <v>2028</v>
      </c>
      <c r="B43" s="110" t="s">
        <v>238</v>
      </c>
      <c r="C43" s="113"/>
      <c r="D43" s="71"/>
      <c r="E43" s="192">
        <f t="shared" si="1"/>
        <v>0</v>
      </c>
      <c r="F43" s="298"/>
      <c r="G43" s="299"/>
      <c r="H43" s="300"/>
      <c r="I43" s="277"/>
      <c r="J43" s="278"/>
      <c r="K43" s="97"/>
      <c r="L43" s="14"/>
    </row>
    <row r="44" spans="1:12" ht="18.75" customHeight="1">
      <c r="A44" s="109">
        <v>2028</v>
      </c>
      <c r="B44" s="110" t="s">
        <v>240</v>
      </c>
      <c r="C44" s="113"/>
      <c r="D44" s="113"/>
      <c r="E44" s="192">
        <f t="shared" si="1"/>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4"/>
  <sheetViews>
    <sheetView showGridLines="0" topLeftCell="A13" workbookViewId="0">
      <selection activeCell="F33" sqref="F33:H33"/>
    </sheetView>
  </sheetViews>
  <sheetFormatPr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93</v>
      </c>
      <c r="C6" s="287"/>
      <c r="D6" s="287"/>
      <c r="E6" s="287"/>
      <c r="F6" s="287"/>
      <c r="G6" s="287"/>
      <c r="H6" s="287"/>
      <c r="I6" s="287"/>
      <c r="J6" s="287"/>
      <c r="K6" s="97"/>
      <c r="L6" s="14"/>
    </row>
    <row r="7" spans="1:12" ht="30" customHeight="1">
      <c r="A7" s="88" t="s">
        <v>297</v>
      </c>
      <c r="B7" s="302" t="s">
        <v>468</v>
      </c>
      <c r="C7" s="303"/>
      <c r="D7" s="303"/>
      <c r="E7" s="303"/>
      <c r="F7" s="303"/>
      <c r="G7" s="303"/>
      <c r="H7" s="303"/>
      <c r="I7" s="303"/>
      <c r="J7" s="304"/>
      <c r="K7" s="97"/>
      <c r="L7" s="14"/>
    </row>
    <row r="8" spans="1:12" ht="30" customHeight="1">
      <c r="A8" s="88" t="s">
        <v>298</v>
      </c>
      <c r="B8" s="90" t="s">
        <v>528</v>
      </c>
      <c r="C8" s="392" t="s">
        <v>529</v>
      </c>
      <c r="D8" s="393"/>
      <c r="E8" s="393"/>
      <c r="F8" s="393"/>
      <c r="G8" s="393"/>
      <c r="H8" s="393"/>
      <c r="I8" s="393"/>
      <c r="J8" s="394"/>
      <c r="K8" s="97"/>
      <c r="L8" s="14"/>
    </row>
    <row r="9" spans="1:12" ht="30" customHeight="1">
      <c r="A9" s="88" t="s">
        <v>301</v>
      </c>
      <c r="B9" s="286" t="s">
        <v>530</v>
      </c>
      <c r="C9" s="287"/>
      <c r="D9" s="287"/>
      <c r="E9" s="287"/>
      <c r="F9" s="287"/>
      <c r="G9" s="287"/>
      <c r="H9" s="287"/>
      <c r="I9" s="287"/>
      <c r="J9" s="287"/>
      <c r="K9" s="97"/>
      <c r="L9" s="14"/>
    </row>
    <row r="10" spans="1:12" ht="30" customHeight="1">
      <c r="A10" s="88" t="s">
        <v>303</v>
      </c>
      <c r="B10" s="286" t="s">
        <v>531</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515</v>
      </c>
      <c r="C13" s="284"/>
      <c r="D13" s="284"/>
      <c r="E13" s="284"/>
      <c r="F13" s="284"/>
      <c r="G13" s="284"/>
      <c r="H13" s="284"/>
      <c r="I13" s="284"/>
      <c r="J13" s="285"/>
      <c r="K13" s="97"/>
      <c r="L13" s="14"/>
    </row>
    <row r="14" spans="1:12" ht="30" customHeight="1">
      <c r="A14" s="88" t="s">
        <v>204</v>
      </c>
      <c r="B14" s="286" t="s">
        <v>532</v>
      </c>
      <c r="C14" s="287"/>
      <c r="D14" s="287"/>
      <c r="E14" s="287"/>
      <c r="F14" s="287"/>
      <c r="G14" s="287"/>
      <c r="H14" s="287"/>
      <c r="I14" s="287"/>
      <c r="J14" s="287"/>
      <c r="K14" s="97"/>
      <c r="L14" s="14"/>
    </row>
    <row r="15" spans="1:12" ht="30" customHeight="1">
      <c r="A15" s="88" t="s">
        <v>206</v>
      </c>
      <c r="B15" s="286" t="s">
        <v>533</v>
      </c>
      <c r="C15" s="287"/>
      <c r="D15" s="287"/>
      <c r="E15" s="287"/>
      <c r="F15" s="287"/>
      <c r="G15" s="287"/>
      <c r="H15" s="287"/>
      <c r="I15" s="287"/>
      <c r="J15" s="287"/>
      <c r="K15" s="97"/>
      <c r="L15" s="14"/>
    </row>
    <row r="16" spans="1:12" ht="30" customHeight="1">
      <c r="A16" s="88" t="s">
        <v>208</v>
      </c>
      <c r="B16" s="286" t="s">
        <v>518</v>
      </c>
      <c r="C16" s="287"/>
      <c r="D16" s="287"/>
      <c r="E16" s="287"/>
      <c r="F16" s="287"/>
      <c r="G16" s="287"/>
      <c r="H16" s="287"/>
      <c r="I16" s="287"/>
      <c r="J16" s="287"/>
      <c r="K16" s="97"/>
      <c r="L16" s="14"/>
    </row>
    <row r="17" spans="1:12" ht="30" customHeight="1">
      <c r="A17" s="88" t="s">
        <v>308</v>
      </c>
      <c r="B17" s="372">
        <v>0</v>
      </c>
      <c r="C17" s="365"/>
      <c r="D17" s="365"/>
      <c r="E17" s="365"/>
      <c r="F17" s="369"/>
      <c r="G17" s="365"/>
      <c r="H17" s="365"/>
      <c r="I17" s="365"/>
      <c r="J17" s="365"/>
      <c r="K17" s="97"/>
      <c r="L17" s="14"/>
    </row>
    <row r="18" spans="1:12" ht="30" customHeight="1">
      <c r="A18" s="88" t="s">
        <v>211</v>
      </c>
      <c r="B18" s="286" t="s">
        <v>421</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0.02</v>
      </c>
      <c r="C22" s="174">
        <v>0.30000000000000004</v>
      </c>
      <c r="D22" s="174">
        <v>0.58000000000000007</v>
      </c>
      <c r="E22" s="174">
        <v>0.8600000000000001</v>
      </c>
      <c r="F22" s="174">
        <v>1</v>
      </c>
      <c r="G22" s="196">
        <f>MAX(B22:F22)</f>
        <v>1</v>
      </c>
      <c r="H22" s="97"/>
      <c r="I22" s="20"/>
      <c r="J22" s="20"/>
      <c r="K22" s="20"/>
      <c r="L22" s="14"/>
    </row>
    <row r="23" spans="1:12" ht="30" customHeight="1">
      <c r="A23" s="100" t="s">
        <v>221</v>
      </c>
      <c r="B23" s="222">
        <f>MAX(D29:D30)</f>
        <v>0.02</v>
      </c>
      <c r="C23" s="222">
        <f>MAX(D31:D34)</f>
        <v>0.25</v>
      </c>
      <c r="D23" s="222">
        <f>MAX(D35:D38)</f>
        <v>0</v>
      </c>
      <c r="E23" s="222">
        <f>MAX(D39:D42)</f>
        <v>0</v>
      </c>
      <c r="F23" s="222">
        <f>MAX(D43:D44)</f>
        <v>0</v>
      </c>
      <c r="G23" s="196">
        <f>MAX(B23:F23)</f>
        <v>0.25</v>
      </c>
      <c r="H23" s="97"/>
      <c r="I23" s="20"/>
      <c r="J23" s="20"/>
      <c r="K23" s="20"/>
      <c r="L23" s="14"/>
    </row>
    <row r="24" spans="1:12" ht="30" customHeight="1">
      <c r="A24" s="100" t="s">
        <v>222</v>
      </c>
      <c r="B24" s="103">
        <f>IFERROR(IF(B23/B22&gt;100%,100%,B23/B22),0)</f>
        <v>1</v>
      </c>
      <c r="C24" s="103">
        <f>IFERROR(IF(C23/C22&gt;100%,100%,C23/C22),0)</f>
        <v>0.83333333333333326</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0.02</v>
      </c>
      <c r="C25" s="103">
        <f t="shared" ref="C25:G25" si="0">C23/$G$22</f>
        <v>0.25</v>
      </c>
      <c r="D25" s="103">
        <f t="shared" si="0"/>
        <v>0</v>
      </c>
      <c r="E25" s="103">
        <f t="shared" si="0"/>
        <v>0</v>
      </c>
      <c r="F25" s="103">
        <f t="shared" si="0"/>
        <v>0</v>
      </c>
      <c r="G25" s="103">
        <f t="shared" si="0"/>
        <v>0.25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01.25" customHeight="1">
      <c r="A29" s="109">
        <v>2024</v>
      </c>
      <c r="B29" s="110" t="s">
        <v>233</v>
      </c>
      <c r="C29" s="112">
        <v>1.4999999999999999E-2</v>
      </c>
      <c r="D29" s="233">
        <v>1.4999999999999999E-2</v>
      </c>
      <c r="E29" s="192">
        <f>IFERROR(IF(D29/C29&gt;100%,100%,D29/C29),0)</f>
        <v>1</v>
      </c>
      <c r="F29" s="292" t="s">
        <v>534</v>
      </c>
      <c r="G29" s="293"/>
      <c r="H29" s="294"/>
      <c r="I29" s="296" t="s">
        <v>535</v>
      </c>
      <c r="J29" s="297"/>
      <c r="K29" s="97"/>
      <c r="L29" s="14"/>
    </row>
    <row r="30" spans="1:12" ht="146.25" customHeight="1">
      <c r="A30" s="109">
        <v>2024</v>
      </c>
      <c r="B30" s="110" t="s">
        <v>236</v>
      </c>
      <c r="C30" s="112">
        <v>0.02</v>
      </c>
      <c r="D30" s="233">
        <v>0.02</v>
      </c>
      <c r="E30" s="192">
        <f t="shared" ref="E30:E44" si="1">IFERROR(IF(D30/C30&gt;100%,100%,D30/C30),0)</f>
        <v>1</v>
      </c>
      <c r="F30" s="292" t="s">
        <v>536</v>
      </c>
      <c r="G30" s="293"/>
      <c r="H30" s="294"/>
      <c r="I30" s="296" t="s">
        <v>537</v>
      </c>
      <c r="J30" s="297"/>
      <c r="K30" s="97"/>
      <c r="L30" s="14"/>
    </row>
    <row r="31" spans="1:12" ht="91.5" customHeight="1">
      <c r="A31" s="109">
        <v>2025</v>
      </c>
      <c r="B31" s="110" t="s">
        <v>238</v>
      </c>
      <c r="C31" s="112">
        <v>0.1</v>
      </c>
      <c r="D31" s="199">
        <v>0.1</v>
      </c>
      <c r="E31" s="192">
        <f t="shared" si="1"/>
        <v>1</v>
      </c>
      <c r="F31" s="298" t="s">
        <v>538</v>
      </c>
      <c r="G31" s="299"/>
      <c r="H31" s="300"/>
      <c r="I31" s="277" t="s">
        <v>539</v>
      </c>
      <c r="J31" s="278"/>
      <c r="K31" s="97"/>
      <c r="L31" s="14"/>
    </row>
    <row r="32" spans="1:12" ht="171" customHeight="1">
      <c r="A32" s="109">
        <v>2025</v>
      </c>
      <c r="B32" s="110" t="s">
        <v>240</v>
      </c>
      <c r="C32" s="112">
        <v>0.15</v>
      </c>
      <c r="D32" s="230">
        <v>0.15</v>
      </c>
      <c r="E32" s="231">
        <f t="shared" si="1"/>
        <v>1</v>
      </c>
      <c r="F32" s="292" t="s">
        <v>540</v>
      </c>
      <c r="G32" s="293"/>
      <c r="H32" s="294"/>
      <c r="I32" s="296" t="s">
        <v>541</v>
      </c>
      <c r="J32" s="297"/>
      <c r="K32" s="97"/>
      <c r="L32" s="140"/>
    </row>
    <row r="33" spans="1:12" ht="232.5" customHeight="1">
      <c r="A33" s="109">
        <v>2025</v>
      </c>
      <c r="B33" s="110" t="s">
        <v>233</v>
      </c>
      <c r="C33" s="112">
        <v>0.25</v>
      </c>
      <c r="D33" s="199">
        <v>0.25</v>
      </c>
      <c r="E33" s="192">
        <f t="shared" si="1"/>
        <v>1</v>
      </c>
      <c r="F33" s="397" t="s">
        <v>542</v>
      </c>
      <c r="G33" s="398"/>
      <c r="H33" s="399"/>
      <c r="I33" s="395" t="s">
        <v>543</v>
      </c>
      <c r="J33" s="396"/>
      <c r="K33" s="97"/>
      <c r="L33" s="14"/>
    </row>
    <row r="34" spans="1:12" ht="18.75" customHeight="1">
      <c r="A34" s="109">
        <v>2025</v>
      </c>
      <c r="B34" s="110" t="s">
        <v>236</v>
      </c>
      <c r="C34" s="112">
        <v>0.3</v>
      </c>
      <c r="D34" s="199"/>
      <c r="E34" s="192">
        <f t="shared" si="1"/>
        <v>0</v>
      </c>
      <c r="F34" s="298"/>
      <c r="G34" s="299"/>
      <c r="H34" s="300"/>
      <c r="I34" s="277"/>
      <c r="J34" s="278"/>
      <c r="K34" s="97"/>
      <c r="L34" s="14"/>
    </row>
    <row r="35" spans="1:12" ht="18.75" customHeight="1">
      <c r="A35" s="109">
        <v>2026</v>
      </c>
      <c r="B35" s="110" t="s">
        <v>238</v>
      </c>
      <c r="C35" s="113"/>
      <c r="D35" s="199"/>
      <c r="E35" s="192">
        <f t="shared" si="1"/>
        <v>0</v>
      </c>
      <c r="F35" s="298"/>
      <c r="G35" s="299"/>
      <c r="H35" s="300"/>
      <c r="I35" s="277"/>
      <c r="J35" s="278"/>
      <c r="K35" s="97"/>
      <c r="L35" s="14"/>
    </row>
    <row r="36" spans="1:12" ht="18.75" customHeight="1">
      <c r="A36" s="109">
        <v>2026</v>
      </c>
      <c r="B36" s="110" t="s">
        <v>240</v>
      </c>
      <c r="C36" s="113"/>
      <c r="D36" s="199"/>
      <c r="E36" s="192">
        <f t="shared" si="1"/>
        <v>0</v>
      </c>
      <c r="F36" s="298"/>
      <c r="G36" s="299"/>
      <c r="H36" s="300"/>
      <c r="I36" s="277"/>
      <c r="J36" s="278"/>
      <c r="K36" s="97"/>
      <c r="L36" s="14"/>
    </row>
    <row r="37" spans="1:12" ht="18.75" customHeight="1">
      <c r="A37" s="109">
        <v>2026</v>
      </c>
      <c r="B37" s="110" t="s">
        <v>233</v>
      </c>
      <c r="C37" s="113"/>
      <c r="D37" s="199"/>
      <c r="E37" s="192">
        <f t="shared" si="1"/>
        <v>0</v>
      </c>
      <c r="F37" s="298"/>
      <c r="G37" s="299"/>
      <c r="H37" s="300"/>
      <c r="I37" s="277"/>
      <c r="J37" s="278"/>
      <c r="K37" s="97"/>
      <c r="L37" s="14"/>
    </row>
    <row r="38" spans="1:12" ht="18.75" customHeight="1">
      <c r="A38" s="109">
        <v>2026</v>
      </c>
      <c r="B38" s="110" t="s">
        <v>236</v>
      </c>
      <c r="C38" s="113"/>
      <c r="D38" s="199"/>
      <c r="E38" s="192">
        <f t="shared" si="1"/>
        <v>0</v>
      </c>
      <c r="F38" s="298"/>
      <c r="G38" s="299"/>
      <c r="H38" s="300"/>
      <c r="I38" s="277"/>
      <c r="J38" s="278"/>
      <c r="K38" s="97"/>
      <c r="L38" s="14"/>
    </row>
    <row r="39" spans="1:12" ht="18.75" customHeight="1">
      <c r="A39" s="109">
        <v>2027</v>
      </c>
      <c r="B39" s="110" t="s">
        <v>238</v>
      </c>
      <c r="C39" s="113"/>
      <c r="D39" s="199"/>
      <c r="E39" s="192">
        <f t="shared" si="1"/>
        <v>0</v>
      </c>
      <c r="F39" s="298"/>
      <c r="G39" s="299"/>
      <c r="H39" s="300"/>
      <c r="I39" s="277"/>
      <c r="J39" s="278"/>
      <c r="K39" s="97"/>
      <c r="L39" s="14"/>
    </row>
    <row r="40" spans="1:12" ht="18.75" customHeight="1">
      <c r="A40" s="109">
        <v>2027</v>
      </c>
      <c r="B40" s="110" t="s">
        <v>240</v>
      </c>
      <c r="C40" s="113"/>
      <c r="D40" s="199"/>
      <c r="E40" s="192">
        <f t="shared" si="1"/>
        <v>0</v>
      </c>
      <c r="F40" s="298"/>
      <c r="G40" s="299"/>
      <c r="H40" s="300"/>
      <c r="I40" s="277"/>
      <c r="J40" s="278"/>
      <c r="K40" s="97"/>
      <c r="L40" s="14"/>
    </row>
    <row r="41" spans="1:12" ht="18.75" customHeight="1">
      <c r="A41" s="109">
        <v>2027</v>
      </c>
      <c r="B41" s="110" t="s">
        <v>233</v>
      </c>
      <c r="C41" s="113"/>
      <c r="D41" s="199"/>
      <c r="E41" s="192">
        <f t="shared" si="1"/>
        <v>0</v>
      </c>
      <c r="F41" s="298"/>
      <c r="G41" s="299"/>
      <c r="H41" s="300"/>
      <c r="I41" s="277"/>
      <c r="J41" s="278"/>
      <c r="K41" s="97"/>
      <c r="L41" s="14"/>
    </row>
    <row r="42" spans="1:12" ht="18.75" customHeight="1">
      <c r="A42" s="109">
        <v>2027</v>
      </c>
      <c r="B42" s="110" t="s">
        <v>236</v>
      </c>
      <c r="C42" s="113"/>
      <c r="D42" s="199"/>
      <c r="E42" s="192">
        <f t="shared" si="1"/>
        <v>0</v>
      </c>
      <c r="F42" s="298"/>
      <c r="G42" s="299"/>
      <c r="H42" s="300"/>
      <c r="I42" s="277"/>
      <c r="J42" s="278"/>
      <c r="K42" s="97"/>
      <c r="L42" s="14"/>
    </row>
    <row r="43" spans="1:12" ht="18.75" customHeight="1">
      <c r="A43" s="109">
        <v>2028</v>
      </c>
      <c r="B43" s="110" t="s">
        <v>238</v>
      </c>
      <c r="C43" s="113"/>
      <c r="D43" s="199"/>
      <c r="E43" s="192">
        <f t="shared" si="1"/>
        <v>0</v>
      </c>
      <c r="F43" s="298"/>
      <c r="G43" s="299"/>
      <c r="H43" s="300"/>
      <c r="I43" s="277"/>
      <c r="J43" s="278"/>
      <c r="K43" s="97"/>
      <c r="L43" s="14"/>
    </row>
    <row r="44" spans="1:12" ht="18.75" customHeight="1">
      <c r="A44" s="109">
        <v>2028</v>
      </c>
      <c r="B44" s="110" t="s">
        <v>240</v>
      </c>
      <c r="C44" s="113"/>
      <c r="D44" s="199"/>
      <c r="E44" s="192">
        <f t="shared" si="1"/>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4"/>
  <sheetViews>
    <sheetView showGridLines="0" topLeftCell="A12" workbookViewId="0">
      <selection activeCell="C24" sqref="C24"/>
    </sheetView>
  </sheetViews>
  <sheetFormatPr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178</v>
      </c>
      <c r="C6" s="287"/>
      <c r="D6" s="287"/>
      <c r="E6" s="287"/>
      <c r="F6" s="287"/>
      <c r="G6" s="287"/>
      <c r="H6" s="287"/>
      <c r="I6" s="287"/>
      <c r="J6" s="287"/>
      <c r="K6" s="97"/>
      <c r="L6" s="14"/>
    </row>
    <row r="7" spans="1:12" ht="30" customHeight="1">
      <c r="A7" s="88" t="s">
        <v>297</v>
      </c>
      <c r="B7" s="286" t="s">
        <v>544</v>
      </c>
      <c r="C7" s="287"/>
      <c r="D7" s="287"/>
      <c r="E7" s="287"/>
      <c r="F7" s="287"/>
      <c r="G7" s="287"/>
      <c r="H7" s="287"/>
      <c r="I7" s="287"/>
      <c r="J7" s="287"/>
      <c r="K7" s="97"/>
      <c r="L7" s="14"/>
    </row>
    <row r="8" spans="1:12" ht="30" customHeight="1">
      <c r="A8" s="88" t="s">
        <v>298</v>
      </c>
      <c r="B8" s="90" t="s">
        <v>545</v>
      </c>
      <c r="C8" s="283" t="s">
        <v>179</v>
      </c>
      <c r="D8" s="284"/>
      <c r="E8" s="284"/>
      <c r="F8" s="284"/>
      <c r="G8" s="284"/>
      <c r="H8" s="284"/>
      <c r="I8" s="284"/>
      <c r="J8" s="285"/>
      <c r="K8" s="97"/>
      <c r="L8" s="14"/>
    </row>
    <row r="9" spans="1:12" ht="30" customHeight="1">
      <c r="A9" s="88" t="s">
        <v>301</v>
      </c>
      <c r="B9" s="286" t="s">
        <v>546</v>
      </c>
      <c r="C9" s="287"/>
      <c r="D9" s="287"/>
      <c r="E9" s="287"/>
      <c r="F9" s="287"/>
      <c r="G9" s="287"/>
      <c r="H9" s="287"/>
      <c r="I9" s="287"/>
      <c r="J9" s="287"/>
      <c r="K9" s="97"/>
      <c r="L9" s="14"/>
    </row>
    <row r="10" spans="1:12" ht="30" customHeight="1">
      <c r="A10" s="88" t="s">
        <v>303</v>
      </c>
      <c r="B10" s="286" t="s">
        <v>547</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548</v>
      </c>
      <c r="C14" s="287"/>
      <c r="D14" s="287"/>
      <c r="E14" s="287"/>
      <c r="F14" s="287"/>
      <c r="G14" s="287"/>
      <c r="H14" s="287"/>
      <c r="I14" s="287"/>
      <c r="J14" s="287"/>
      <c r="K14" s="97"/>
      <c r="L14" s="14"/>
    </row>
    <row r="15" spans="1:12" ht="30" customHeight="1">
      <c r="A15" s="88" t="s">
        <v>206</v>
      </c>
      <c r="B15" s="286" t="s">
        <v>549</v>
      </c>
      <c r="C15" s="287"/>
      <c r="D15" s="287"/>
      <c r="E15" s="287"/>
      <c r="F15" s="287"/>
      <c r="G15" s="287"/>
      <c r="H15" s="287"/>
      <c r="I15" s="287"/>
      <c r="J15" s="287"/>
      <c r="K15" s="97"/>
      <c r="L15" s="14"/>
    </row>
    <row r="16" spans="1:12" ht="30" customHeight="1">
      <c r="A16" s="88" t="s">
        <v>208</v>
      </c>
      <c r="B16" s="286" t="s">
        <v>550</v>
      </c>
      <c r="C16" s="287"/>
      <c r="D16" s="287"/>
      <c r="E16" s="287"/>
      <c r="F16" s="287"/>
      <c r="G16" s="287"/>
      <c r="H16" s="287"/>
      <c r="I16" s="287"/>
      <c r="J16" s="287"/>
      <c r="K16" s="97"/>
      <c r="L16" s="14"/>
    </row>
    <row r="17" spans="1:12" ht="30" customHeight="1">
      <c r="A17" s="88" t="s">
        <v>308</v>
      </c>
      <c r="B17" s="286" t="s">
        <v>551</v>
      </c>
      <c r="C17" s="287"/>
      <c r="D17" s="287"/>
      <c r="E17" s="287"/>
      <c r="F17" s="291"/>
      <c r="G17" s="287"/>
      <c r="H17" s="287"/>
      <c r="I17" s="287"/>
      <c r="J17" s="287"/>
      <c r="K17" s="97"/>
      <c r="L17" s="14"/>
    </row>
    <row r="18" spans="1:12" ht="30" customHeight="1">
      <c r="A18" s="88" t="s">
        <v>211</v>
      </c>
      <c r="B18" s="286" t="s">
        <v>250</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0.95</v>
      </c>
      <c r="C22" s="174">
        <v>0.95</v>
      </c>
      <c r="D22" s="174">
        <v>0.95</v>
      </c>
      <c r="E22" s="174">
        <v>0.95</v>
      </c>
      <c r="F22" s="174">
        <v>0.95</v>
      </c>
      <c r="G22" s="105">
        <f>AVERAGE(C22:F22)</f>
        <v>0.95</v>
      </c>
      <c r="H22" s="97"/>
      <c r="I22" s="186"/>
      <c r="J22" s="20"/>
      <c r="K22" s="20"/>
      <c r="L22" s="14"/>
    </row>
    <row r="23" spans="1:12" ht="30" customHeight="1">
      <c r="A23" s="100" t="s">
        <v>221</v>
      </c>
      <c r="B23" s="134">
        <f>IFERROR(AVERAGE(D29:D30),"")</f>
        <v>0.94</v>
      </c>
      <c r="C23" s="134">
        <f>IFERROR(AVERAGE(D31:D34),"")</f>
        <v>0.96666666666666667</v>
      </c>
      <c r="D23" s="134" t="str">
        <f>IFERROR(AVERAGE(D35:D38),"")</f>
        <v/>
      </c>
      <c r="E23" s="134" t="str">
        <f>IFERROR(AVERAGE(D39:D42),"")</f>
        <v/>
      </c>
      <c r="F23" s="134" t="str">
        <f>IFERROR(AVERAGE(D43:D44),"")</f>
        <v/>
      </c>
      <c r="G23" s="196">
        <f>AVERAGE(B23:F23)</f>
        <v>0.95333333333333337</v>
      </c>
      <c r="H23" s="97"/>
      <c r="I23" s="20"/>
      <c r="J23" s="20"/>
      <c r="K23" s="20"/>
      <c r="L23" s="14"/>
    </row>
    <row r="24" spans="1:12" ht="30" customHeight="1">
      <c r="A24" s="100" t="s">
        <v>222</v>
      </c>
      <c r="B24" s="103">
        <f>IFERROR(IF(B23/B22&gt;100%,100%,B23/B22),"")</f>
        <v>0.98947368421052628</v>
      </c>
      <c r="C24" s="238">
        <f>IFERROR(IF(C23/C22&gt;100%,100%,C23/C22)*0.75,"")</f>
        <v>0.75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38">
        <f>IF(((B23/B22)*0.125)&gt;0.125,0.125,(B23/B22)*0.125)</f>
        <v>0.12368421052631579</v>
      </c>
      <c r="C25" s="238">
        <f>IF(((B23/B22)*0.125)+((C23/C22)*0.1875)&gt;0.3125,0.3125,((B23/B22)*0.125)+((C23/C22)*0.1875))</f>
        <v>0.3125</v>
      </c>
      <c r="D25" s="103"/>
      <c r="E25" s="103"/>
      <c r="F25" s="103"/>
      <c r="G25" s="103">
        <f>MAX(B25:F25)</f>
        <v>0.3125</v>
      </c>
      <c r="H25" s="97"/>
      <c r="I25" s="20"/>
      <c r="J25" s="20"/>
      <c r="K25" s="20"/>
      <c r="L25" s="14"/>
    </row>
    <row r="26" spans="1:12" ht="30" customHeight="1">
      <c r="A26" s="106"/>
      <c r="B26" s="92"/>
      <c r="C26" s="92"/>
      <c r="D26" s="92"/>
      <c r="E26" s="92">
        <f>88/95</f>
        <v>0.9263157894736842</v>
      </c>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40.25" customHeight="1">
      <c r="A29" s="109">
        <v>2024</v>
      </c>
      <c r="B29" s="110" t="s">
        <v>233</v>
      </c>
      <c r="C29" s="187">
        <v>0.95</v>
      </c>
      <c r="D29" s="198">
        <v>0.88</v>
      </c>
      <c r="E29" s="231">
        <f>IFERROR(IF(D29/C29&gt;95%,100%,D29/C29),0)</f>
        <v>0.9263157894736842</v>
      </c>
      <c r="F29" s="292" t="s">
        <v>552</v>
      </c>
      <c r="G29" s="293"/>
      <c r="H29" s="294"/>
      <c r="I29" s="296" t="s">
        <v>553</v>
      </c>
      <c r="J29" s="297"/>
      <c r="K29" s="97"/>
      <c r="L29" s="14"/>
    </row>
    <row r="30" spans="1:12" ht="90.75" customHeight="1">
      <c r="A30" s="109">
        <v>2024</v>
      </c>
      <c r="B30" s="110" t="s">
        <v>236</v>
      </c>
      <c r="C30" s="187">
        <v>0.95</v>
      </c>
      <c r="D30" s="198">
        <v>1</v>
      </c>
      <c r="E30" s="231">
        <f t="shared" ref="E30:E44" si="0">IFERROR(IF(D30/C30&gt;95%,100%,D30/C30),0)</f>
        <v>1</v>
      </c>
      <c r="F30" s="292" t="s">
        <v>554</v>
      </c>
      <c r="G30" s="293"/>
      <c r="H30" s="294"/>
      <c r="I30" s="296" t="s">
        <v>553</v>
      </c>
      <c r="J30" s="297"/>
      <c r="K30" s="97"/>
      <c r="L30" s="14"/>
    </row>
    <row r="31" spans="1:12" ht="204.75" customHeight="1">
      <c r="A31" s="109">
        <v>2025</v>
      </c>
      <c r="B31" s="110" t="s">
        <v>238</v>
      </c>
      <c r="C31" s="187">
        <v>0.95</v>
      </c>
      <c r="D31" s="198">
        <v>1</v>
      </c>
      <c r="E31" s="231">
        <f t="shared" si="0"/>
        <v>1</v>
      </c>
      <c r="F31" s="292" t="s">
        <v>555</v>
      </c>
      <c r="G31" s="293"/>
      <c r="H31" s="294"/>
      <c r="I31" s="296" t="s">
        <v>556</v>
      </c>
      <c r="J31" s="297"/>
      <c r="K31" s="97"/>
      <c r="L31" s="14"/>
    </row>
    <row r="32" spans="1:12" ht="256.5" customHeight="1">
      <c r="A32" s="109">
        <v>2025</v>
      </c>
      <c r="B32" s="110" t="s">
        <v>240</v>
      </c>
      <c r="C32" s="187">
        <v>0.95</v>
      </c>
      <c r="D32" s="198">
        <v>1</v>
      </c>
      <c r="E32" s="231">
        <f t="shared" si="0"/>
        <v>1</v>
      </c>
      <c r="F32" s="292" t="s">
        <v>557</v>
      </c>
      <c r="G32" s="293"/>
      <c r="H32" s="294"/>
      <c r="I32" s="296" t="s">
        <v>558</v>
      </c>
      <c r="J32" s="297"/>
      <c r="K32" s="97"/>
      <c r="L32" s="140"/>
    </row>
    <row r="33" spans="1:12" ht="211.5" customHeight="1">
      <c r="A33" s="109">
        <v>2025</v>
      </c>
      <c r="B33" s="110" t="s">
        <v>233</v>
      </c>
      <c r="C33" s="187">
        <v>0.95</v>
      </c>
      <c r="D33" s="198">
        <v>0.9</v>
      </c>
      <c r="E33" s="231">
        <f t="shared" si="0"/>
        <v>0.94736842105263164</v>
      </c>
      <c r="F33" s="400" t="s">
        <v>559</v>
      </c>
      <c r="G33" s="401"/>
      <c r="H33" s="402"/>
      <c r="I33" s="403" t="s">
        <v>560</v>
      </c>
      <c r="J33" s="404"/>
      <c r="K33" s="97"/>
      <c r="L33" s="14"/>
    </row>
    <row r="34" spans="1:12" ht="18.75" customHeight="1">
      <c r="A34" s="109">
        <v>2025</v>
      </c>
      <c r="B34" s="110" t="s">
        <v>236</v>
      </c>
      <c r="C34" s="187">
        <v>0.95</v>
      </c>
      <c r="D34" s="113"/>
      <c r="E34" s="192">
        <f t="shared" si="0"/>
        <v>0</v>
      </c>
      <c r="F34" s="298"/>
      <c r="G34" s="299"/>
      <c r="H34" s="300"/>
      <c r="I34" s="277"/>
      <c r="J34" s="278"/>
      <c r="K34" s="97"/>
      <c r="L34" s="14"/>
    </row>
    <row r="35" spans="1:12" ht="18.75" customHeight="1">
      <c r="A35" s="109">
        <v>2026</v>
      </c>
      <c r="B35" s="110" t="s">
        <v>238</v>
      </c>
      <c r="C35" s="187">
        <v>0.95</v>
      </c>
      <c r="D35" s="71"/>
      <c r="E35" s="192">
        <f t="shared" si="0"/>
        <v>0</v>
      </c>
      <c r="F35" s="298"/>
      <c r="G35" s="299"/>
      <c r="H35" s="300"/>
      <c r="I35" s="277"/>
      <c r="J35" s="278"/>
      <c r="K35" s="97"/>
      <c r="L35" s="14"/>
    </row>
    <row r="36" spans="1:12" ht="18.75" customHeight="1">
      <c r="A36" s="109">
        <v>2026</v>
      </c>
      <c r="B36" s="110" t="s">
        <v>240</v>
      </c>
      <c r="C36" s="187">
        <v>0.95</v>
      </c>
      <c r="D36" s="71"/>
      <c r="E36" s="192">
        <f t="shared" si="0"/>
        <v>0</v>
      </c>
      <c r="F36" s="298"/>
      <c r="G36" s="299"/>
      <c r="H36" s="300"/>
      <c r="I36" s="277"/>
      <c r="J36" s="278"/>
      <c r="K36" s="97"/>
      <c r="L36" s="14"/>
    </row>
    <row r="37" spans="1:12" ht="18.75" customHeight="1">
      <c r="A37" s="109">
        <v>2026</v>
      </c>
      <c r="B37" s="110" t="s">
        <v>233</v>
      </c>
      <c r="C37" s="187">
        <v>0.95</v>
      </c>
      <c r="D37" s="71"/>
      <c r="E37" s="192">
        <f t="shared" si="0"/>
        <v>0</v>
      </c>
      <c r="F37" s="298"/>
      <c r="G37" s="299"/>
      <c r="H37" s="300"/>
      <c r="I37" s="277"/>
      <c r="J37" s="278"/>
      <c r="K37" s="97"/>
      <c r="L37" s="14"/>
    </row>
    <row r="38" spans="1:12" ht="18.75" customHeight="1">
      <c r="A38" s="109">
        <v>2026</v>
      </c>
      <c r="B38" s="110" t="s">
        <v>236</v>
      </c>
      <c r="C38" s="187">
        <v>0.95</v>
      </c>
      <c r="D38" s="71"/>
      <c r="E38" s="192">
        <f t="shared" si="0"/>
        <v>0</v>
      </c>
      <c r="F38" s="298"/>
      <c r="G38" s="299"/>
      <c r="H38" s="300"/>
      <c r="I38" s="277"/>
      <c r="J38" s="278"/>
      <c r="K38" s="97"/>
      <c r="L38" s="14"/>
    </row>
    <row r="39" spans="1:12" ht="18.75" customHeight="1">
      <c r="A39" s="109">
        <v>2027</v>
      </c>
      <c r="B39" s="110" t="s">
        <v>238</v>
      </c>
      <c r="C39" s="187">
        <v>0.95</v>
      </c>
      <c r="D39" s="113"/>
      <c r="E39" s="192">
        <f t="shared" si="0"/>
        <v>0</v>
      </c>
      <c r="F39" s="298"/>
      <c r="G39" s="299"/>
      <c r="H39" s="300"/>
      <c r="I39" s="277"/>
      <c r="J39" s="278"/>
      <c r="K39" s="97"/>
      <c r="L39" s="14"/>
    </row>
    <row r="40" spans="1:12" ht="18.75" customHeight="1">
      <c r="A40" s="109">
        <v>2027</v>
      </c>
      <c r="B40" s="110" t="s">
        <v>240</v>
      </c>
      <c r="C40" s="187">
        <v>0.95</v>
      </c>
      <c r="D40" s="71"/>
      <c r="E40" s="192">
        <f t="shared" si="0"/>
        <v>0</v>
      </c>
      <c r="F40" s="298"/>
      <c r="G40" s="299"/>
      <c r="H40" s="300"/>
      <c r="I40" s="277"/>
      <c r="J40" s="278"/>
      <c r="K40" s="97"/>
      <c r="L40" s="14"/>
    </row>
    <row r="41" spans="1:12" ht="18.75" customHeight="1">
      <c r="A41" s="109">
        <v>2027</v>
      </c>
      <c r="B41" s="110" t="s">
        <v>233</v>
      </c>
      <c r="C41" s="187">
        <v>0.95</v>
      </c>
      <c r="D41" s="71"/>
      <c r="E41" s="192">
        <f t="shared" si="0"/>
        <v>0</v>
      </c>
      <c r="F41" s="298"/>
      <c r="G41" s="299"/>
      <c r="H41" s="300"/>
      <c r="I41" s="277"/>
      <c r="J41" s="278"/>
      <c r="K41" s="97"/>
      <c r="L41" s="14"/>
    </row>
    <row r="42" spans="1:12" ht="18.75" customHeight="1">
      <c r="A42" s="109">
        <v>2027</v>
      </c>
      <c r="B42" s="110" t="s">
        <v>236</v>
      </c>
      <c r="C42" s="187">
        <v>0.95</v>
      </c>
      <c r="D42" s="71"/>
      <c r="E42" s="192">
        <f t="shared" si="0"/>
        <v>0</v>
      </c>
      <c r="F42" s="298"/>
      <c r="G42" s="299"/>
      <c r="H42" s="300"/>
      <c r="I42" s="277"/>
      <c r="J42" s="278"/>
      <c r="K42" s="97"/>
      <c r="L42" s="14"/>
    </row>
    <row r="43" spans="1:12" ht="18.75" customHeight="1">
      <c r="A43" s="109">
        <v>2028</v>
      </c>
      <c r="B43" s="110" t="s">
        <v>238</v>
      </c>
      <c r="C43" s="187">
        <v>0.95</v>
      </c>
      <c r="D43" s="71"/>
      <c r="E43" s="192">
        <f t="shared" si="0"/>
        <v>0</v>
      </c>
      <c r="F43" s="298"/>
      <c r="G43" s="299"/>
      <c r="H43" s="300"/>
      <c r="I43" s="277"/>
      <c r="J43" s="278"/>
      <c r="K43" s="97"/>
      <c r="L43" s="14"/>
    </row>
    <row r="44" spans="1:12" ht="18.75" customHeight="1">
      <c r="A44" s="109">
        <v>2028</v>
      </c>
      <c r="B44" s="110" t="s">
        <v>240</v>
      </c>
      <c r="C44" s="187">
        <v>0.95</v>
      </c>
      <c r="D44" s="113"/>
      <c r="E44" s="192">
        <f t="shared" si="0"/>
        <v>0</v>
      </c>
      <c r="F44" s="298"/>
      <c r="G44" s="299"/>
      <c r="H44" s="300"/>
      <c r="I44" s="277"/>
      <c r="J44" s="278"/>
      <c r="K44" s="141"/>
      <c r="L44" s="56"/>
    </row>
  </sheetData>
  <mergeCells count="50">
    <mergeCell ref="F44:H44"/>
    <mergeCell ref="I44:J44"/>
    <mergeCell ref="F41:H41"/>
    <mergeCell ref="I41:J41"/>
    <mergeCell ref="F42:H42"/>
    <mergeCell ref="I42:J42"/>
    <mergeCell ref="F43:H43"/>
    <mergeCell ref="I43:J43"/>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30:H30"/>
    <mergeCell ref="I30:J30"/>
    <mergeCell ref="F28:H28"/>
    <mergeCell ref="I28:J28"/>
    <mergeCell ref="F31:H31"/>
    <mergeCell ref="I31:J31"/>
    <mergeCell ref="B13:J13"/>
    <mergeCell ref="B18:J18"/>
    <mergeCell ref="B20:G20"/>
    <mergeCell ref="F29:H29"/>
    <mergeCell ref="I29:J29"/>
    <mergeCell ref="B15:J15"/>
    <mergeCell ref="A27:J27"/>
    <mergeCell ref="B16:J16"/>
    <mergeCell ref="B17:J17"/>
    <mergeCell ref="B14:J14"/>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8"/>
  <sheetViews>
    <sheetView showGridLines="0" topLeftCell="A13" workbookViewId="0">
      <selection activeCell="F36" sqref="F36:H36"/>
    </sheetView>
  </sheetViews>
  <sheetFormatPr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296</v>
      </c>
      <c r="B6" s="286" t="s">
        <v>140</v>
      </c>
      <c r="C6" s="287"/>
      <c r="D6" s="287"/>
      <c r="E6" s="287"/>
      <c r="F6" s="287"/>
      <c r="G6" s="287"/>
      <c r="H6" s="287"/>
      <c r="I6" s="287"/>
      <c r="J6" s="287"/>
      <c r="K6" s="97"/>
      <c r="L6" s="14"/>
    </row>
    <row r="7" spans="1:12" ht="30" customHeight="1">
      <c r="A7" s="88" t="s">
        <v>297</v>
      </c>
      <c r="B7" s="286" t="s">
        <v>544</v>
      </c>
      <c r="C7" s="287"/>
      <c r="D7" s="287"/>
      <c r="E7" s="287"/>
      <c r="F7" s="287"/>
      <c r="G7" s="287"/>
      <c r="H7" s="287"/>
      <c r="I7" s="287"/>
      <c r="J7" s="287"/>
      <c r="K7" s="97"/>
      <c r="L7" s="14"/>
    </row>
    <row r="8" spans="1:12" ht="30" customHeight="1">
      <c r="A8" s="88" t="s">
        <v>298</v>
      </c>
      <c r="B8" s="90" t="s">
        <v>561</v>
      </c>
      <c r="C8" s="283" t="s">
        <v>562</v>
      </c>
      <c r="D8" s="284"/>
      <c r="E8" s="284"/>
      <c r="F8" s="284"/>
      <c r="G8" s="284"/>
      <c r="H8" s="284"/>
      <c r="I8" s="284"/>
      <c r="J8" s="285"/>
      <c r="K8" s="97"/>
      <c r="L8" s="14"/>
    </row>
    <row r="9" spans="1:12" ht="30" customHeight="1">
      <c r="A9" s="88" t="s">
        <v>301</v>
      </c>
      <c r="B9" s="286" t="s">
        <v>563</v>
      </c>
      <c r="C9" s="287"/>
      <c r="D9" s="287"/>
      <c r="E9" s="287"/>
      <c r="F9" s="287"/>
      <c r="G9" s="287"/>
      <c r="H9" s="287"/>
      <c r="I9" s="287"/>
      <c r="J9" s="287"/>
      <c r="K9" s="97"/>
      <c r="L9" s="14"/>
    </row>
    <row r="10" spans="1:12" ht="30" customHeight="1">
      <c r="A10" s="88" t="s">
        <v>303</v>
      </c>
      <c r="B10" s="286" t="s">
        <v>563</v>
      </c>
      <c r="C10" s="287"/>
      <c r="D10" s="287"/>
      <c r="E10" s="287"/>
      <c r="F10" s="287"/>
      <c r="G10" s="287"/>
      <c r="H10" s="287"/>
      <c r="I10" s="287"/>
      <c r="J10" s="287"/>
      <c r="K10" s="97"/>
      <c r="L10" s="14"/>
    </row>
    <row r="11" spans="1:12" ht="30" customHeight="1">
      <c r="A11" s="88" t="s">
        <v>198</v>
      </c>
      <c r="B11" s="286" t="s">
        <v>564</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565</v>
      </c>
      <c r="C14" s="287"/>
      <c r="D14" s="287"/>
      <c r="E14" s="287"/>
      <c r="F14" s="287"/>
      <c r="G14" s="287"/>
      <c r="H14" s="287"/>
      <c r="I14" s="287"/>
      <c r="J14" s="287"/>
      <c r="K14" s="97"/>
      <c r="L14" s="14"/>
    </row>
    <row r="15" spans="1:12" ht="30" customHeight="1">
      <c r="A15" s="88" t="s">
        <v>206</v>
      </c>
      <c r="B15" s="286" t="s">
        <v>566</v>
      </c>
      <c r="C15" s="287"/>
      <c r="D15" s="287"/>
      <c r="E15" s="287"/>
      <c r="F15" s="287"/>
      <c r="G15" s="287"/>
      <c r="H15" s="287"/>
      <c r="I15" s="287"/>
      <c r="J15" s="287"/>
      <c r="K15" s="97"/>
      <c r="L15" s="14"/>
    </row>
    <row r="16" spans="1:12" ht="30" customHeight="1">
      <c r="A16" s="88" t="s">
        <v>208</v>
      </c>
      <c r="B16" s="286" t="s">
        <v>138</v>
      </c>
      <c r="C16" s="287"/>
      <c r="D16" s="287"/>
      <c r="E16" s="287"/>
      <c r="F16" s="287"/>
      <c r="G16" s="287"/>
      <c r="H16" s="287"/>
      <c r="I16" s="287"/>
      <c r="J16" s="287"/>
      <c r="K16" s="97"/>
      <c r="L16" s="14"/>
    </row>
    <row r="17" spans="1:12" ht="30" customHeight="1">
      <c r="A17" s="88" t="s">
        <v>308</v>
      </c>
      <c r="B17" s="286" t="s">
        <v>567</v>
      </c>
      <c r="C17" s="287"/>
      <c r="D17" s="287"/>
      <c r="E17" s="287"/>
      <c r="F17" s="291"/>
      <c r="G17" s="287"/>
      <c r="H17" s="287"/>
      <c r="I17" s="287"/>
      <c r="J17" s="287"/>
      <c r="K17" s="97"/>
      <c r="L17" s="14"/>
    </row>
    <row r="18" spans="1:12" ht="30" customHeight="1">
      <c r="A18" s="88" t="s">
        <v>211</v>
      </c>
      <c r="B18" s="286" t="s">
        <v>212</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249">
        <f>SUM(B22:F22)</f>
        <v>5</v>
      </c>
      <c r="H22" s="97"/>
      <c r="I22" s="20"/>
      <c r="J22" s="20"/>
      <c r="K22" s="20"/>
      <c r="L22" s="14"/>
    </row>
    <row r="23" spans="1:12" ht="30" customHeight="1">
      <c r="A23" s="100" t="s">
        <v>221</v>
      </c>
      <c r="B23" s="226">
        <f>SUM(D29:D30)</f>
        <v>1</v>
      </c>
      <c r="C23" s="226">
        <f>SUM(D31:D34)</f>
        <v>0.7</v>
      </c>
      <c r="D23" s="226">
        <f>SUM(D35:D38)</f>
        <v>0</v>
      </c>
      <c r="E23" s="226">
        <f>SUM(D39:D42)</f>
        <v>0</v>
      </c>
      <c r="F23" s="226">
        <f>SUM(D43:D44)</f>
        <v>0</v>
      </c>
      <c r="G23" s="249">
        <f>SUM(B23:F23)</f>
        <v>1.7</v>
      </c>
      <c r="H23" s="97"/>
      <c r="I23" s="20"/>
      <c r="J23" s="20"/>
      <c r="K23" s="20"/>
      <c r="L23" s="14"/>
    </row>
    <row r="24" spans="1:12" ht="30" customHeight="1">
      <c r="A24" s="100" t="s">
        <v>222</v>
      </c>
      <c r="B24" s="103">
        <f>IFERROR(IF(B23/B22&gt;100%,100%,B23/B22),0)</f>
        <v>1</v>
      </c>
      <c r="C24" s="103">
        <f>IFERROR(IF(C23/C22&gt;100%,100%,C23/C22),0)</f>
        <v>0.7</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0.2</v>
      </c>
      <c r="C25" s="103">
        <f>(C23/G22)+B25</f>
        <v>0.33999999999999997</v>
      </c>
      <c r="D25" s="103"/>
      <c r="E25" s="103"/>
      <c r="F25" s="103"/>
      <c r="G25" s="103">
        <f>MAX(B25:F25)</f>
        <v>0.33999999999999997</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11">
        <v>0</v>
      </c>
      <c r="D29" s="111">
        <v>0</v>
      </c>
      <c r="E29" s="220">
        <f>IFERROR(IF(D29/C29&gt;100%,100%,D29/C29),0)</f>
        <v>0</v>
      </c>
      <c r="F29" s="298" t="s">
        <v>241</v>
      </c>
      <c r="G29" s="299"/>
      <c r="H29" s="300"/>
      <c r="I29" s="295" t="s">
        <v>241</v>
      </c>
      <c r="J29" s="278"/>
      <c r="K29" s="97"/>
      <c r="L29" s="14"/>
    </row>
    <row r="30" spans="1:12" ht="51.75" customHeight="1">
      <c r="A30" s="109">
        <v>2024</v>
      </c>
      <c r="B30" s="110" t="s">
        <v>236</v>
      </c>
      <c r="C30" s="111">
        <v>1</v>
      </c>
      <c r="D30" s="111">
        <v>1</v>
      </c>
      <c r="E30" s="220">
        <f t="shared" ref="E30:E44" si="0">IFERROR(IF(D30/C30&gt;100%,100%,D30/C30),0)</f>
        <v>1</v>
      </c>
      <c r="F30" s="298" t="s">
        <v>568</v>
      </c>
      <c r="G30" s="299"/>
      <c r="H30" s="300"/>
      <c r="I30" s="277" t="s">
        <v>569</v>
      </c>
      <c r="J30" s="278"/>
      <c r="K30" s="97"/>
      <c r="L30" s="14"/>
    </row>
    <row r="31" spans="1:12" ht="51.75" customHeight="1">
      <c r="A31" s="109">
        <v>2025</v>
      </c>
      <c r="B31" s="110" t="s">
        <v>238</v>
      </c>
      <c r="C31" s="111">
        <v>0.18</v>
      </c>
      <c r="D31" s="71">
        <v>0.18</v>
      </c>
      <c r="E31" s="220">
        <f t="shared" si="0"/>
        <v>1</v>
      </c>
      <c r="F31" s="298" t="s">
        <v>570</v>
      </c>
      <c r="G31" s="299"/>
      <c r="H31" s="300"/>
      <c r="I31" s="277" t="s">
        <v>571</v>
      </c>
      <c r="J31" s="278"/>
      <c r="K31" s="97"/>
      <c r="L31" s="14"/>
    </row>
    <row r="32" spans="1:12" ht="51" customHeight="1">
      <c r="A32" s="109">
        <v>2025</v>
      </c>
      <c r="B32" s="110" t="s">
        <v>240</v>
      </c>
      <c r="C32" s="111">
        <v>0.25</v>
      </c>
      <c r="D32" s="111">
        <v>0.25</v>
      </c>
      <c r="E32" s="220">
        <f t="shared" si="0"/>
        <v>1</v>
      </c>
      <c r="F32" s="298" t="s">
        <v>572</v>
      </c>
      <c r="G32" s="299"/>
      <c r="H32" s="300"/>
      <c r="I32" s="277" t="s">
        <v>571</v>
      </c>
      <c r="J32" s="278"/>
      <c r="K32" s="97"/>
      <c r="L32" s="140"/>
    </row>
    <row r="33" spans="1:12" ht="45" customHeight="1">
      <c r="A33" s="109">
        <v>2025</v>
      </c>
      <c r="B33" s="110" t="s">
        <v>233</v>
      </c>
      <c r="C33" s="111">
        <v>0.27</v>
      </c>
      <c r="D33" s="71">
        <v>0.27</v>
      </c>
      <c r="E33" s="220">
        <f t="shared" si="0"/>
        <v>1</v>
      </c>
      <c r="F33" s="298" t="s">
        <v>573</v>
      </c>
      <c r="G33" s="299"/>
      <c r="H33" s="300"/>
      <c r="I33" s="277" t="s">
        <v>571</v>
      </c>
      <c r="J33" s="278"/>
      <c r="K33" s="97"/>
      <c r="L33" s="14"/>
    </row>
    <row r="34" spans="1:12" ht="18.75" customHeight="1">
      <c r="A34" s="109">
        <v>2025</v>
      </c>
      <c r="B34" s="110" t="s">
        <v>236</v>
      </c>
      <c r="C34" s="111">
        <v>0.3</v>
      </c>
      <c r="D34" s="192"/>
      <c r="E34" s="220">
        <f t="shared" si="0"/>
        <v>0</v>
      </c>
      <c r="F34" s="298"/>
      <c r="G34" s="299"/>
      <c r="H34" s="300"/>
      <c r="I34" s="277"/>
      <c r="J34" s="278"/>
      <c r="K34" s="97"/>
      <c r="L34" s="14"/>
    </row>
    <row r="35" spans="1:12" ht="18.75" customHeight="1">
      <c r="A35" s="109">
        <v>2026</v>
      </c>
      <c r="B35" s="110" t="s">
        <v>238</v>
      </c>
      <c r="C35" s="113"/>
      <c r="D35" s="71"/>
      <c r="E35" s="220">
        <f t="shared" si="0"/>
        <v>0</v>
      </c>
      <c r="F35" s="298"/>
      <c r="G35" s="299"/>
      <c r="H35" s="300"/>
      <c r="I35" s="277"/>
      <c r="J35" s="278"/>
      <c r="K35" s="97"/>
      <c r="L35" s="14"/>
    </row>
    <row r="36" spans="1:12" ht="18.75" customHeight="1">
      <c r="A36" s="109">
        <v>2026</v>
      </c>
      <c r="B36" s="110" t="s">
        <v>240</v>
      </c>
      <c r="C36" s="113"/>
      <c r="D36" s="71"/>
      <c r="E36" s="220">
        <f t="shared" si="0"/>
        <v>0</v>
      </c>
      <c r="F36" s="298"/>
      <c r="G36" s="299"/>
      <c r="H36" s="300"/>
      <c r="I36" s="277"/>
      <c r="J36" s="278"/>
      <c r="K36" s="97"/>
      <c r="L36" s="14"/>
    </row>
    <row r="37" spans="1:12" ht="18.75" customHeight="1">
      <c r="A37" s="109">
        <v>2026</v>
      </c>
      <c r="B37" s="110" t="s">
        <v>233</v>
      </c>
      <c r="C37" s="113"/>
      <c r="D37" s="71"/>
      <c r="E37" s="220">
        <f t="shared" si="0"/>
        <v>0</v>
      </c>
      <c r="F37" s="298"/>
      <c r="G37" s="299"/>
      <c r="H37" s="300"/>
      <c r="I37" s="277"/>
      <c r="J37" s="278"/>
      <c r="K37" s="97"/>
      <c r="L37" s="14"/>
    </row>
    <row r="38" spans="1:12" ht="18.75" customHeight="1">
      <c r="A38" s="109">
        <v>2026</v>
      </c>
      <c r="B38" s="110" t="s">
        <v>236</v>
      </c>
      <c r="C38" s="113"/>
      <c r="D38" s="71"/>
      <c r="E38" s="220">
        <f t="shared" si="0"/>
        <v>0</v>
      </c>
      <c r="F38" s="298"/>
      <c r="G38" s="299"/>
      <c r="H38" s="300"/>
      <c r="I38" s="277"/>
      <c r="J38" s="278"/>
      <c r="K38" s="97"/>
      <c r="L38" s="14"/>
    </row>
    <row r="39" spans="1:12" ht="18.75" customHeight="1">
      <c r="A39" s="109">
        <v>2027</v>
      </c>
      <c r="B39" s="110" t="s">
        <v>238</v>
      </c>
      <c r="C39" s="113"/>
      <c r="D39" s="113"/>
      <c r="E39" s="220">
        <f t="shared" si="0"/>
        <v>0</v>
      </c>
      <c r="F39" s="298"/>
      <c r="G39" s="299"/>
      <c r="H39" s="300"/>
      <c r="I39" s="277"/>
      <c r="J39" s="278"/>
      <c r="K39" s="97"/>
      <c r="L39" s="14"/>
    </row>
    <row r="40" spans="1:12" ht="18.75" customHeight="1">
      <c r="A40" s="109">
        <v>2027</v>
      </c>
      <c r="B40" s="110" t="s">
        <v>240</v>
      </c>
      <c r="C40" s="113"/>
      <c r="D40" s="71"/>
      <c r="E40" s="220">
        <f t="shared" si="0"/>
        <v>0</v>
      </c>
      <c r="F40" s="298"/>
      <c r="G40" s="299"/>
      <c r="H40" s="300"/>
      <c r="I40" s="277"/>
      <c r="J40" s="278"/>
      <c r="K40" s="97"/>
      <c r="L40" s="14"/>
    </row>
    <row r="41" spans="1:12" ht="18.75" customHeight="1">
      <c r="A41" s="109">
        <v>2027</v>
      </c>
      <c r="B41" s="110" t="s">
        <v>233</v>
      </c>
      <c r="C41" s="113"/>
      <c r="D41" s="71"/>
      <c r="E41" s="220">
        <f t="shared" si="0"/>
        <v>0</v>
      </c>
      <c r="F41" s="298"/>
      <c r="G41" s="299"/>
      <c r="H41" s="300"/>
      <c r="I41" s="277"/>
      <c r="J41" s="278"/>
      <c r="K41" s="97"/>
      <c r="L41" s="14"/>
    </row>
    <row r="42" spans="1:12" ht="18.75" customHeight="1">
      <c r="A42" s="109">
        <v>2027</v>
      </c>
      <c r="B42" s="110" t="s">
        <v>236</v>
      </c>
      <c r="C42" s="113"/>
      <c r="D42" s="71"/>
      <c r="E42" s="220">
        <f t="shared" si="0"/>
        <v>0</v>
      </c>
      <c r="F42" s="298"/>
      <c r="G42" s="299"/>
      <c r="H42" s="300"/>
      <c r="I42" s="277"/>
      <c r="J42" s="278"/>
      <c r="K42" s="97"/>
      <c r="L42" s="14"/>
    </row>
    <row r="43" spans="1:12" ht="18.75" customHeight="1">
      <c r="A43" s="109">
        <v>2028</v>
      </c>
      <c r="B43" s="110" t="s">
        <v>238</v>
      </c>
      <c r="C43" s="113"/>
      <c r="D43" s="71"/>
      <c r="E43" s="220">
        <f t="shared" si="0"/>
        <v>0</v>
      </c>
      <c r="F43" s="298"/>
      <c r="G43" s="299"/>
      <c r="H43" s="300"/>
      <c r="I43" s="277"/>
      <c r="J43" s="278"/>
      <c r="K43" s="97"/>
      <c r="L43" s="14"/>
    </row>
    <row r="44" spans="1:12" ht="18.75" customHeight="1">
      <c r="A44" s="109">
        <v>2028</v>
      </c>
      <c r="B44" s="110" t="s">
        <v>240</v>
      </c>
      <c r="C44" s="113"/>
      <c r="D44" s="113"/>
      <c r="E44" s="220">
        <f t="shared" si="0"/>
        <v>0</v>
      </c>
      <c r="F44" s="298"/>
      <c r="G44" s="299"/>
      <c r="H44" s="300"/>
      <c r="I44" s="277"/>
      <c r="J44" s="278"/>
      <c r="K44" s="141"/>
      <c r="L44" s="56"/>
    </row>
    <row r="48" spans="1:12" ht="15" customHeight="1">
      <c r="E48" s="229"/>
      <c r="F48" s="229"/>
      <c r="G48" s="229"/>
      <c r="H48" s="229"/>
      <c r="I48" s="229"/>
    </row>
    <row r="49" spans="7:9" ht="15" customHeight="1">
      <c r="H49" s="190"/>
      <c r="I49" s="190"/>
    </row>
    <row r="50" spans="7:9" ht="15" customHeight="1">
      <c r="H50" s="190"/>
    </row>
    <row r="51" spans="7:9" ht="15" customHeight="1">
      <c r="H51" s="190"/>
    </row>
    <row r="52" spans="7:9" ht="15" customHeight="1">
      <c r="H52" s="190"/>
    </row>
    <row r="53" spans="7:9" ht="15" customHeight="1">
      <c r="H53" s="190"/>
    </row>
    <row r="58" spans="7:9" ht="15" customHeight="1">
      <c r="G58" s="191"/>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A27:J27"/>
    <mergeCell ref="B15:J15"/>
    <mergeCell ref="B16:J16"/>
    <mergeCell ref="B17:J17"/>
    <mergeCell ref="B18:J18"/>
    <mergeCell ref="B20:G20"/>
    <mergeCell ref="F28:H28"/>
    <mergeCell ref="I28:J28"/>
    <mergeCell ref="F29:H29"/>
    <mergeCell ref="I29:J29"/>
    <mergeCell ref="F30:H30"/>
    <mergeCell ref="I30:J30"/>
    <mergeCell ref="B13:J13"/>
    <mergeCell ref="B14:J14"/>
    <mergeCell ref="B9:J9"/>
    <mergeCell ref="B10:J10"/>
    <mergeCell ref="B11:J11"/>
    <mergeCell ref="C8:J8"/>
    <mergeCell ref="C1:H4"/>
    <mergeCell ref="B6:J6"/>
    <mergeCell ref="B7:J7"/>
    <mergeCell ref="B12:J1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F23"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4"/>
  <sheetViews>
    <sheetView showGridLines="0" topLeftCell="A12" workbookViewId="0">
      <selection activeCell="F37" sqref="F37:H37"/>
    </sheetView>
  </sheetViews>
  <sheetFormatPr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29.25" customHeight="1">
      <c r="A5" s="84"/>
      <c r="B5" s="85"/>
      <c r="C5" s="85"/>
      <c r="D5" s="85"/>
      <c r="E5" s="85"/>
      <c r="F5" s="85"/>
      <c r="G5" s="85"/>
      <c r="H5" s="85"/>
      <c r="I5" s="86"/>
      <c r="J5" s="139"/>
      <c r="K5" s="20"/>
      <c r="L5" s="14"/>
    </row>
    <row r="6" spans="1:12" ht="29.25" customHeight="1">
      <c r="A6" s="88" t="s">
        <v>296</v>
      </c>
      <c r="B6" s="286" t="s">
        <v>140</v>
      </c>
      <c r="C6" s="287"/>
      <c r="D6" s="287"/>
      <c r="E6" s="287"/>
      <c r="F6" s="287"/>
      <c r="G6" s="287"/>
      <c r="H6" s="287"/>
      <c r="I6" s="287"/>
      <c r="J6" s="287"/>
      <c r="K6" s="97"/>
      <c r="L6" s="14"/>
    </row>
    <row r="7" spans="1:12" ht="29.25" customHeight="1">
      <c r="A7" s="88" t="s">
        <v>297</v>
      </c>
      <c r="B7" s="286" t="s">
        <v>544</v>
      </c>
      <c r="C7" s="287"/>
      <c r="D7" s="287"/>
      <c r="E7" s="287"/>
      <c r="F7" s="287"/>
      <c r="G7" s="287"/>
      <c r="H7" s="287"/>
      <c r="I7" s="287"/>
      <c r="J7" s="287"/>
      <c r="K7" s="97"/>
      <c r="L7" s="14"/>
    </row>
    <row r="8" spans="1:12" ht="29.25" customHeight="1">
      <c r="A8" s="88" t="s">
        <v>298</v>
      </c>
      <c r="B8" s="90" t="s">
        <v>574</v>
      </c>
      <c r="C8" s="302" t="s">
        <v>575</v>
      </c>
      <c r="D8" s="303"/>
      <c r="E8" s="303"/>
      <c r="F8" s="303"/>
      <c r="G8" s="303"/>
      <c r="H8" s="303"/>
      <c r="I8" s="303"/>
      <c r="J8" s="304"/>
      <c r="K8" s="97"/>
      <c r="L8" s="14"/>
    </row>
    <row r="9" spans="1:12" ht="29.25" customHeight="1">
      <c r="A9" s="88" t="s">
        <v>301</v>
      </c>
      <c r="B9" s="286" t="s">
        <v>576</v>
      </c>
      <c r="C9" s="287"/>
      <c r="D9" s="287"/>
      <c r="E9" s="287"/>
      <c r="F9" s="287"/>
      <c r="G9" s="287"/>
      <c r="H9" s="287"/>
      <c r="I9" s="287"/>
      <c r="J9" s="287"/>
      <c r="K9" s="97"/>
      <c r="L9" s="14"/>
    </row>
    <row r="10" spans="1:12" ht="29.25" customHeight="1">
      <c r="A10" s="88" t="s">
        <v>303</v>
      </c>
      <c r="B10" s="286" t="s">
        <v>577</v>
      </c>
      <c r="C10" s="287"/>
      <c r="D10" s="287"/>
      <c r="E10" s="287"/>
      <c r="F10" s="287"/>
      <c r="G10" s="287"/>
      <c r="H10" s="287"/>
      <c r="I10" s="287"/>
      <c r="J10" s="287"/>
      <c r="K10" s="97"/>
      <c r="L10" s="14"/>
    </row>
    <row r="11" spans="1:12" ht="29.25" customHeight="1">
      <c r="A11" s="88" t="s">
        <v>198</v>
      </c>
      <c r="B11" s="286" t="s">
        <v>564</v>
      </c>
      <c r="C11" s="287"/>
      <c r="D11" s="287"/>
      <c r="E11" s="287"/>
      <c r="F11" s="287"/>
      <c r="G11" s="287"/>
      <c r="H11" s="287"/>
      <c r="I11" s="287"/>
      <c r="J11" s="287"/>
      <c r="K11" s="97"/>
      <c r="L11" s="14"/>
    </row>
    <row r="12" spans="1:12" ht="29.25" customHeight="1">
      <c r="A12" s="88" t="s">
        <v>200</v>
      </c>
      <c r="B12" s="286" t="s">
        <v>201</v>
      </c>
      <c r="C12" s="287"/>
      <c r="D12" s="287"/>
      <c r="E12" s="287"/>
      <c r="F12" s="287"/>
      <c r="G12" s="287"/>
      <c r="H12" s="287"/>
      <c r="I12" s="287"/>
      <c r="J12" s="287"/>
      <c r="K12" s="97"/>
      <c r="L12" s="14"/>
    </row>
    <row r="13" spans="1:12" ht="29.25" customHeight="1">
      <c r="A13" s="88" t="s">
        <v>202</v>
      </c>
      <c r="B13" s="283" t="s">
        <v>203</v>
      </c>
      <c r="C13" s="284"/>
      <c r="D13" s="284"/>
      <c r="E13" s="284"/>
      <c r="F13" s="284"/>
      <c r="G13" s="284"/>
      <c r="H13" s="284"/>
      <c r="I13" s="284"/>
      <c r="J13" s="285"/>
      <c r="K13" s="97"/>
      <c r="L13" s="14"/>
    </row>
    <row r="14" spans="1:12" ht="29.25" customHeight="1">
      <c r="A14" s="88" t="s">
        <v>204</v>
      </c>
      <c r="B14" s="286" t="s">
        <v>578</v>
      </c>
      <c r="C14" s="287"/>
      <c r="D14" s="287"/>
      <c r="E14" s="287"/>
      <c r="F14" s="287"/>
      <c r="G14" s="287"/>
      <c r="H14" s="287"/>
      <c r="I14" s="287"/>
      <c r="J14" s="287"/>
      <c r="K14" s="97"/>
      <c r="L14" s="14"/>
    </row>
    <row r="15" spans="1:12" ht="29.25" customHeight="1">
      <c r="A15" s="88" t="s">
        <v>206</v>
      </c>
      <c r="B15" s="286" t="s">
        <v>579</v>
      </c>
      <c r="C15" s="287"/>
      <c r="D15" s="287"/>
      <c r="E15" s="287"/>
      <c r="F15" s="287"/>
      <c r="G15" s="287"/>
      <c r="H15" s="287"/>
      <c r="I15" s="287"/>
      <c r="J15" s="287"/>
      <c r="K15" s="97"/>
      <c r="L15" s="14"/>
    </row>
    <row r="16" spans="1:12" ht="29.25" customHeight="1">
      <c r="A16" s="88" t="s">
        <v>208</v>
      </c>
      <c r="B16" s="286" t="s">
        <v>138</v>
      </c>
      <c r="C16" s="287"/>
      <c r="D16" s="287"/>
      <c r="E16" s="287"/>
      <c r="F16" s="287"/>
      <c r="G16" s="287"/>
      <c r="H16" s="287"/>
      <c r="I16" s="287"/>
      <c r="J16" s="287"/>
      <c r="K16" s="97"/>
      <c r="L16" s="14"/>
    </row>
    <row r="17" spans="1:12" ht="29.25" customHeight="1">
      <c r="A17" s="88" t="s">
        <v>308</v>
      </c>
      <c r="B17" s="286" t="s">
        <v>580</v>
      </c>
      <c r="C17" s="287"/>
      <c r="D17" s="287"/>
      <c r="E17" s="287"/>
      <c r="F17" s="291"/>
      <c r="G17" s="287"/>
      <c r="H17" s="287"/>
      <c r="I17" s="287"/>
      <c r="J17" s="287"/>
      <c r="K17" s="97"/>
      <c r="L17" s="14"/>
    </row>
    <row r="18" spans="1:12" ht="29.25" customHeight="1">
      <c r="A18" s="88" t="s">
        <v>211</v>
      </c>
      <c r="B18" s="286" t="s">
        <v>212</v>
      </c>
      <c r="C18" s="287"/>
      <c r="D18" s="287"/>
      <c r="E18" s="287"/>
      <c r="F18" s="287"/>
      <c r="G18" s="287"/>
      <c r="H18" s="287"/>
      <c r="I18" s="287"/>
      <c r="J18" s="287"/>
      <c r="K18" s="97"/>
      <c r="L18" s="14"/>
    </row>
    <row r="19" spans="1:12" ht="29.25" customHeight="1">
      <c r="A19" s="91"/>
      <c r="B19" s="92"/>
      <c r="C19" s="92"/>
      <c r="D19" s="92"/>
      <c r="E19" s="92"/>
      <c r="F19" s="92"/>
      <c r="G19" s="92"/>
      <c r="H19" s="93"/>
      <c r="I19" s="93"/>
      <c r="J19" s="93"/>
      <c r="K19" s="20"/>
      <c r="L19" s="14"/>
    </row>
    <row r="20" spans="1:12" ht="29.25" customHeight="1">
      <c r="A20" s="95"/>
      <c r="B20" s="288" t="s">
        <v>213</v>
      </c>
      <c r="C20" s="289"/>
      <c r="D20" s="289"/>
      <c r="E20" s="289"/>
      <c r="F20" s="289"/>
      <c r="G20" s="289"/>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35">
        <v>1</v>
      </c>
      <c r="C22" s="35">
        <v>1</v>
      </c>
      <c r="D22" s="35">
        <v>1</v>
      </c>
      <c r="E22" s="35">
        <v>1</v>
      </c>
      <c r="F22" s="35">
        <v>1</v>
      </c>
      <c r="G22" s="200">
        <f>SUM(B22:F22)</f>
        <v>5</v>
      </c>
      <c r="H22" s="97"/>
      <c r="I22" s="20"/>
      <c r="J22" s="20"/>
      <c r="K22" s="20"/>
      <c r="L22" s="14"/>
    </row>
    <row r="23" spans="1:12" ht="29.25" customHeight="1">
      <c r="A23" s="100" t="s">
        <v>221</v>
      </c>
      <c r="B23" s="226">
        <f>SUM(D29:D30)</f>
        <v>1</v>
      </c>
      <c r="C23" s="226">
        <f>SUM(D31:D34)</f>
        <v>0.67</v>
      </c>
      <c r="D23" s="226">
        <f>SUM(D35:D38)</f>
        <v>0</v>
      </c>
      <c r="E23" s="226">
        <f>SUM(D39:D42)</f>
        <v>0</v>
      </c>
      <c r="F23" s="226">
        <f>SUM(D43:D44)</f>
        <v>0</v>
      </c>
      <c r="G23" s="200">
        <f>SUM(B23:F23)</f>
        <v>1.67</v>
      </c>
      <c r="H23" s="97"/>
      <c r="I23" s="20"/>
      <c r="J23" s="20"/>
      <c r="K23" s="20"/>
      <c r="L23" s="14"/>
    </row>
    <row r="24" spans="1:12" ht="29.25" customHeight="1">
      <c r="A24" s="100" t="s">
        <v>222</v>
      </c>
      <c r="B24" s="103">
        <f>IFERROR(IF(B23/B22&gt;100%,100%,B23/B22),0)</f>
        <v>1</v>
      </c>
      <c r="C24" s="103">
        <f>IFERROR(IF(C23/C22&gt;100%,100%,C23/C22),0)</f>
        <v>0.67</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0.2</v>
      </c>
      <c r="C25" s="103">
        <f>(C23/G22)+B25</f>
        <v>0.33400000000000002</v>
      </c>
      <c r="D25" s="103"/>
      <c r="E25" s="103"/>
      <c r="F25" s="103"/>
      <c r="G25" s="103">
        <f>MAX(B25:F25)</f>
        <v>0.33400000000000002</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8.75" customHeight="1">
      <c r="A29" s="109">
        <v>2024</v>
      </c>
      <c r="B29" s="110" t="s">
        <v>233</v>
      </c>
      <c r="C29" s="111">
        <v>0</v>
      </c>
      <c r="D29" s="111">
        <v>0</v>
      </c>
      <c r="E29" s="192">
        <f>IFERROR(IF(D29/C29&gt;100%,100%,D29/C29),0)</f>
        <v>0</v>
      </c>
      <c r="F29" s="298" t="s">
        <v>241</v>
      </c>
      <c r="G29" s="299"/>
      <c r="H29" s="300"/>
      <c r="I29" s="295" t="s">
        <v>241</v>
      </c>
      <c r="J29" s="278"/>
      <c r="K29" s="97"/>
      <c r="L29" s="14"/>
    </row>
    <row r="30" spans="1:12" ht="48.75" customHeight="1">
      <c r="A30" s="109">
        <v>2024</v>
      </c>
      <c r="B30" s="110" t="s">
        <v>236</v>
      </c>
      <c r="C30" s="111">
        <v>1</v>
      </c>
      <c r="D30" s="111">
        <v>1</v>
      </c>
      <c r="E30" s="192">
        <f t="shared" ref="E30:E44" si="0">IFERROR(IF(D30/C30&gt;100%,100%,D30/C30),0)</f>
        <v>1</v>
      </c>
      <c r="F30" s="298" t="s">
        <v>581</v>
      </c>
      <c r="G30" s="299"/>
      <c r="H30" s="300"/>
      <c r="I30" s="277" t="s">
        <v>569</v>
      </c>
      <c r="J30" s="278"/>
      <c r="K30" s="97"/>
      <c r="L30" s="14"/>
    </row>
    <row r="31" spans="1:12" ht="48.75" customHeight="1">
      <c r="A31" s="109">
        <v>2025</v>
      </c>
      <c r="B31" s="110" t="s">
        <v>238</v>
      </c>
      <c r="C31" s="111">
        <v>0.11</v>
      </c>
      <c r="D31" s="71">
        <v>0.11</v>
      </c>
      <c r="E31" s="192">
        <f t="shared" si="0"/>
        <v>1</v>
      </c>
      <c r="F31" s="298" t="s">
        <v>582</v>
      </c>
      <c r="G31" s="299"/>
      <c r="H31" s="300"/>
      <c r="I31" s="277" t="s">
        <v>571</v>
      </c>
      <c r="J31" s="278"/>
      <c r="K31" s="97"/>
      <c r="L31" s="14"/>
    </row>
    <row r="32" spans="1:12" ht="62.25" customHeight="1">
      <c r="A32" s="109">
        <v>2025</v>
      </c>
      <c r="B32" s="110" t="s">
        <v>240</v>
      </c>
      <c r="C32" s="111">
        <v>0.28000000000000003</v>
      </c>
      <c r="D32" s="71">
        <v>0.28000000000000003</v>
      </c>
      <c r="E32" s="192">
        <f t="shared" si="0"/>
        <v>1</v>
      </c>
      <c r="F32" s="298" t="s">
        <v>583</v>
      </c>
      <c r="G32" s="299"/>
      <c r="H32" s="300"/>
      <c r="I32" s="277" t="s">
        <v>571</v>
      </c>
      <c r="J32" s="278"/>
      <c r="K32" s="97"/>
      <c r="L32" s="140"/>
    </row>
    <row r="33" spans="1:12" ht="47.25" customHeight="1">
      <c r="A33" s="109">
        <v>2025</v>
      </c>
      <c r="B33" s="110" t="s">
        <v>233</v>
      </c>
      <c r="C33" s="111">
        <v>0.28000000000000003</v>
      </c>
      <c r="D33" s="71">
        <v>0.28000000000000003</v>
      </c>
      <c r="E33" s="192">
        <f t="shared" si="0"/>
        <v>1</v>
      </c>
      <c r="F33" s="332" t="s">
        <v>584</v>
      </c>
      <c r="G33" s="333"/>
      <c r="H33" s="334"/>
      <c r="I33" s="351" t="s">
        <v>571</v>
      </c>
      <c r="J33" s="352"/>
      <c r="K33" s="97"/>
      <c r="L33" s="14"/>
    </row>
    <row r="34" spans="1:12" ht="18.75" customHeight="1">
      <c r="A34" s="109">
        <v>2025</v>
      </c>
      <c r="B34" s="110" t="s">
        <v>236</v>
      </c>
      <c r="C34" s="111">
        <v>0.33</v>
      </c>
      <c r="D34" s="113"/>
      <c r="E34" s="192">
        <f t="shared" si="0"/>
        <v>0</v>
      </c>
      <c r="F34" s="298"/>
      <c r="G34" s="299"/>
      <c r="H34" s="300"/>
      <c r="I34" s="277"/>
      <c r="J34" s="278"/>
      <c r="K34" s="97"/>
      <c r="L34" s="14"/>
    </row>
    <row r="35" spans="1:12" ht="18.75" customHeight="1">
      <c r="A35" s="109">
        <v>2026</v>
      </c>
      <c r="B35" s="110" t="s">
        <v>238</v>
      </c>
      <c r="C35" s="113"/>
      <c r="D35" s="71"/>
      <c r="E35" s="192">
        <f t="shared" si="0"/>
        <v>0</v>
      </c>
      <c r="F35" s="298"/>
      <c r="G35" s="299"/>
      <c r="H35" s="300"/>
      <c r="I35" s="277"/>
      <c r="J35" s="278"/>
      <c r="K35" s="97"/>
      <c r="L35" s="14"/>
    </row>
    <row r="36" spans="1:12" ht="18.75" customHeight="1">
      <c r="A36" s="109">
        <v>2026</v>
      </c>
      <c r="B36" s="110" t="s">
        <v>240</v>
      </c>
      <c r="C36" s="113"/>
      <c r="D36" s="71"/>
      <c r="E36" s="192">
        <f t="shared" si="0"/>
        <v>0</v>
      </c>
      <c r="F36" s="298"/>
      <c r="G36" s="299"/>
      <c r="H36" s="300"/>
      <c r="I36" s="277"/>
      <c r="J36" s="278"/>
      <c r="K36" s="97"/>
      <c r="L36" s="14"/>
    </row>
    <row r="37" spans="1:12" ht="18.75" customHeight="1">
      <c r="A37" s="109">
        <v>2026</v>
      </c>
      <c r="B37" s="110" t="s">
        <v>233</v>
      </c>
      <c r="C37" s="113"/>
      <c r="D37" s="71"/>
      <c r="E37" s="192">
        <f t="shared" si="0"/>
        <v>0</v>
      </c>
      <c r="F37" s="298"/>
      <c r="G37" s="299"/>
      <c r="H37" s="300"/>
      <c r="I37" s="277"/>
      <c r="J37" s="278"/>
      <c r="K37" s="97"/>
      <c r="L37" s="14"/>
    </row>
    <row r="38" spans="1:12" ht="18.75" customHeight="1">
      <c r="A38" s="109">
        <v>2026</v>
      </c>
      <c r="B38" s="110" t="s">
        <v>236</v>
      </c>
      <c r="C38" s="113"/>
      <c r="D38" s="71"/>
      <c r="E38" s="192">
        <f t="shared" si="0"/>
        <v>0</v>
      </c>
      <c r="F38" s="298"/>
      <c r="G38" s="299"/>
      <c r="H38" s="300"/>
      <c r="I38" s="277"/>
      <c r="J38" s="278"/>
      <c r="K38" s="97"/>
      <c r="L38" s="14"/>
    </row>
    <row r="39" spans="1:12" ht="18.75" customHeight="1">
      <c r="A39" s="109">
        <v>2027</v>
      </c>
      <c r="B39" s="110" t="s">
        <v>238</v>
      </c>
      <c r="C39" s="113"/>
      <c r="D39" s="113"/>
      <c r="E39" s="192">
        <f t="shared" si="0"/>
        <v>0</v>
      </c>
      <c r="F39" s="298"/>
      <c r="G39" s="299"/>
      <c r="H39" s="300"/>
      <c r="I39" s="277"/>
      <c r="J39" s="278"/>
      <c r="K39" s="97"/>
      <c r="L39" s="14"/>
    </row>
    <row r="40" spans="1:12" ht="18.75" customHeight="1">
      <c r="A40" s="109">
        <v>2027</v>
      </c>
      <c r="B40" s="110" t="s">
        <v>240</v>
      </c>
      <c r="C40" s="113"/>
      <c r="D40" s="71"/>
      <c r="E40" s="192">
        <f t="shared" si="0"/>
        <v>0</v>
      </c>
      <c r="F40" s="298"/>
      <c r="G40" s="299"/>
      <c r="H40" s="300"/>
      <c r="I40" s="277"/>
      <c r="J40" s="278"/>
      <c r="K40" s="97"/>
      <c r="L40" s="14"/>
    </row>
    <row r="41" spans="1:12" ht="18.75" customHeight="1">
      <c r="A41" s="109">
        <v>2027</v>
      </c>
      <c r="B41" s="110" t="s">
        <v>233</v>
      </c>
      <c r="C41" s="113"/>
      <c r="D41" s="71"/>
      <c r="E41" s="192">
        <f t="shared" si="0"/>
        <v>0</v>
      </c>
      <c r="F41" s="298"/>
      <c r="G41" s="299"/>
      <c r="H41" s="300"/>
      <c r="I41" s="277"/>
      <c r="J41" s="278"/>
      <c r="K41" s="97"/>
      <c r="L41" s="14"/>
    </row>
    <row r="42" spans="1:12" ht="18.75" customHeight="1">
      <c r="A42" s="109">
        <v>2027</v>
      </c>
      <c r="B42" s="110" t="s">
        <v>236</v>
      </c>
      <c r="C42" s="113"/>
      <c r="D42" s="71"/>
      <c r="E42" s="192">
        <f t="shared" si="0"/>
        <v>0</v>
      </c>
      <c r="F42" s="298"/>
      <c r="G42" s="299"/>
      <c r="H42" s="300"/>
      <c r="I42" s="277"/>
      <c r="J42" s="278"/>
      <c r="K42" s="97"/>
      <c r="L42" s="14"/>
    </row>
    <row r="43" spans="1:12" ht="18.75" customHeight="1">
      <c r="A43" s="109">
        <v>2028</v>
      </c>
      <c r="B43" s="110" t="s">
        <v>238</v>
      </c>
      <c r="C43" s="113"/>
      <c r="D43" s="71"/>
      <c r="E43" s="192">
        <f t="shared" si="0"/>
        <v>0</v>
      </c>
      <c r="F43" s="298"/>
      <c r="G43" s="299"/>
      <c r="H43" s="300"/>
      <c r="I43" s="277"/>
      <c r="J43" s="278"/>
      <c r="K43" s="97"/>
      <c r="L43" s="14"/>
    </row>
    <row r="44" spans="1:12" ht="18.75" customHeight="1">
      <c r="A44" s="109">
        <v>2028</v>
      </c>
      <c r="B44" s="110" t="s">
        <v>240</v>
      </c>
      <c r="C44" s="113"/>
      <c r="D44" s="113"/>
      <c r="E44" s="192">
        <f t="shared" si="0"/>
        <v>0</v>
      </c>
      <c r="F44" s="298"/>
      <c r="G44" s="299"/>
      <c r="H44" s="300"/>
      <c r="I44" s="277"/>
      <c r="J44" s="278"/>
      <c r="K44" s="141"/>
      <c r="L44" s="56"/>
    </row>
  </sheetData>
  <mergeCells count="50">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 ref="F31:H31"/>
    <mergeCell ref="I31:J31"/>
    <mergeCell ref="F32:H32"/>
    <mergeCell ref="I32:J32"/>
    <mergeCell ref="F33:H33"/>
    <mergeCell ref="I33:J33"/>
    <mergeCell ref="F34:H34"/>
    <mergeCell ref="I34:J34"/>
    <mergeCell ref="F35:H35"/>
    <mergeCell ref="I35:J35"/>
    <mergeCell ref="F36:H36"/>
    <mergeCell ref="I36:J36"/>
    <mergeCell ref="B13:J13"/>
    <mergeCell ref="A27:J27"/>
    <mergeCell ref="B20:G20"/>
    <mergeCell ref="B15:J15"/>
    <mergeCell ref="B16:J16"/>
    <mergeCell ref="B17:J17"/>
    <mergeCell ref="B18:J18"/>
    <mergeCell ref="B14:J14"/>
    <mergeCell ref="F28:H28"/>
    <mergeCell ref="I28:J28"/>
    <mergeCell ref="F29:H29"/>
    <mergeCell ref="I29:J29"/>
    <mergeCell ref="F30:H30"/>
    <mergeCell ref="I30:J30"/>
    <mergeCell ref="C1:H4"/>
    <mergeCell ref="C8:J8"/>
    <mergeCell ref="B12:J12"/>
    <mergeCell ref="B6:J6"/>
    <mergeCell ref="B7:J7"/>
    <mergeCell ref="B9:J9"/>
    <mergeCell ref="B10:J10"/>
    <mergeCell ref="B11:J1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4"/>
  <sheetViews>
    <sheetView showGridLines="0" topLeftCell="A15" workbookViewId="0">
      <selection activeCell="D33" sqref="D33"/>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6" t="s">
        <v>140</v>
      </c>
      <c r="C6" s="287"/>
      <c r="D6" s="287"/>
      <c r="E6" s="287"/>
      <c r="F6" s="287"/>
      <c r="G6" s="287"/>
      <c r="H6" s="287"/>
      <c r="I6" s="287"/>
      <c r="J6" s="287"/>
      <c r="K6" s="97"/>
      <c r="L6" s="14"/>
    </row>
    <row r="7" spans="1:12" ht="30" customHeight="1">
      <c r="A7" s="88" t="s">
        <v>190</v>
      </c>
      <c r="B7" s="286" t="s">
        <v>544</v>
      </c>
      <c r="C7" s="287"/>
      <c r="D7" s="287"/>
      <c r="E7" s="287"/>
      <c r="F7" s="287"/>
      <c r="G7" s="287"/>
      <c r="H7" s="287"/>
      <c r="I7" s="287"/>
      <c r="J7" s="287"/>
      <c r="K7" s="97"/>
      <c r="L7" s="14"/>
    </row>
    <row r="8" spans="1:12" ht="30" customHeight="1">
      <c r="A8" s="88" t="s">
        <v>192</v>
      </c>
      <c r="B8" s="90" t="s">
        <v>585</v>
      </c>
      <c r="C8" s="283" t="s">
        <v>586</v>
      </c>
      <c r="D8" s="284"/>
      <c r="E8" s="284"/>
      <c r="F8" s="284"/>
      <c r="G8" s="284"/>
      <c r="H8" s="284"/>
      <c r="I8" s="284"/>
      <c r="J8" s="285"/>
      <c r="K8" s="97"/>
      <c r="L8" s="14"/>
    </row>
    <row r="9" spans="1:12" ht="30" customHeight="1">
      <c r="A9" s="88" t="s">
        <v>195</v>
      </c>
      <c r="B9" s="286" t="s">
        <v>587</v>
      </c>
      <c r="C9" s="287"/>
      <c r="D9" s="287"/>
      <c r="E9" s="287"/>
      <c r="F9" s="287"/>
      <c r="G9" s="287"/>
      <c r="H9" s="287"/>
      <c r="I9" s="287"/>
      <c r="J9" s="287"/>
      <c r="K9" s="97"/>
      <c r="L9" s="14"/>
    </row>
    <row r="10" spans="1:12" ht="30" customHeight="1">
      <c r="A10" s="88" t="s">
        <v>197</v>
      </c>
      <c r="B10" s="286" t="s">
        <v>588</v>
      </c>
      <c r="C10" s="287"/>
      <c r="D10" s="287"/>
      <c r="E10" s="287"/>
      <c r="F10" s="287"/>
      <c r="G10" s="287"/>
      <c r="H10" s="287"/>
      <c r="I10" s="287"/>
      <c r="J10" s="287"/>
      <c r="K10" s="97"/>
      <c r="L10" s="14"/>
    </row>
    <row r="11" spans="1:12" ht="30" customHeight="1">
      <c r="A11" s="88" t="s">
        <v>198</v>
      </c>
      <c r="B11" s="286" t="s">
        <v>247</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589</v>
      </c>
      <c r="C14" s="287"/>
      <c r="D14" s="287"/>
      <c r="E14" s="287"/>
      <c r="F14" s="287"/>
      <c r="G14" s="287"/>
      <c r="H14" s="287"/>
      <c r="I14" s="287"/>
      <c r="J14" s="287"/>
      <c r="K14" s="97"/>
      <c r="L14" s="14"/>
    </row>
    <row r="15" spans="1:12" ht="30" customHeight="1">
      <c r="A15" s="88" t="s">
        <v>206</v>
      </c>
      <c r="B15" s="286" t="s">
        <v>590</v>
      </c>
      <c r="C15" s="287"/>
      <c r="D15" s="287"/>
      <c r="E15" s="287"/>
      <c r="F15" s="287"/>
      <c r="G15" s="287"/>
      <c r="H15" s="287"/>
      <c r="I15" s="287"/>
      <c r="J15" s="287"/>
      <c r="K15" s="97"/>
      <c r="L15" s="14"/>
    </row>
    <row r="16" spans="1:12" ht="30" customHeight="1">
      <c r="A16" s="88" t="s">
        <v>208</v>
      </c>
      <c r="B16" s="286" t="s">
        <v>490</v>
      </c>
      <c r="C16" s="287"/>
      <c r="D16" s="287"/>
      <c r="E16" s="287"/>
      <c r="F16" s="287"/>
      <c r="G16" s="287"/>
      <c r="H16" s="287"/>
      <c r="I16" s="287"/>
      <c r="J16" s="287"/>
      <c r="K16" s="97"/>
      <c r="L16" s="14"/>
    </row>
    <row r="17" spans="1:12" ht="30" customHeight="1">
      <c r="A17" s="88" t="s">
        <v>210</v>
      </c>
      <c r="B17" s="286" t="s">
        <v>591</v>
      </c>
      <c r="C17" s="287"/>
      <c r="D17" s="287"/>
      <c r="E17" s="287"/>
      <c r="F17" s="291"/>
      <c r="G17" s="287"/>
      <c r="H17" s="287"/>
      <c r="I17" s="287"/>
      <c r="J17" s="287"/>
      <c r="K17" s="97"/>
      <c r="L17" s="14"/>
    </row>
    <row r="18" spans="1:12" ht="30" customHeight="1">
      <c r="A18" s="88" t="s">
        <v>211</v>
      </c>
      <c r="B18" s="286" t="s">
        <v>250</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4">
        <v>1</v>
      </c>
      <c r="C22" s="174">
        <v>1</v>
      </c>
      <c r="D22" s="174">
        <v>1</v>
      </c>
      <c r="E22" s="174">
        <v>1</v>
      </c>
      <c r="F22" s="174">
        <v>1</v>
      </c>
      <c r="G22" s="174">
        <v>1</v>
      </c>
      <c r="H22" s="97"/>
      <c r="I22" s="20"/>
      <c r="J22" s="20"/>
      <c r="K22" s="20"/>
      <c r="L22" s="14"/>
    </row>
    <row r="23" spans="1:12" ht="30" customHeight="1">
      <c r="A23" s="100" t="s">
        <v>221</v>
      </c>
      <c r="B23" s="134">
        <f>IFERROR(AVERAGE(D29:D30),"")</f>
        <v>0.875</v>
      </c>
      <c r="C23" s="134">
        <f>IFERROR(AVERAGE(D31:D34),"")</f>
        <v>1</v>
      </c>
      <c r="D23" s="134" t="str">
        <f>IFERROR(AVERAGE(D35:D38),"")</f>
        <v/>
      </c>
      <c r="E23" s="134" t="str">
        <f>IFERROR(AVERAGE(D39:D42),"")</f>
        <v/>
      </c>
      <c r="F23" s="134" t="str">
        <f>IFERROR(AVERAGE(D43:D44),"")</f>
        <v/>
      </c>
      <c r="G23" s="196">
        <f>AVERAGE(B23:F23)</f>
        <v>0.9375</v>
      </c>
      <c r="H23" s="97"/>
      <c r="I23" s="20"/>
      <c r="J23" s="20"/>
      <c r="K23" s="20"/>
      <c r="L23" s="14"/>
    </row>
    <row r="24" spans="1:12" ht="30" customHeight="1">
      <c r="A24" s="100" t="s">
        <v>222</v>
      </c>
      <c r="B24" s="103">
        <f>IFERROR(IF(B23/B22&gt;100%,100%,B23/B22),"")</f>
        <v>0.875</v>
      </c>
      <c r="C24" s="238">
        <f>IFERROR(IF(C23/C22&gt;100%,100%,C23/C22)*0.75,"")</f>
        <v>0.75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38">
        <f>IF(((B23/B22)*0.125)&gt;0.125,0.125,(B23/B22)*0.125)</f>
        <v>0.109375</v>
      </c>
      <c r="C25" s="238">
        <f>IF(((B23/B22)*0.125)+((C23/C22)*0.1875)&gt;0.3125,0.3125,((B23/B22)*0.125)+((C23/C22)*0.1875))</f>
        <v>0.296875</v>
      </c>
      <c r="D25" s="103"/>
      <c r="E25" s="103"/>
      <c r="F25" s="103"/>
      <c r="G25" s="103">
        <f>MAX(B25:F25)</f>
        <v>0.296875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s="232" customFormat="1" ht="57" customHeight="1">
      <c r="A29" s="109">
        <v>2024</v>
      </c>
      <c r="B29" s="110" t="s">
        <v>233</v>
      </c>
      <c r="C29" s="113">
        <v>1</v>
      </c>
      <c r="D29" s="230">
        <v>0.875</v>
      </c>
      <c r="E29" s="192">
        <f>IFERROR(IF(D29/C29&gt;100%,100%,D29/C29),0)</f>
        <v>0.875</v>
      </c>
      <c r="F29" s="332" t="s">
        <v>519</v>
      </c>
      <c r="G29" s="333"/>
      <c r="H29" s="334"/>
      <c r="I29" s="351" t="s">
        <v>520</v>
      </c>
      <c r="J29" s="352"/>
      <c r="K29" s="97"/>
      <c r="L29" s="14"/>
    </row>
    <row r="30" spans="1:12" s="232" customFormat="1" ht="57" customHeight="1">
      <c r="A30" s="109">
        <v>2024</v>
      </c>
      <c r="B30" s="110" t="s">
        <v>236</v>
      </c>
      <c r="C30" s="113">
        <v>1</v>
      </c>
      <c r="D30" s="230">
        <v>0.875</v>
      </c>
      <c r="E30" s="192">
        <f t="shared" ref="E30:E44" si="0">IFERROR(IF(D30/C30&gt;100%,100%,D30/C30),0)</f>
        <v>0.875</v>
      </c>
      <c r="F30" s="332" t="s">
        <v>521</v>
      </c>
      <c r="G30" s="333"/>
      <c r="H30" s="334"/>
      <c r="I30" s="351" t="s">
        <v>520</v>
      </c>
      <c r="J30" s="352"/>
      <c r="K30" s="97"/>
      <c r="L30" s="14"/>
    </row>
    <row r="31" spans="1:12" ht="57.75" customHeight="1">
      <c r="A31" s="109">
        <v>2025</v>
      </c>
      <c r="B31" s="110" t="s">
        <v>238</v>
      </c>
      <c r="C31" s="113">
        <v>1</v>
      </c>
      <c r="D31" s="199">
        <v>1</v>
      </c>
      <c r="E31" s="192">
        <f t="shared" si="0"/>
        <v>1</v>
      </c>
      <c r="F31" s="298" t="s">
        <v>592</v>
      </c>
      <c r="G31" s="299"/>
      <c r="H31" s="300"/>
      <c r="I31" s="277" t="s">
        <v>593</v>
      </c>
      <c r="J31" s="278"/>
      <c r="K31" s="97"/>
      <c r="L31" s="14"/>
    </row>
    <row r="32" spans="1:12" ht="54.75" customHeight="1">
      <c r="A32" s="109">
        <v>2025</v>
      </c>
      <c r="B32" s="110" t="s">
        <v>240</v>
      </c>
      <c r="C32" s="113">
        <v>1</v>
      </c>
      <c r="D32" s="199">
        <v>1</v>
      </c>
      <c r="E32" s="192">
        <f t="shared" si="0"/>
        <v>1</v>
      </c>
      <c r="F32" s="298" t="s">
        <v>594</v>
      </c>
      <c r="G32" s="299"/>
      <c r="H32" s="300"/>
      <c r="I32" s="277" t="s">
        <v>595</v>
      </c>
      <c r="J32" s="278"/>
      <c r="K32" s="97"/>
      <c r="L32" s="140"/>
    </row>
    <row r="33" spans="1:12" ht="57" customHeight="1">
      <c r="A33" s="109">
        <v>2025</v>
      </c>
      <c r="B33" s="110" t="s">
        <v>233</v>
      </c>
      <c r="C33" s="113">
        <v>1</v>
      </c>
      <c r="D33" s="230">
        <v>1</v>
      </c>
      <c r="E33" s="192">
        <f t="shared" si="0"/>
        <v>1</v>
      </c>
      <c r="F33" s="332" t="s">
        <v>596</v>
      </c>
      <c r="G33" s="333"/>
      <c r="H33" s="334"/>
      <c r="I33" s="351" t="s">
        <v>595</v>
      </c>
      <c r="J33" s="352"/>
      <c r="K33" s="97"/>
      <c r="L33" s="14"/>
    </row>
    <row r="34" spans="1:12" ht="18.75" customHeight="1">
      <c r="A34" s="109">
        <v>2025</v>
      </c>
      <c r="B34" s="110" t="s">
        <v>236</v>
      </c>
      <c r="C34" s="113">
        <v>1</v>
      </c>
      <c r="D34" s="199"/>
      <c r="E34" s="192">
        <f t="shared" si="0"/>
        <v>0</v>
      </c>
      <c r="F34" s="298"/>
      <c r="G34" s="299"/>
      <c r="H34" s="300"/>
      <c r="I34" s="277"/>
      <c r="J34" s="278"/>
      <c r="K34" s="97"/>
      <c r="L34" s="14"/>
    </row>
    <row r="35" spans="1:12" ht="18.75" customHeight="1">
      <c r="A35" s="109">
        <v>2026</v>
      </c>
      <c r="B35" s="110" t="s">
        <v>238</v>
      </c>
      <c r="C35" s="113">
        <v>1</v>
      </c>
      <c r="D35" s="199"/>
      <c r="E35" s="192">
        <f t="shared" si="0"/>
        <v>0</v>
      </c>
      <c r="F35" s="298"/>
      <c r="G35" s="299"/>
      <c r="H35" s="300"/>
      <c r="I35" s="277"/>
      <c r="J35" s="278"/>
      <c r="K35" s="97"/>
      <c r="L35" s="14"/>
    </row>
    <row r="36" spans="1:12" ht="18.75" customHeight="1">
      <c r="A36" s="109">
        <v>2026</v>
      </c>
      <c r="B36" s="110" t="s">
        <v>240</v>
      </c>
      <c r="C36" s="113">
        <v>1</v>
      </c>
      <c r="D36" s="199"/>
      <c r="E36" s="192">
        <f t="shared" si="0"/>
        <v>0</v>
      </c>
      <c r="F36" s="298"/>
      <c r="G36" s="299"/>
      <c r="H36" s="300"/>
      <c r="I36" s="277"/>
      <c r="J36" s="278"/>
      <c r="K36" s="97"/>
      <c r="L36" s="14"/>
    </row>
    <row r="37" spans="1:12" ht="18.75" customHeight="1">
      <c r="A37" s="109">
        <v>2026</v>
      </c>
      <c r="B37" s="110" t="s">
        <v>233</v>
      </c>
      <c r="C37" s="113">
        <v>1</v>
      </c>
      <c r="D37" s="199"/>
      <c r="E37" s="192">
        <f t="shared" si="0"/>
        <v>0</v>
      </c>
      <c r="F37" s="298"/>
      <c r="G37" s="299"/>
      <c r="H37" s="300"/>
      <c r="I37" s="277"/>
      <c r="J37" s="278"/>
      <c r="K37" s="97"/>
      <c r="L37" s="14"/>
    </row>
    <row r="38" spans="1:12" ht="18.75" customHeight="1">
      <c r="A38" s="109">
        <v>2026</v>
      </c>
      <c r="B38" s="110" t="s">
        <v>236</v>
      </c>
      <c r="C38" s="113">
        <v>1</v>
      </c>
      <c r="D38" s="199"/>
      <c r="E38" s="192">
        <f t="shared" si="0"/>
        <v>0</v>
      </c>
      <c r="F38" s="298"/>
      <c r="G38" s="299"/>
      <c r="H38" s="300"/>
      <c r="I38" s="277"/>
      <c r="J38" s="278"/>
      <c r="K38" s="97"/>
      <c r="L38" s="14"/>
    </row>
    <row r="39" spans="1:12" ht="18.75" customHeight="1">
      <c r="A39" s="109">
        <v>2027</v>
      </c>
      <c r="B39" s="110" t="s">
        <v>238</v>
      </c>
      <c r="C39" s="113">
        <v>1</v>
      </c>
      <c r="D39" s="199"/>
      <c r="E39" s="192">
        <f t="shared" si="0"/>
        <v>0</v>
      </c>
      <c r="F39" s="298"/>
      <c r="G39" s="299"/>
      <c r="H39" s="300"/>
      <c r="I39" s="277"/>
      <c r="J39" s="278"/>
      <c r="K39" s="97"/>
      <c r="L39" s="14"/>
    </row>
    <row r="40" spans="1:12" ht="18.75" customHeight="1">
      <c r="A40" s="109">
        <v>2027</v>
      </c>
      <c r="B40" s="110" t="s">
        <v>240</v>
      </c>
      <c r="C40" s="113">
        <v>1</v>
      </c>
      <c r="D40" s="199"/>
      <c r="E40" s="192">
        <f t="shared" si="0"/>
        <v>0</v>
      </c>
      <c r="F40" s="298"/>
      <c r="G40" s="299"/>
      <c r="H40" s="300"/>
      <c r="I40" s="277"/>
      <c r="J40" s="278"/>
      <c r="K40" s="97"/>
      <c r="L40" s="14"/>
    </row>
    <row r="41" spans="1:12" ht="18.75" customHeight="1">
      <c r="A41" s="109">
        <v>2027</v>
      </c>
      <c r="B41" s="110" t="s">
        <v>233</v>
      </c>
      <c r="C41" s="113">
        <v>1</v>
      </c>
      <c r="D41" s="199"/>
      <c r="E41" s="192">
        <f t="shared" si="0"/>
        <v>0</v>
      </c>
      <c r="F41" s="298"/>
      <c r="G41" s="299"/>
      <c r="H41" s="300"/>
      <c r="I41" s="277"/>
      <c r="J41" s="278"/>
      <c r="K41" s="97"/>
      <c r="L41" s="14"/>
    </row>
    <row r="42" spans="1:12" ht="18.75" customHeight="1">
      <c r="A42" s="109">
        <v>2027</v>
      </c>
      <c r="B42" s="110" t="s">
        <v>236</v>
      </c>
      <c r="C42" s="113">
        <v>1</v>
      </c>
      <c r="D42" s="199"/>
      <c r="E42" s="192">
        <f t="shared" si="0"/>
        <v>0</v>
      </c>
      <c r="F42" s="298"/>
      <c r="G42" s="299"/>
      <c r="H42" s="300"/>
      <c r="I42" s="277"/>
      <c r="J42" s="278"/>
      <c r="K42" s="97"/>
      <c r="L42" s="14"/>
    </row>
    <row r="43" spans="1:12" ht="18.75" customHeight="1">
      <c r="A43" s="109">
        <v>2028</v>
      </c>
      <c r="B43" s="110" t="s">
        <v>238</v>
      </c>
      <c r="C43" s="113">
        <v>1</v>
      </c>
      <c r="D43" s="199"/>
      <c r="E43" s="192">
        <f t="shared" si="0"/>
        <v>0</v>
      </c>
      <c r="F43" s="298"/>
      <c r="G43" s="299"/>
      <c r="H43" s="300"/>
      <c r="I43" s="277"/>
      <c r="J43" s="278"/>
      <c r="K43" s="97"/>
      <c r="L43" s="14"/>
    </row>
    <row r="44" spans="1:12" ht="18.75" customHeight="1">
      <c r="A44" s="109">
        <v>2028</v>
      </c>
      <c r="B44" s="110" t="s">
        <v>240</v>
      </c>
      <c r="C44" s="113">
        <v>1</v>
      </c>
      <c r="D44" s="199"/>
      <c r="E44" s="192">
        <f t="shared" si="0"/>
        <v>0</v>
      </c>
      <c r="F44" s="298"/>
      <c r="G44" s="299"/>
      <c r="H44" s="300"/>
      <c r="I44" s="277"/>
      <c r="J44" s="278"/>
      <c r="K44" s="141"/>
      <c r="L44" s="56"/>
    </row>
  </sheetData>
  <mergeCells count="50">
    <mergeCell ref="F31:H31"/>
    <mergeCell ref="I31:J31"/>
    <mergeCell ref="F32:H32"/>
    <mergeCell ref="I32:J32"/>
    <mergeCell ref="F33:H33"/>
    <mergeCell ref="F43:H43"/>
    <mergeCell ref="I43:J43"/>
    <mergeCell ref="F44:H44"/>
    <mergeCell ref="I44:J44"/>
    <mergeCell ref="F40:H40"/>
    <mergeCell ref="I40:J40"/>
    <mergeCell ref="F41:H41"/>
    <mergeCell ref="I41:J41"/>
    <mergeCell ref="F42:H42"/>
    <mergeCell ref="I42:J42"/>
    <mergeCell ref="F39:H39"/>
    <mergeCell ref="I39:J39"/>
    <mergeCell ref="F30:H30"/>
    <mergeCell ref="I30:J30"/>
    <mergeCell ref="A27:J27"/>
    <mergeCell ref="F36:H36"/>
    <mergeCell ref="I36:J36"/>
    <mergeCell ref="F37:H37"/>
    <mergeCell ref="I37:J37"/>
    <mergeCell ref="F38:H38"/>
    <mergeCell ref="I38:J38"/>
    <mergeCell ref="I33:J33"/>
    <mergeCell ref="F34:H34"/>
    <mergeCell ref="I34:J34"/>
    <mergeCell ref="F35:H35"/>
    <mergeCell ref="I35:J35"/>
    <mergeCell ref="C1:H4"/>
    <mergeCell ref="B6:J6"/>
    <mergeCell ref="B7:J7"/>
    <mergeCell ref="B17:J17"/>
    <mergeCell ref="B9:J9"/>
    <mergeCell ref="B10:J10"/>
    <mergeCell ref="B11:J11"/>
    <mergeCell ref="C8:J8"/>
    <mergeCell ref="B12:J12"/>
    <mergeCell ref="B13:J13"/>
    <mergeCell ref="B14:J14"/>
    <mergeCell ref="B15:J15"/>
    <mergeCell ref="B16:J16"/>
    <mergeCell ref="B18:J18"/>
    <mergeCell ref="B20:G20"/>
    <mergeCell ref="F28:H28"/>
    <mergeCell ref="I28:J28"/>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4"/>
  <sheetViews>
    <sheetView showGridLines="0" topLeftCell="A14" workbookViewId="0">
      <selection activeCell="I34" sqref="I34:J34"/>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3.25" customHeight="1">
      <c r="A1" s="114"/>
      <c r="B1" s="76"/>
      <c r="C1" s="279" t="s">
        <v>189</v>
      </c>
      <c r="D1" s="280"/>
      <c r="E1" s="280"/>
      <c r="F1" s="280"/>
      <c r="G1" s="280"/>
      <c r="H1" s="280"/>
      <c r="I1" s="77" t="s">
        <v>1</v>
      </c>
      <c r="J1" s="78" t="s">
        <v>2</v>
      </c>
    </row>
    <row r="2" spans="1:10" ht="23.25" customHeight="1">
      <c r="A2" s="116"/>
      <c r="B2" s="79"/>
      <c r="C2" s="281"/>
      <c r="D2" s="281"/>
      <c r="E2" s="281"/>
      <c r="F2" s="281"/>
      <c r="G2" s="281"/>
      <c r="H2" s="281"/>
      <c r="I2" s="80" t="s">
        <v>3</v>
      </c>
      <c r="J2" s="81">
        <v>4</v>
      </c>
    </row>
    <row r="3" spans="1:10" ht="23.25" customHeight="1">
      <c r="A3" s="116"/>
      <c r="B3" s="79"/>
      <c r="C3" s="281"/>
      <c r="D3" s="281"/>
      <c r="E3" s="281"/>
      <c r="F3" s="281"/>
      <c r="G3" s="281"/>
      <c r="H3" s="281"/>
      <c r="I3" s="80" t="s">
        <v>4</v>
      </c>
      <c r="J3" s="179" t="s">
        <v>5</v>
      </c>
    </row>
    <row r="4" spans="1:10" ht="23.25" customHeight="1">
      <c r="A4" s="117"/>
      <c r="B4" s="118"/>
      <c r="C4" s="309"/>
      <c r="D4" s="309"/>
      <c r="E4" s="309"/>
      <c r="F4" s="309"/>
      <c r="G4" s="309"/>
      <c r="H4" s="309"/>
      <c r="I4" s="83" t="s">
        <v>6</v>
      </c>
      <c r="J4" s="180" t="s">
        <v>7</v>
      </c>
    </row>
    <row r="5" spans="1:10" ht="30" customHeight="1">
      <c r="A5" s="119"/>
      <c r="B5" s="120"/>
      <c r="C5" s="120"/>
      <c r="D5" s="120"/>
      <c r="E5" s="120"/>
      <c r="F5" s="120"/>
      <c r="G5" s="120"/>
      <c r="H5" s="120"/>
      <c r="I5" s="86"/>
      <c r="J5" s="121"/>
    </row>
    <row r="6" spans="1:10" ht="30" customHeight="1">
      <c r="A6" s="88" t="s">
        <v>127</v>
      </c>
      <c r="B6" s="286" t="s">
        <v>258</v>
      </c>
      <c r="C6" s="287"/>
      <c r="D6" s="287"/>
      <c r="E6" s="287"/>
      <c r="F6" s="287"/>
      <c r="G6" s="287"/>
      <c r="H6" s="287"/>
      <c r="I6" s="287"/>
      <c r="J6" s="287"/>
    </row>
    <row r="7" spans="1:10" ht="30" customHeight="1">
      <c r="A7" s="88" t="s">
        <v>190</v>
      </c>
      <c r="B7" s="286" t="s">
        <v>544</v>
      </c>
      <c r="C7" s="287"/>
      <c r="D7" s="287"/>
      <c r="E7" s="287"/>
      <c r="F7" s="287"/>
      <c r="G7" s="287"/>
      <c r="H7" s="287"/>
      <c r="I7" s="287"/>
      <c r="J7" s="287"/>
    </row>
    <row r="8" spans="1:10" ht="30" customHeight="1">
      <c r="A8" s="88" t="s">
        <v>192</v>
      </c>
      <c r="B8" s="90" t="s">
        <v>597</v>
      </c>
      <c r="C8" s="302" t="s">
        <v>598</v>
      </c>
      <c r="D8" s="303"/>
      <c r="E8" s="303"/>
      <c r="F8" s="303"/>
      <c r="G8" s="303"/>
      <c r="H8" s="303"/>
      <c r="I8" s="303"/>
      <c r="J8" s="304"/>
    </row>
    <row r="9" spans="1:10" ht="30" customHeight="1">
      <c r="A9" s="88" t="s">
        <v>195</v>
      </c>
      <c r="B9" s="286" t="s">
        <v>599</v>
      </c>
      <c r="C9" s="287"/>
      <c r="D9" s="287"/>
      <c r="E9" s="287"/>
      <c r="F9" s="287"/>
      <c r="G9" s="287"/>
      <c r="H9" s="287"/>
      <c r="I9" s="287"/>
      <c r="J9" s="287"/>
    </row>
    <row r="10" spans="1:10" ht="30" customHeight="1">
      <c r="A10" s="88" t="s">
        <v>197</v>
      </c>
      <c r="B10" s="286" t="s">
        <v>600</v>
      </c>
      <c r="C10" s="287"/>
      <c r="D10" s="287"/>
      <c r="E10" s="287"/>
      <c r="F10" s="287"/>
      <c r="G10" s="287"/>
      <c r="H10" s="287"/>
      <c r="I10" s="287"/>
      <c r="J10" s="287"/>
    </row>
    <row r="11" spans="1:10" ht="30" customHeight="1">
      <c r="A11" s="88" t="s">
        <v>198</v>
      </c>
      <c r="B11" s="286" t="s">
        <v>601</v>
      </c>
      <c r="C11" s="287"/>
      <c r="D11" s="287"/>
      <c r="E11" s="287"/>
      <c r="F11" s="287"/>
      <c r="G11" s="287"/>
      <c r="H11" s="287"/>
      <c r="I11" s="287"/>
      <c r="J11" s="287"/>
    </row>
    <row r="12" spans="1:10" ht="30" customHeight="1">
      <c r="A12" s="88" t="s">
        <v>200</v>
      </c>
      <c r="B12" s="286" t="s">
        <v>416</v>
      </c>
      <c r="C12" s="287"/>
      <c r="D12" s="287"/>
      <c r="E12" s="287"/>
      <c r="F12" s="287"/>
      <c r="G12" s="287"/>
      <c r="H12" s="287"/>
      <c r="I12" s="287"/>
      <c r="J12" s="287"/>
    </row>
    <row r="13" spans="1:10" ht="30" customHeight="1">
      <c r="A13" s="88" t="s">
        <v>202</v>
      </c>
      <c r="B13" s="302" t="s">
        <v>203</v>
      </c>
      <c r="C13" s="303"/>
      <c r="D13" s="303"/>
      <c r="E13" s="303"/>
      <c r="F13" s="303"/>
      <c r="G13" s="303"/>
      <c r="H13" s="303"/>
      <c r="I13" s="303"/>
      <c r="J13" s="304"/>
    </row>
    <row r="14" spans="1:10" ht="30" customHeight="1">
      <c r="A14" s="88" t="s">
        <v>204</v>
      </c>
      <c r="B14" s="286" t="s">
        <v>602</v>
      </c>
      <c r="C14" s="287"/>
      <c r="D14" s="287"/>
      <c r="E14" s="287"/>
      <c r="F14" s="287"/>
      <c r="G14" s="287"/>
      <c r="H14" s="287"/>
      <c r="I14" s="287"/>
      <c r="J14" s="287"/>
    </row>
    <row r="15" spans="1:10" ht="30" customHeight="1">
      <c r="A15" s="88" t="s">
        <v>206</v>
      </c>
      <c r="B15" s="286" t="s">
        <v>603</v>
      </c>
      <c r="C15" s="287"/>
      <c r="D15" s="287"/>
      <c r="E15" s="287"/>
      <c r="F15" s="287"/>
      <c r="G15" s="287"/>
      <c r="H15" s="287"/>
      <c r="I15" s="287"/>
      <c r="J15" s="287"/>
    </row>
    <row r="16" spans="1:10" ht="30" customHeight="1">
      <c r="A16" s="88" t="s">
        <v>208</v>
      </c>
      <c r="B16" s="286" t="s">
        <v>604</v>
      </c>
      <c r="C16" s="287"/>
      <c r="D16" s="287"/>
      <c r="E16" s="287"/>
      <c r="F16" s="287"/>
      <c r="G16" s="287"/>
      <c r="H16" s="287"/>
      <c r="I16" s="287"/>
      <c r="J16" s="287"/>
    </row>
    <row r="17" spans="1:10" ht="30" customHeight="1">
      <c r="A17" s="88" t="s">
        <v>210</v>
      </c>
      <c r="B17" s="286" t="s">
        <v>605</v>
      </c>
      <c r="C17" s="287"/>
      <c r="D17" s="287"/>
      <c r="E17" s="287"/>
      <c r="F17" s="440"/>
      <c r="G17" s="287"/>
      <c r="H17" s="287"/>
      <c r="I17" s="287"/>
      <c r="J17" s="287"/>
    </row>
    <row r="18" spans="1:10" ht="30" customHeight="1">
      <c r="A18" s="88" t="s">
        <v>211</v>
      </c>
      <c r="B18" s="286" t="s">
        <v>212</v>
      </c>
      <c r="C18" s="287"/>
      <c r="D18" s="287"/>
      <c r="E18" s="287"/>
      <c r="F18" s="287"/>
      <c r="G18" s="287"/>
      <c r="H18" s="287"/>
      <c r="I18" s="287"/>
      <c r="J18" s="287"/>
    </row>
    <row r="19" spans="1:10" ht="30" customHeight="1">
      <c r="A19" s="91"/>
      <c r="B19" s="124"/>
      <c r="C19" s="124"/>
      <c r="D19" s="124"/>
      <c r="E19" s="124"/>
      <c r="F19" s="124"/>
      <c r="G19" s="124"/>
      <c r="H19" s="125"/>
      <c r="I19" s="125"/>
      <c r="J19" s="125"/>
    </row>
    <row r="20" spans="1:10" ht="30" customHeight="1">
      <c r="A20" s="95"/>
      <c r="B20" s="288" t="s">
        <v>213</v>
      </c>
      <c r="C20" s="289"/>
      <c r="D20" s="289"/>
      <c r="E20" s="289"/>
      <c r="F20" s="289"/>
      <c r="G20" s="289"/>
      <c r="H20" s="127"/>
      <c r="I20" s="128"/>
      <c r="J20" s="128"/>
    </row>
    <row r="21" spans="1:10" ht="30" customHeight="1">
      <c r="A21" s="98"/>
      <c r="B21" s="99" t="s">
        <v>214</v>
      </c>
      <c r="C21" s="99" t="s">
        <v>215</v>
      </c>
      <c r="D21" s="99" t="s">
        <v>216</v>
      </c>
      <c r="E21" s="99" t="s">
        <v>217</v>
      </c>
      <c r="F21" s="99" t="s">
        <v>218</v>
      </c>
      <c r="G21" s="99" t="s">
        <v>219</v>
      </c>
      <c r="H21" s="127"/>
      <c r="I21" s="128"/>
      <c r="J21" s="128"/>
    </row>
    <row r="22" spans="1:10" ht="30" customHeight="1">
      <c r="A22" s="100" t="s">
        <v>220</v>
      </c>
      <c r="B22" s="129">
        <v>2</v>
      </c>
      <c r="C22" s="129">
        <v>2</v>
      </c>
      <c r="D22" s="129">
        <v>2</v>
      </c>
      <c r="E22" s="129">
        <v>2</v>
      </c>
      <c r="F22" s="129">
        <v>0</v>
      </c>
      <c r="G22" s="101">
        <f>SUM(B22:F22)</f>
        <v>8</v>
      </c>
      <c r="H22" s="127"/>
      <c r="I22" s="128"/>
      <c r="J22" s="128"/>
    </row>
    <row r="23" spans="1:10" ht="30" customHeight="1">
      <c r="A23" s="100" t="s">
        <v>221</v>
      </c>
      <c r="B23" s="227">
        <f>SUM(D29:D30)</f>
        <v>2</v>
      </c>
      <c r="C23" s="227">
        <f>SUM(D31:D34)</f>
        <v>1</v>
      </c>
      <c r="D23" s="227">
        <f>SUM(D35:D38)</f>
        <v>0</v>
      </c>
      <c r="E23" s="227">
        <f>SUM(D39:D42)</f>
        <v>0</v>
      </c>
      <c r="F23" s="227">
        <f>SUM(D43:D44)</f>
        <v>0</v>
      </c>
      <c r="G23" s="195">
        <f>SUM(B23:F23)</f>
        <v>3</v>
      </c>
      <c r="H23" s="127"/>
      <c r="I23" s="128"/>
      <c r="J23" s="128"/>
    </row>
    <row r="24" spans="1:10" ht="30" customHeight="1">
      <c r="A24" s="100" t="s">
        <v>222</v>
      </c>
      <c r="B24" s="103">
        <f>IFERROR(IF(B23/B22&gt;100%,100%,B23/B22),0)</f>
        <v>1</v>
      </c>
      <c r="C24" s="103">
        <f>IFERROR(IF(C23/C22&gt;100%,100%,C23/C22),0)</f>
        <v>0.5</v>
      </c>
      <c r="D24" s="103">
        <f>IFERROR(IF(D23/D22&gt;100%,100%,D23/D22),0)</f>
        <v>0</v>
      </c>
      <c r="E24" s="103">
        <f>IFERROR(IF(E23/E22&gt;100%,100%,E23/E22),0)</f>
        <v>0</v>
      </c>
      <c r="F24" s="103">
        <f>IFERROR(IF(F23/F22&gt;100%,100%,F23/F22),0)</f>
        <v>0</v>
      </c>
      <c r="G24" s="104" t="s">
        <v>223</v>
      </c>
      <c r="H24" s="127"/>
      <c r="I24" s="128"/>
      <c r="J24" s="128"/>
    </row>
    <row r="25" spans="1:10" ht="30" customHeight="1">
      <c r="A25" s="100" t="s">
        <v>224</v>
      </c>
      <c r="B25" s="103">
        <f>B23/G22</f>
        <v>0.25</v>
      </c>
      <c r="C25" s="103">
        <f>(C23/G22)+B25</f>
        <v>0.375</v>
      </c>
      <c r="D25" s="103"/>
      <c r="E25" s="103"/>
      <c r="F25" s="103"/>
      <c r="G25" s="103">
        <f>MAX(B25:F25)</f>
        <v>0.375</v>
      </c>
      <c r="H25" s="127"/>
      <c r="I25" s="128"/>
      <c r="J25" s="128"/>
    </row>
    <row r="26" spans="1:10" ht="30" customHeight="1">
      <c r="A26" s="131"/>
      <c r="B26" s="124"/>
      <c r="C26" s="124"/>
      <c r="D26" s="124"/>
      <c r="E26" s="124"/>
      <c r="F26" s="124"/>
      <c r="G26" s="124"/>
      <c r="H26" s="132"/>
      <c r="I26" s="132"/>
      <c r="J26" s="132"/>
    </row>
    <row r="27" spans="1:10" ht="30" customHeight="1">
      <c r="A27" s="288" t="s">
        <v>225</v>
      </c>
      <c r="B27" s="289"/>
      <c r="C27" s="289"/>
      <c r="D27" s="289"/>
      <c r="E27" s="289"/>
      <c r="F27" s="289"/>
      <c r="G27" s="289"/>
      <c r="H27" s="289"/>
      <c r="I27" s="289"/>
      <c r="J27" s="289"/>
    </row>
    <row r="28" spans="1:10" ht="30" customHeight="1">
      <c r="A28" s="96" t="s">
        <v>226</v>
      </c>
      <c r="B28" s="96" t="s">
        <v>227</v>
      </c>
      <c r="C28" s="96" t="s">
        <v>228</v>
      </c>
      <c r="D28" s="96" t="s">
        <v>229</v>
      </c>
      <c r="E28" s="96" t="s">
        <v>230</v>
      </c>
      <c r="F28" s="288" t="s">
        <v>231</v>
      </c>
      <c r="G28" s="289"/>
      <c r="H28" s="289"/>
      <c r="I28" s="288" t="s">
        <v>232</v>
      </c>
      <c r="J28" s="289"/>
    </row>
    <row r="29" spans="1:10" ht="18.75" customHeight="1">
      <c r="A29" s="109">
        <v>2024</v>
      </c>
      <c r="B29" s="110" t="s">
        <v>233</v>
      </c>
      <c r="C29" s="235">
        <v>0</v>
      </c>
      <c r="D29" s="236">
        <v>0</v>
      </c>
      <c r="E29" s="237">
        <f>IFERROR(IF(D29/C29&gt;100%,100%,D29/C29),0)</f>
        <v>0</v>
      </c>
      <c r="F29" s="298" t="s">
        <v>241</v>
      </c>
      <c r="G29" s="299"/>
      <c r="H29" s="300"/>
      <c r="I29" s="310" t="s">
        <v>241</v>
      </c>
      <c r="J29" s="311"/>
    </row>
    <row r="30" spans="1:10" ht="204.75" customHeight="1">
      <c r="A30" s="109">
        <v>2024</v>
      </c>
      <c r="B30" s="110" t="s">
        <v>236</v>
      </c>
      <c r="C30" s="235">
        <v>2</v>
      </c>
      <c r="D30" s="236">
        <v>2</v>
      </c>
      <c r="E30" s="237">
        <f t="shared" ref="E30:E44" si="0">IFERROR(IF(D30/C30&gt;100%,100%,D30/C30),0)</f>
        <v>1</v>
      </c>
      <c r="F30" s="298" t="s">
        <v>606</v>
      </c>
      <c r="G30" s="299"/>
      <c r="H30" s="300"/>
      <c r="I30" s="310" t="s">
        <v>607</v>
      </c>
      <c r="J30" s="311"/>
    </row>
    <row r="31" spans="1:10" ht="18.75" customHeight="1">
      <c r="A31" s="109">
        <v>2025</v>
      </c>
      <c r="B31" s="110" t="s">
        <v>238</v>
      </c>
      <c r="C31" s="235">
        <v>0</v>
      </c>
      <c r="D31" s="236">
        <v>0</v>
      </c>
      <c r="E31" s="237">
        <f t="shared" si="0"/>
        <v>0</v>
      </c>
      <c r="F31" s="298" t="s">
        <v>241</v>
      </c>
      <c r="G31" s="299"/>
      <c r="H31" s="300"/>
      <c r="I31" s="310" t="s">
        <v>241</v>
      </c>
      <c r="J31" s="311"/>
    </row>
    <row r="32" spans="1:10" ht="174" customHeight="1">
      <c r="A32" s="109">
        <v>2025</v>
      </c>
      <c r="B32" s="110" t="s">
        <v>240</v>
      </c>
      <c r="C32" s="235">
        <v>1</v>
      </c>
      <c r="D32" s="250">
        <v>1</v>
      </c>
      <c r="E32" s="251">
        <f t="shared" si="0"/>
        <v>1</v>
      </c>
      <c r="F32" s="397" t="s">
        <v>608</v>
      </c>
      <c r="G32" s="398"/>
      <c r="H32" s="399"/>
      <c r="I32" s="405" t="s">
        <v>609</v>
      </c>
      <c r="J32" s="406"/>
    </row>
    <row r="33" spans="1:10" ht="18.75" customHeight="1">
      <c r="A33" s="109">
        <v>2025</v>
      </c>
      <c r="B33" s="110" t="s">
        <v>233</v>
      </c>
      <c r="C33" s="235">
        <v>0</v>
      </c>
      <c r="D33" s="236">
        <v>0</v>
      </c>
      <c r="E33" s="237">
        <f t="shared" si="0"/>
        <v>0</v>
      </c>
      <c r="F33" s="298" t="s">
        <v>610</v>
      </c>
      <c r="G33" s="299"/>
      <c r="H33" s="300"/>
      <c r="I33" s="310" t="s">
        <v>241</v>
      </c>
      <c r="J33" s="311"/>
    </row>
    <row r="34" spans="1:10" ht="18.75" customHeight="1">
      <c r="A34" s="109">
        <v>2025</v>
      </c>
      <c r="B34" s="110" t="s">
        <v>236</v>
      </c>
      <c r="C34" s="235">
        <v>1</v>
      </c>
      <c r="D34" s="236"/>
      <c r="E34" s="237">
        <f t="shared" si="0"/>
        <v>0</v>
      </c>
      <c r="F34" s="298"/>
      <c r="G34" s="299"/>
      <c r="H34" s="300"/>
      <c r="I34" s="310"/>
      <c r="J34" s="311"/>
    </row>
    <row r="35" spans="1:10" ht="18.75" customHeight="1">
      <c r="A35" s="109">
        <v>2026</v>
      </c>
      <c r="B35" s="110" t="s">
        <v>238</v>
      </c>
      <c r="C35" s="235"/>
      <c r="D35" s="236"/>
      <c r="E35" s="237">
        <f t="shared" si="0"/>
        <v>0</v>
      </c>
      <c r="F35" s="298"/>
      <c r="G35" s="299"/>
      <c r="H35" s="300"/>
      <c r="I35" s="310"/>
      <c r="J35" s="311"/>
    </row>
    <row r="36" spans="1:10" ht="18.75" customHeight="1">
      <c r="A36" s="109">
        <v>2026</v>
      </c>
      <c r="B36" s="110" t="s">
        <v>240</v>
      </c>
      <c r="C36" s="235"/>
      <c r="D36" s="236"/>
      <c r="E36" s="237">
        <f t="shared" si="0"/>
        <v>0</v>
      </c>
      <c r="F36" s="298"/>
      <c r="G36" s="299"/>
      <c r="H36" s="300"/>
      <c r="I36" s="310"/>
      <c r="J36" s="311"/>
    </row>
    <row r="37" spans="1:10" ht="18.75" customHeight="1">
      <c r="A37" s="109">
        <v>2026</v>
      </c>
      <c r="B37" s="110" t="s">
        <v>233</v>
      </c>
      <c r="C37" s="235"/>
      <c r="D37" s="236"/>
      <c r="E37" s="237">
        <f t="shared" si="0"/>
        <v>0</v>
      </c>
      <c r="F37" s="298"/>
      <c r="G37" s="299"/>
      <c r="H37" s="300"/>
      <c r="I37" s="310"/>
      <c r="J37" s="311"/>
    </row>
    <row r="38" spans="1:10" ht="18.75" customHeight="1">
      <c r="A38" s="109">
        <v>2026</v>
      </c>
      <c r="B38" s="110" t="s">
        <v>236</v>
      </c>
      <c r="C38" s="235"/>
      <c r="D38" s="236"/>
      <c r="E38" s="237">
        <f t="shared" si="0"/>
        <v>0</v>
      </c>
      <c r="F38" s="298"/>
      <c r="G38" s="299"/>
      <c r="H38" s="300"/>
      <c r="I38" s="310"/>
      <c r="J38" s="311"/>
    </row>
    <row r="39" spans="1:10" ht="18.75" customHeight="1">
      <c r="A39" s="109">
        <v>2027</v>
      </c>
      <c r="B39" s="110" t="s">
        <v>238</v>
      </c>
      <c r="C39" s="235"/>
      <c r="D39" s="236"/>
      <c r="E39" s="237">
        <f t="shared" si="0"/>
        <v>0</v>
      </c>
      <c r="F39" s="298"/>
      <c r="G39" s="299"/>
      <c r="H39" s="300"/>
      <c r="I39" s="310"/>
      <c r="J39" s="311"/>
    </row>
    <row r="40" spans="1:10" ht="18.75" customHeight="1">
      <c r="A40" s="109">
        <v>2027</v>
      </c>
      <c r="B40" s="110" t="s">
        <v>240</v>
      </c>
      <c r="C40" s="235"/>
      <c r="D40" s="236"/>
      <c r="E40" s="237">
        <f t="shared" si="0"/>
        <v>0</v>
      </c>
      <c r="F40" s="298"/>
      <c r="G40" s="299"/>
      <c r="H40" s="300"/>
      <c r="I40" s="310"/>
      <c r="J40" s="311"/>
    </row>
    <row r="41" spans="1:10" ht="18.75" customHeight="1">
      <c r="A41" s="109">
        <v>2027</v>
      </c>
      <c r="B41" s="110" t="s">
        <v>233</v>
      </c>
      <c r="C41" s="235"/>
      <c r="D41" s="236"/>
      <c r="E41" s="237">
        <f t="shared" si="0"/>
        <v>0</v>
      </c>
      <c r="F41" s="298"/>
      <c r="G41" s="299"/>
      <c r="H41" s="300"/>
      <c r="I41" s="310"/>
      <c r="J41" s="311"/>
    </row>
    <row r="42" spans="1:10" ht="18.75" customHeight="1">
      <c r="A42" s="109">
        <v>2027</v>
      </c>
      <c r="B42" s="110" t="s">
        <v>236</v>
      </c>
      <c r="C42" s="235"/>
      <c r="D42" s="236"/>
      <c r="E42" s="237">
        <f t="shared" si="0"/>
        <v>0</v>
      </c>
      <c r="F42" s="298"/>
      <c r="G42" s="299"/>
      <c r="H42" s="300"/>
      <c r="I42" s="310"/>
      <c r="J42" s="311"/>
    </row>
    <row r="43" spans="1:10" ht="18.75" customHeight="1">
      <c r="A43" s="109">
        <v>2028</v>
      </c>
      <c r="B43" s="110" t="s">
        <v>238</v>
      </c>
      <c r="C43" s="235"/>
      <c r="D43" s="236"/>
      <c r="E43" s="237">
        <f t="shared" si="0"/>
        <v>0</v>
      </c>
      <c r="F43" s="298"/>
      <c r="G43" s="299"/>
      <c r="H43" s="300"/>
      <c r="I43" s="310"/>
      <c r="J43" s="311"/>
    </row>
    <row r="44" spans="1:10" ht="18.75" customHeight="1">
      <c r="A44" s="109">
        <v>2028</v>
      </c>
      <c r="B44" s="110" t="s">
        <v>240</v>
      </c>
      <c r="C44" s="235"/>
      <c r="D44" s="236"/>
      <c r="E44" s="237">
        <f t="shared" si="0"/>
        <v>0</v>
      </c>
      <c r="F44" s="298"/>
      <c r="G44" s="299"/>
      <c r="H44" s="300"/>
      <c r="I44" s="310"/>
      <c r="J44" s="311"/>
    </row>
  </sheetData>
  <mergeCells count="50">
    <mergeCell ref="F39:H39"/>
    <mergeCell ref="I39:J39"/>
    <mergeCell ref="F43:H43"/>
    <mergeCell ref="I43:J43"/>
    <mergeCell ref="F33:H33"/>
    <mergeCell ref="I33:J33"/>
    <mergeCell ref="F34:H34"/>
    <mergeCell ref="I34:J34"/>
    <mergeCell ref="F38:H38"/>
    <mergeCell ref="I38:J38"/>
    <mergeCell ref="F37:H37"/>
    <mergeCell ref="I37:J37"/>
    <mergeCell ref="F35:H35"/>
    <mergeCell ref="I35:J35"/>
    <mergeCell ref="F36:H36"/>
    <mergeCell ref="I36:J36"/>
    <mergeCell ref="F44:H44"/>
    <mergeCell ref="I44:J44"/>
    <mergeCell ref="F40:H40"/>
    <mergeCell ref="I40:J40"/>
    <mergeCell ref="F41:H41"/>
    <mergeCell ref="I41:J41"/>
    <mergeCell ref="F42:H42"/>
    <mergeCell ref="I42:J42"/>
    <mergeCell ref="F28:H28"/>
    <mergeCell ref="I28:J28"/>
    <mergeCell ref="F29:H29"/>
    <mergeCell ref="F32:H32"/>
    <mergeCell ref="I32:J32"/>
    <mergeCell ref="I29:J29"/>
    <mergeCell ref="F30:H30"/>
    <mergeCell ref="I30:J30"/>
    <mergeCell ref="F31:H31"/>
    <mergeCell ref="I31:J31"/>
    <mergeCell ref="C1:H4"/>
    <mergeCell ref="B6:J6"/>
    <mergeCell ref="B7:J7"/>
    <mergeCell ref="B9:J9"/>
    <mergeCell ref="A27:J27"/>
    <mergeCell ref="B10:J10"/>
    <mergeCell ref="B11:J11"/>
    <mergeCell ref="B18:J18"/>
    <mergeCell ref="B20:G20"/>
    <mergeCell ref="B12:J12"/>
    <mergeCell ref="B13:J13"/>
    <mergeCell ref="B14:J14"/>
    <mergeCell ref="B15:J15"/>
    <mergeCell ref="B16:J16"/>
    <mergeCell ref="B17:J17"/>
    <mergeCell ref="C8:J8"/>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4"/>
  <sheetViews>
    <sheetView showGridLines="0" topLeftCell="A13" workbookViewId="0">
      <selection activeCell="C25" sqref="C25"/>
    </sheetView>
  </sheetViews>
  <sheetFormatPr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79" t="s">
        <v>611</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29.25" customHeight="1">
      <c r="A5" s="84"/>
      <c r="B5" s="85"/>
      <c r="C5" s="85"/>
      <c r="D5" s="85"/>
      <c r="E5" s="85"/>
      <c r="F5" s="85"/>
      <c r="G5" s="85"/>
      <c r="H5" s="85"/>
      <c r="I5" s="86"/>
      <c r="J5" s="139"/>
      <c r="K5" s="20"/>
      <c r="L5" s="14"/>
    </row>
    <row r="6" spans="1:12" ht="29.25" customHeight="1">
      <c r="A6" s="88" t="s">
        <v>296</v>
      </c>
      <c r="B6" s="286" t="s">
        <v>114</v>
      </c>
      <c r="C6" s="287"/>
      <c r="D6" s="287"/>
      <c r="E6" s="287"/>
      <c r="F6" s="287"/>
      <c r="G6" s="287"/>
      <c r="H6" s="287"/>
      <c r="I6" s="287"/>
      <c r="J6" s="287"/>
      <c r="K6" s="97"/>
      <c r="L6" s="14"/>
    </row>
    <row r="7" spans="1:12" ht="29.25" customHeight="1">
      <c r="A7" s="88" t="s">
        <v>297</v>
      </c>
      <c r="B7" s="286" t="s">
        <v>544</v>
      </c>
      <c r="C7" s="287"/>
      <c r="D7" s="287"/>
      <c r="E7" s="287"/>
      <c r="F7" s="287"/>
      <c r="G7" s="287"/>
      <c r="H7" s="287"/>
      <c r="I7" s="287"/>
      <c r="J7" s="287"/>
      <c r="K7" s="97"/>
      <c r="L7" s="14"/>
    </row>
    <row r="8" spans="1:12" ht="29.25" customHeight="1">
      <c r="A8" s="88" t="s">
        <v>298</v>
      </c>
      <c r="B8" s="90" t="s">
        <v>612</v>
      </c>
      <c r="C8" s="283" t="s">
        <v>613</v>
      </c>
      <c r="D8" s="284"/>
      <c r="E8" s="284"/>
      <c r="F8" s="284"/>
      <c r="G8" s="284"/>
      <c r="H8" s="284"/>
      <c r="I8" s="284"/>
      <c r="J8" s="285"/>
      <c r="K8" s="97"/>
      <c r="L8" s="14"/>
    </row>
    <row r="9" spans="1:12" ht="29.25" customHeight="1">
      <c r="A9" s="88" t="s">
        <v>301</v>
      </c>
      <c r="B9" s="286" t="s">
        <v>614</v>
      </c>
      <c r="C9" s="287"/>
      <c r="D9" s="287"/>
      <c r="E9" s="287"/>
      <c r="F9" s="287"/>
      <c r="G9" s="287"/>
      <c r="H9" s="287"/>
      <c r="I9" s="287"/>
      <c r="J9" s="287"/>
      <c r="K9" s="97"/>
      <c r="L9" s="14"/>
    </row>
    <row r="10" spans="1:12" ht="29.25" customHeight="1">
      <c r="A10" s="88" t="s">
        <v>303</v>
      </c>
      <c r="B10" s="286" t="s">
        <v>614</v>
      </c>
      <c r="C10" s="287"/>
      <c r="D10" s="287"/>
      <c r="E10" s="287"/>
      <c r="F10" s="287"/>
      <c r="G10" s="287"/>
      <c r="H10" s="287"/>
      <c r="I10" s="287"/>
      <c r="J10" s="287"/>
      <c r="K10" s="97"/>
      <c r="L10" s="14"/>
    </row>
    <row r="11" spans="1:12" ht="29.25" customHeight="1">
      <c r="A11" s="88" t="s">
        <v>198</v>
      </c>
      <c r="B11" s="286" t="s">
        <v>615</v>
      </c>
      <c r="C11" s="287"/>
      <c r="D11" s="287"/>
      <c r="E11" s="287"/>
      <c r="F11" s="287"/>
      <c r="G11" s="287"/>
      <c r="H11" s="287"/>
      <c r="I11" s="287"/>
      <c r="J11" s="287"/>
      <c r="K11" s="97"/>
      <c r="L11" s="14"/>
    </row>
    <row r="12" spans="1:12" ht="29.25" customHeight="1">
      <c r="A12" s="88" t="s">
        <v>200</v>
      </c>
      <c r="B12" s="286" t="s">
        <v>201</v>
      </c>
      <c r="C12" s="287"/>
      <c r="D12" s="287"/>
      <c r="E12" s="287"/>
      <c r="F12" s="287"/>
      <c r="G12" s="287"/>
      <c r="H12" s="287"/>
      <c r="I12" s="287"/>
      <c r="J12" s="287"/>
      <c r="K12" s="97"/>
      <c r="L12" s="14"/>
    </row>
    <row r="13" spans="1:12" ht="29.25" customHeight="1">
      <c r="A13" s="88" t="s">
        <v>202</v>
      </c>
      <c r="B13" s="283" t="s">
        <v>203</v>
      </c>
      <c r="C13" s="284"/>
      <c r="D13" s="284"/>
      <c r="E13" s="284"/>
      <c r="F13" s="284"/>
      <c r="G13" s="284"/>
      <c r="H13" s="284"/>
      <c r="I13" s="284"/>
      <c r="J13" s="285"/>
      <c r="K13" s="97"/>
      <c r="L13" s="14"/>
    </row>
    <row r="14" spans="1:12" ht="29.25" customHeight="1">
      <c r="A14" s="88" t="s">
        <v>204</v>
      </c>
      <c r="B14" s="286" t="s">
        <v>616</v>
      </c>
      <c r="C14" s="287"/>
      <c r="D14" s="287"/>
      <c r="E14" s="287"/>
      <c r="F14" s="287"/>
      <c r="G14" s="287"/>
      <c r="H14" s="287"/>
      <c r="I14" s="287"/>
      <c r="J14" s="287"/>
      <c r="K14" s="97"/>
      <c r="L14" s="14"/>
    </row>
    <row r="15" spans="1:12" ht="29.25" customHeight="1">
      <c r="A15" s="88" t="s">
        <v>206</v>
      </c>
      <c r="B15" s="286" t="s">
        <v>617</v>
      </c>
      <c r="C15" s="287"/>
      <c r="D15" s="287"/>
      <c r="E15" s="287"/>
      <c r="F15" s="287"/>
      <c r="G15" s="287"/>
      <c r="H15" s="287"/>
      <c r="I15" s="287"/>
      <c r="J15" s="287"/>
      <c r="K15" s="97"/>
      <c r="L15" s="14"/>
    </row>
    <row r="16" spans="1:12" ht="29.25" customHeight="1">
      <c r="A16" s="88" t="s">
        <v>208</v>
      </c>
      <c r="B16" s="286" t="s">
        <v>618</v>
      </c>
      <c r="C16" s="287"/>
      <c r="D16" s="287"/>
      <c r="E16" s="287"/>
      <c r="F16" s="287"/>
      <c r="G16" s="287"/>
      <c r="H16" s="287"/>
      <c r="I16" s="287"/>
      <c r="J16" s="287"/>
      <c r="K16" s="97"/>
      <c r="L16" s="14"/>
    </row>
    <row r="17" spans="1:12" ht="29.25" customHeight="1">
      <c r="A17" s="88" t="s">
        <v>308</v>
      </c>
      <c r="B17" s="286" t="s">
        <v>619</v>
      </c>
      <c r="C17" s="287"/>
      <c r="D17" s="287"/>
      <c r="E17" s="287"/>
      <c r="F17" s="291"/>
      <c r="G17" s="287"/>
      <c r="H17" s="287"/>
      <c r="I17" s="287"/>
      <c r="J17" s="287"/>
      <c r="K17" s="97"/>
      <c r="L17" s="14"/>
    </row>
    <row r="18" spans="1:12" ht="29.25" customHeight="1">
      <c r="A18" s="88" t="s">
        <v>211</v>
      </c>
      <c r="B18" s="286" t="s">
        <v>212</v>
      </c>
      <c r="C18" s="287"/>
      <c r="D18" s="287"/>
      <c r="E18" s="287"/>
      <c r="F18" s="287"/>
      <c r="G18" s="287"/>
      <c r="H18" s="287"/>
      <c r="I18" s="287"/>
      <c r="J18" s="287"/>
      <c r="K18" s="97"/>
      <c r="L18" s="14"/>
    </row>
    <row r="19" spans="1:12" ht="29.25" customHeight="1">
      <c r="A19" s="91"/>
      <c r="B19" s="92"/>
      <c r="C19" s="92"/>
      <c r="D19" s="92"/>
      <c r="E19" s="92"/>
      <c r="F19" s="92"/>
      <c r="G19" s="92"/>
      <c r="H19" s="93"/>
      <c r="I19" s="93"/>
      <c r="J19" s="93"/>
      <c r="K19" s="20"/>
      <c r="L19" s="14"/>
    </row>
    <row r="20" spans="1:12" ht="29.25" customHeight="1">
      <c r="A20" s="95"/>
      <c r="B20" s="288" t="s">
        <v>213</v>
      </c>
      <c r="C20" s="289"/>
      <c r="D20" s="289"/>
      <c r="E20" s="289"/>
      <c r="F20" s="289"/>
      <c r="G20" s="289"/>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3">
        <v>42</v>
      </c>
      <c r="C22" s="173">
        <v>84</v>
      </c>
      <c r="D22" s="173">
        <v>84</v>
      </c>
      <c r="E22" s="173">
        <v>84</v>
      </c>
      <c r="F22" s="173">
        <v>35</v>
      </c>
      <c r="G22" s="101">
        <f>SUM(B22:F22)</f>
        <v>329</v>
      </c>
      <c r="H22" s="97"/>
      <c r="I22" s="20"/>
      <c r="J22" s="20"/>
      <c r="K22" s="20"/>
      <c r="L22" s="14"/>
    </row>
    <row r="23" spans="1:12" ht="29.25" customHeight="1">
      <c r="A23" s="100" t="s">
        <v>221</v>
      </c>
      <c r="B23" s="227">
        <f>SUM(D29:D30)</f>
        <v>42</v>
      </c>
      <c r="C23" s="227">
        <f>SUM(D31:D34)</f>
        <v>66</v>
      </c>
      <c r="D23" s="227">
        <f>SUM(D35:D38)</f>
        <v>0</v>
      </c>
      <c r="E23" s="227">
        <f>SUM(D39:D42)</f>
        <v>0</v>
      </c>
      <c r="F23" s="227">
        <f>SUM(D43:D44)</f>
        <v>0</v>
      </c>
      <c r="G23" s="195">
        <f>SUM(B23:F23)</f>
        <v>108</v>
      </c>
      <c r="H23" s="97"/>
      <c r="I23" s="20"/>
      <c r="J23" s="20"/>
      <c r="K23" s="20"/>
      <c r="L23" s="14"/>
    </row>
    <row r="24" spans="1:12" ht="29.25" customHeight="1">
      <c r="A24" s="100" t="s">
        <v>222</v>
      </c>
      <c r="B24" s="103">
        <f>IFERROR(IF(B23/B22&gt;100%,100%,B23/B22),0)</f>
        <v>1</v>
      </c>
      <c r="C24" s="103">
        <f>IFERROR(IF(C23/C22&gt;100%,100%,C23/C22),0)</f>
        <v>0.7857142857142857</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0.1276595744680851</v>
      </c>
      <c r="C25" s="103">
        <f>(C23/G22)+B25</f>
        <v>0.32826747720364741</v>
      </c>
      <c r="D25" s="103"/>
      <c r="E25" s="103"/>
      <c r="F25" s="103"/>
      <c r="G25" s="103">
        <f>MAX(B25:F25)</f>
        <v>0.32826747720364741</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135.75" customHeight="1">
      <c r="A29" s="109">
        <v>2024</v>
      </c>
      <c r="B29" s="110" t="s">
        <v>233</v>
      </c>
      <c r="C29" s="185">
        <v>21</v>
      </c>
      <c r="D29" s="234">
        <v>21</v>
      </c>
      <c r="E29" s="192">
        <f>IFERROR(IF(D29/C29&gt;100%,100%,D29/C29),0)</f>
        <v>1</v>
      </c>
      <c r="F29" s="298" t="s">
        <v>620</v>
      </c>
      <c r="G29" s="299"/>
      <c r="H29" s="300"/>
      <c r="I29" s="407" t="s">
        <v>621</v>
      </c>
      <c r="J29" s="408"/>
      <c r="K29" s="97"/>
      <c r="L29" s="14"/>
    </row>
    <row r="30" spans="1:12" ht="135.75" customHeight="1">
      <c r="A30" s="109">
        <v>2024</v>
      </c>
      <c r="B30" s="110" t="s">
        <v>236</v>
      </c>
      <c r="C30" s="185">
        <v>21</v>
      </c>
      <c r="D30" s="234">
        <v>21</v>
      </c>
      <c r="E30" s="192">
        <f t="shared" ref="E30:E44" si="0">IFERROR(IF(D30/C30&gt;100%,100%,D30/C30),0)</f>
        <v>1</v>
      </c>
      <c r="F30" s="298" t="s">
        <v>620</v>
      </c>
      <c r="G30" s="299"/>
      <c r="H30" s="300"/>
      <c r="I30" s="407" t="s">
        <v>621</v>
      </c>
      <c r="J30" s="408"/>
      <c r="K30" s="97"/>
      <c r="L30" s="14"/>
    </row>
    <row r="31" spans="1:12" ht="135.75" customHeight="1">
      <c r="A31" s="109">
        <v>2025</v>
      </c>
      <c r="B31" s="110" t="s">
        <v>238</v>
      </c>
      <c r="C31" s="185">
        <v>21</v>
      </c>
      <c r="D31" s="234">
        <v>24</v>
      </c>
      <c r="E31" s="192">
        <f t="shared" si="0"/>
        <v>1</v>
      </c>
      <c r="F31" s="298" t="s">
        <v>620</v>
      </c>
      <c r="G31" s="299"/>
      <c r="H31" s="300"/>
      <c r="I31" s="407" t="s">
        <v>621</v>
      </c>
      <c r="J31" s="408"/>
      <c r="K31" s="97"/>
      <c r="L31" s="14"/>
    </row>
    <row r="32" spans="1:12" ht="153" customHeight="1">
      <c r="A32" s="109">
        <v>2025</v>
      </c>
      <c r="B32" s="110" t="s">
        <v>240</v>
      </c>
      <c r="C32" s="185">
        <v>21</v>
      </c>
      <c r="D32" s="234">
        <v>21</v>
      </c>
      <c r="E32" s="231">
        <f t="shared" si="0"/>
        <v>1</v>
      </c>
      <c r="F32" s="292" t="s">
        <v>622</v>
      </c>
      <c r="G32" s="293"/>
      <c r="H32" s="294"/>
      <c r="I32" s="296" t="s">
        <v>621</v>
      </c>
      <c r="J32" s="297"/>
      <c r="K32" s="97"/>
      <c r="L32" s="140"/>
    </row>
    <row r="33" spans="1:12" ht="150" customHeight="1">
      <c r="A33" s="109">
        <v>2025</v>
      </c>
      <c r="B33" s="110" t="s">
        <v>233</v>
      </c>
      <c r="C33" s="185">
        <v>21</v>
      </c>
      <c r="D33" s="234">
        <v>21</v>
      </c>
      <c r="E33" s="192">
        <f t="shared" si="0"/>
        <v>1</v>
      </c>
      <c r="F33" s="397" t="s">
        <v>623</v>
      </c>
      <c r="G33" s="398"/>
      <c r="H33" s="399"/>
      <c r="I33" s="395" t="s">
        <v>621</v>
      </c>
      <c r="J33" s="396"/>
      <c r="K33" s="97"/>
      <c r="L33" s="14"/>
    </row>
    <row r="34" spans="1:12" ht="18.75" customHeight="1">
      <c r="A34" s="109">
        <v>2025</v>
      </c>
      <c r="B34" s="110" t="s">
        <v>236</v>
      </c>
      <c r="C34" s="185">
        <v>21</v>
      </c>
      <c r="D34" s="189"/>
      <c r="E34" s="192">
        <f t="shared" si="0"/>
        <v>0</v>
      </c>
      <c r="F34" s="298"/>
      <c r="G34" s="299"/>
      <c r="H34" s="300"/>
      <c r="I34" s="277"/>
      <c r="J34" s="278"/>
      <c r="K34" s="97"/>
      <c r="L34" s="14"/>
    </row>
    <row r="35" spans="1:12" ht="18.75" customHeight="1">
      <c r="A35" s="109">
        <v>2026</v>
      </c>
      <c r="B35" s="110" t="s">
        <v>238</v>
      </c>
      <c r="C35" s="113"/>
      <c r="D35" s="189"/>
      <c r="E35" s="192">
        <f t="shared" si="0"/>
        <v>0</v>
      </c>
      <c r="F35" s="298"/>
      <c r="G35" s="299"/>
      <c r="H35" s="300"/>
      <c r="I35" s="277"/>
      <c r="J35" s="278"/>
      <c r="K35" s="97"/>
      <c r="L35" s="14"/>
    </row>
    <row r="36" spans="1:12" ht="18.75" customHeight="1">
      <c r="A36" s="109">
        <v>2026</v>
      </c>
      <c r="B36" s="110" t="s">
        <v>240</v>
      </c>
      <c r="C36" s="113"/>
      <c r="D36" s="189"/>
      <c r="E36" s="192">
        <f t="shared" si="0"/>
        <v>0</v>
      </c>
      <c r="F36" s="298"/>
      <c r="G36" s="299"/>
      <c r="H36" s="300"/>
      <c r="I36" s="277"/>
      <c r="J36" s="278"/>
      <c r="K36" s="97"/>
      <c r="L36" s="14"/>
    </row>
    <row r="37" spans="1:12" ht="18.75" customHeight="1">
      <c r="A37" s="109">
        <v>2026</v>
      </c>
      <c r="B37" s="110" t="s">
        <v>233</v>
      </c>
      <c r="C37" s="113"/>
      <c r="D37" s="189"/>
      <c r="E37" s="192">
        <f t="shared" si="0"/>
        <v>0</v>
      </c>
      <c r="F37" s="298"/>
      <c r="G37" s="299"/>
      <c r="H37" s="300"/>
      <c r="I37" s="277"/>
      <c r="J37" s="278"/>
      <c r="K37" s="97"/>
      <c r="L37" s="14"/>
    </row>
    <row r="38" spans="1:12" ht="18.75" customHeight="1">
      <c r="A38" s="109">
        <v>2026</v>
      </c>
      <c r="B38" s="110" t="s">
        <v>236</v>
      </c>
      <c r="C38" s="113"/>
      <c r="D38" s="189"/>
      <c r="E38" s="192">
        <f t="shared" si="0"/>
        <v>0</v>
      </c>
      <c r="F38" s="298"/>
      <c r="G38" s="299"/>
      <c r="H38" s="300"/>
      <c r="I38" s="277"/>
      <c r="J38" s="278"/>
      <c r="K38" s="97"/>
      <c r="L38" s="14"/>
    </row>
    <row r="39" spans="1:12" ht="18.75" customHeight="1">
      <c r="A39" s="109">
        <v>2027</v>
      </c>
      <c r="B39" s="110" t="s">
        <v>238</v>
      </c>
      <c r="C39" s="113"/>
      <c r="D39" s="189"/>
      <c r="E39" s="192">
        <f t="shared" si="0"/>
        <v>0</v>
      </c>
      <c r="F39" s="298"/>
      <c r="G39" s="299"/>
      <c r="H39" s="300"/>
      <c r="I39" s="277"/>
      <c r="J39" s="278"/>
      <c r="K39" s="97"/>
      <c r="L39" s="14"/>
    </row>
    <row r="40" spans="1:12" ht="18.75" customHeight="1">
      <c r="A40" s="109">
        <v>2027</v>
      </c>
      <c r="B40" s="110" t="s">
        <v>240</v>
      </c>
      <c r="C40" s="113"/>
      <c r="D40" s="189"/>
      <c r="E40" s="192">
        <f t="shared" si="0"/>
        <v>0</v>
      </c>
      <c r="F40" s="298"/>
      <c r="G40" s="299"/>
      <c r="H40" s="300"/>
      <c r="I40" s="277"/>
      <c r="J40" s="278"/>
      <c r="K40" s="97"/>
      <c r="L40" s="14"/>
    </row>
    <row r="41" spans="1:12" ht="18.75" customHeight="1">
      <c r="A41" s="109">
        <v>2027</v>
      </c>
      <c r="B41" s="110" t="s">
        <v>233</v>
      </c>
      <c r="C41" s="113"/>
      <c r="D41" s="189"/>
      <c r="E41" s="192">
        <f t="shared" si="0"/>
        <v>0</v>
      </c>
      <c r="F41" s="298"/>
      <c r="G41" s="299"/>
      <c r="H41" s="300"/>
      <c r="I41" s="277"/>
      <c r="J41" s="278"/>
      <c r="K41" s="97"/>
      <c r="L41" s="14"/>
    </row>
    <row r="42" spans="1:12" ht="18.75" customHeight="1">
      <c r="A42" s="109">
        <v>2027</v>
      </c>
      <c r="B42" s="110" t="s">
        <v>236</v>
      </c>
      <c r="C42" s="113"/>
      <c r="D42" s="189"/>
      <c r="E42" s="192">
        <f t="shared" si="0"/>
        <v>0</v>
      </c>
      <c r="F42" s="298"/>
      <c r="G42" s="299"/>
      <c r="H42" s="300"/>
      <c r="I42" s="277"/>
      <c r="J42" s="278"/>
      <c r="K42" s="97"/>
      <c r="L42" s="14"/>
    </row>
    <row r="43" spans="1:12" ht="18.75" customHeight="1">
      <c r="A43" s="109">
        <v>2028</v>
      </c>
      <c r="B43" s="110" t="s">
        <v>238</v>
      </c>
      <c r="C43" s="113"/>
      <c r="D43" s="189"/>
      <c r="E43" s="192">
        <f t="shared" si="0"/>
        <v>0</v>
      </c>
      <c r="F43" s="298"/>
      <c r="G43" s="299"/>
      <c r="H43" s="300"/>
      <c r="I43" s="277"/>
      <c r="J43" s="278"/>
      <c r="K43" s="97"/>
      <c r="L43" s="14"/>
    </row>
    <row r="44" spans="1:12" ht="18.75" customHeight="1">
      <c r="A44" s="109">
        <v>2028</v>
      </c>
      <c r="B44" s="110" t="s">
        <v>240</v>
      </c>
      <c r="C44" s="113"/>
      <c r="D44" s="189"/>
      <c r="E44" s="192">
        <f t="shared" si="0"/>
        <v>0</v>
      </c>
      <c r="F44" s="298"/>
      <c r="G44" s="299"/>
      <c r="H44" s="300"/>
      <c r="I44" s="277"/>
      <c r="J44" s="278"/>
      <c r="K44" s="141"/>
      <c r="L44" s="56"/>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1:H4"/>
    <mergeCell ref="B6:J6"/>
    <mergeCell ref="B7:J7"/>
    <mergeCell ref="B10:J10"/>
    <mergeCell ref="B12:J12"/>
    <mergeCell ref="C8:J8"/>
    <mergeCell ref="B20:G20"/>
    <mergeCell ref="B13:J13"/>
    <mergeCell ref="B14:J14"/>
    <mergeCell ref="B9:J9"/>
    <mergeCell ref="A27:J27"/>
    <mergeCell ref="B18:J18"/>
    <mergeCell ref="B11:J11"/>
    <mergeCell ref="B17:J17"/>
    <mergeCell ref="B15:J15"/>
    <mergeCell ref="B16:J16"/>
    <mergeCell ref="F29:H29"/>
    <mergeCell ref="I29:J29"/>
    <mergeCell ref="F30:H30"/>
    <mergeCell ref="I30:J30"/>
    <mergeCell ref="F28:H28"/>
    <mergeCell ref="I28:J2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4"/>
  <sheetViews>
    <sheetView showGridLines="0" topLeftCell="A19" workbookViewId="0">
      <selection activeCell="F37" sqref="F37:H37"/>
    </sheetView>
  </sheetViews>
  <sheetFormatPr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279" t="s">
        <v>189</v>
      </c>
      <c r="D1" s="280"/>
      <c r="E1" s="280"/>
      <c r="F1" s="280"/>
      <c r="G1" s="280"/>
      <c r="H1" s="280"/>
      <c r="I1" s="77" t="s">
        <v>1</v>
      </c>
      <c r="J1" s="78" t="s">
        <v>2</v>
      </c>
    </row>
    <row r="2" spans="1:10" ht="23.25" customHeight="1">
      <c r="A2" s="11"/>
      <c r="B2" s="79"/>
      <c r="C2" s="281"/>
      <c r="D2" s="281"/>
      <c r="E2" s="281"/>
      <c r="F2" s="281"/>
      <c r="G2" s="281"/>
      <c r="H2" s="281"/>
      <c r="I2" s="80" t="s">
        <v>3</v>
      </c>
      <c r="J2" s="81">
        <v>4</v>
      </c>
    </row>
    <row r="3" spans="1:10" ht="23.25" customHeight="1">
      <c r="A3" s="11"/>
      <c r="B3" s="79"/>
      <c r="C3" s="281"/>
      <c r="D3" s="281"/>
      <c r="E3" s="281"/>
      <c r="F3" s="281"/>
      <c r="G3" s="281"/>
      <c r="H3" s="281"/>
      <c r="I3" s="80" t="s">
        <v>4</v>
      </c>
      <c r="J3" s="179" t="s">
        <v>5</v>
      </c>
    </row>
    <row r="4" spans="1:10" ht="23.25" customHeight="1">
      <c r="A4" s="15"/>
      <c r="B4" s="82"/>
      <c r="C4" s="282"/>
      <c r="D4" s="282"/>
      <c r="E4" s="282"/>
      <c r="F4" s="282"/>
      <c r="G4" s="282"/>
      <c r="H4" s="282"/>
      <c r="I4" s="83" t="s">
        <v>6</v>
      </c>
      <c r="J4" s="180" t="s">
        <v>7</v>
      </c>
    </row>
    <row r="5" spans="1:10" ht="29.25" customHeight="1">
      <c r="A5" s="84"/>
      <c r="B5" s="85"/>
      <c r="C5" s="85"/>
      <c r="D5" s="85"/>
      <c r="E5" s="85"/>
      <c r="F5" s="85"/>
      <c r="G5" s="85"/>
      <c r="H5" s="85"/>
      <c r="I5" s="86"/>
      <c r="J5" s="87"/>
    </row>
    <row r="6" spans="1:10" ht="29.25" customHeight="1">
      <c r="A6" s="88" t="s">
        <v>127</v>
      </c>
      <c r="B6" s="286" t="s">
        <v>132</v>
      </c>
      <c r="C6" s="287"/>
      <c r="D6" s="287"/>
      <c r="E6" s="287"/>
      <c r="F6" s="287"/>
      <c r="G6" s="287"/>
      <c r="H6" s="287"/>
      <c r="I6" s="287"/>
      <c r="J6" s="287"/>
    </row>
    <row r="7" spans="1:10" ht="29.25" customHeight="1">
      <c r="A7" s="88" t="s">
        <v>190</v>
      </c>
      <c r="B7" s="286" t="s">
        <v>191</v>
      </c>
      <c r="C7" s="287"/>
      <c r="D7" s="287"/>
      <c r="E7" s="287"/>
      <c r="F7" s="287"/>
      <c r="G7" s="287"/>
      <c r="H7" s="287"/>
      <c r="I7" s="287"/>
      <c r="J7" s="287"/>
    </row>
    <row r="8" spans="1:10" ht="29.25" customHeight="1">
      <c r="A8" s="88" t="s">
        <v>192</v>
      </c>
      <c r="B8" s="90" t="s">
        <v>193</v>
      </c>
      <c r="C8" s="283" t="s">
        <v>194</v>
      </c>
      <c r="D8" s="284"/>
      <c r="E8" s="284"/>
      <c r="F8" s="284"/>
      <c r="G8" s="284"/>
      <c r="H8" s="284"/>
      <c r="I8" s="284"/>
      <c r="J8" s="285"/>
    </row>
    <row r="9" spans="1:10" ht="29.25" customHeight="1">
      <c r="A9" s="88" t="s">
        <v>195</v>
      </c>
      <c r="B9" s="286" t="s">
        <v>196</v>
      </c>
      <c r="C9" s="287"/>
      <c r="D9" s="287"/>
      <c r="E9" s="287"/>
      <c r="F9" s="287"/>
      <c r="G9" s="287"/>
      <c r="H9" s="287"/>
      <c r="I9" s="287"/>
      <c r="J9" s="287"/>
    </row>
    <row r="10" spans="1:10" ht="29.25" customHeight="1">
      <c r="A10" s="88" t="s">
        <v>197</v>
      </c>
      <c r="B10" s="286" t="s">
        <v>196</v>
      </c>
      <c r="C10" s="287"/>
      <c r="D10" s="287"/>
      <c r="E10" s="287"/>
      <c r="F10" s="287"/>
      <c r="G10" s="287"/>
      <c r="H10" s="287"/>
      <c r="I10" s="287"/>
      <c r="J10" s="287"/>
    </row>
    <row r="11" spans="1:10" ht="29.25" customHeight="1">
      <c r="A11" s="88" t="s">
        <v>198</v>
      </c>
      <c r="B11" s="286" t="s">
        <v>199</v>
      </c>
      <c r="C11" s="287"/>
      <c r="D11" s="287"/>
      <c r="E11" s="287"/>
      <c r="F11" s="287"/>
      <c r="G11" s="287"/>
      <c r="H11" s="287"/>
      <c r="I11" s="287"/>
      <c r="J11" s="287"/>
    </row>
    <row r="12" spans="1:10" ht="29.25" customHeight="1">
      <c r="A12" s="88" t="s">
        <v>200</v>
      </c>
      <c r="B12" s="286" t="s">
        <v>201</v>
      </c>
      <c r="C12" s="287"/>
      <c r="D12" s="287"/>
      <c r="E12" s="287"/>
      <c r="F12" s="287"/>
      <c r="G12" s="287"/>
      <c r="H12" s="287"/>
      <c r="I12" s="287"/>
      <c r="J12" s="287"/>
    </row>
    <row r="13" spans="1:10" ht="29.25" customHeight="1">
      <c r="A13" s="88" t="s">
        <v>202</v>
      </c>
      <c r="B13" s="283" t="s">
        <v>203</v>
      </c>
      <c r="C13" s="284"/>
      <c r="D13" s="284"/>
      <c r="E13" s="284"/>
      <c r="F13" s="284"/>
      <c r="G13" s="284"/>
      <c r="H13" s="284"/>
      <c r="I13" s="284"/>
      <c r="J13" s="285"/>
    </row>
    <row r="14" spans="1:10" ht="29.25" customHeight="1">
      <c r="A14" s="88" t="s">
        <v>204</v>
      </c>
      <c r="B14" s="286" t="s">
        <v>205</v>
      </c>
      <c r="C14" s="287"/>
      <c r="D14" s="287"/>
      <c r="E14" s="287"/>
      <c r="F14" s="287"/>
      <c r="G14" s="287"/>
      <c r="H14" s="287"/>
      <c r="I14" s="287"/>
      <c r="J14" s="287"/>
    </row>
    <row r="15" spans="1:10" ht="29.25" customHeight="1">
      <c r="A15" s="88" t="s">
        <v>206</v>
      </c>
      <c r="B15" s="286" t="s">
        <v>207</v>
      </c>
      <c r="C15" s="287"/>
      <c r="D15" s="287"/>
      <c r="E15" s="287"/>
      <c r="F15" s="287"/>
      <c r="G15" s="287"/>
      <c r="H15" s="287"/>
      <c r="I15" s="287"/>
      <c r="J15" s="287"/>
    </row>
    <row r="16" spans="1:10" ht="29.25" customHeight="1">
      <c r="A16" s="88" t="s">
        <v>208</v>
      </c>
      <c r="B16" s="286" t="s">
        <v>209</v>
      </c>
      <c r="C16" s="287"/>
      <c r="D16" s="287"/>
      <c r="E16" s="287"/>
      <c r="F16" s="287"/>
      <c r="G16" s="287"/>
      <c r="H16" s="287"/>
      <c r="I16" s="287"/>
      <c r="J16" s="287"/>
    </row>
    <row r="17" spans="1:10" ht="29.25" customHeight="1">
      <c r="A17" s="88" t="s">
        <v>210</v>
      </c>
      <c r="B17" s="290">
        <v>0</v>
      </c>
      <c r="C17" s="287"/>
      <c r="D17" s="287"/>
      <c r="E17" s="287"/>
      <c r="F17" s="291"/>
      <c r="G17" s="287"/>
      <c r="H17" s="287"/>
      <c r="I17" s="287"/>
      <c r="J17" s="287"/>
    </row>
    <row r="18" spans="1:10" ht="29.25" customHeight="1">
      <c r="A18" s="88" t="s">
        <v>211</v>
      </c>
      <c r="B18" s="286" t="s">
        <v>212</v>
      </c>
      <c r="C18" s="287"/>
      <c r="D18" s="287"/>
      <c r="E18" s="287"/>
      <c r="F18" s="287"/>
      <c r="G18" s="287"/>
      <c r="H18" s="287"/>
      <c r="I18" s="287"/>
      <c r="J18" s="287"/>
    </row>
    <row r="19" spans="1:10" ht="29.25" customHeight="1">
      <c r="A19" s="91"/>
      <c r="B19" s="92"/>
      <c r="C19" s="92"/>
      <c r="D19" s="92"/>
      <c r="E19" s="92"/>
      <c r="F19" s="92"/>
      <c r="G19" s="92"/>
      <c r="H19" s="93"/>
      <c r="I19" s="93"/>
      <c r="J19" s="94"/>
    </row>
    <row r="20" spans="1:10" ht="29.25" customHeight="1">
      <c r="A20" s="95"/>
      <c r="B20" s="288" t="s">
        <v>213</v>
      </c>
      <c r="C20" s="289"/>
      <c r="D20" s="289"/>
      <c r="E20" s="289"/>
      <c r="F20" s="289"/>
      <c r="G20" s="289"/>
      <c r="H20" s="97"/>
      <c r="I20" s="20"/>
      <c r="J20" s="14"/>
    </row>
    <row r="21" spans="1:10" ht="29.25" customHeight="1">
      <c r="A21" s="98"/>
      <c r="B21" s="99" t="s">
        <v>214</v>
      </c>
      <c r="C21" s="99" t="s">
        <v>215</v>
      </c>
      <c r="D21" s="99" t="s">
        <v>216</v>
      </c>
      <c r="E21" s="99" t="s">
        <v>217</v>
      </c>
      <c r="F21" s="99" t="s">
        <v>218</v>
      </c>
      <c r="G21" s="99" t="s">
        <v>219</v>
      </c>
      <c r="H21" s="97"/>
      <c r="I21" s="20"/>
      <c r="J21" s="14"/>
    </row>
    <row r="22" spans="1:10" ht="29.25" customHeight="1">
      <c r="A22" s="100" t="s">
        <v>220</v>
      </c>
      <c r="B22" s="129">
        <v>3</v>
      </c>
      <c r="C22" s="129">
        <v>3</v>
      </c>
      <c r="D22" s="129">
        <v>3</v>
      </c>
      <c r="E22" s="129">
        <v>3</v>
      </c>
      <c r="F22" s="129">
        <v>3</v>
      </c>
      <c r="G22" s="101">
        <f>SUM(B22:F22)</f>
        <v>15</v>
      </c>
      <c r="H22" s="97"/>
      <c r="I22" s="20"/>
      <c r="J22" s="14"/>
    </row>
    <row r="23" spans="1:10" ht="29.25" customHeight="1">
      <c r="A23" s="100" t="s">
        <v>221</v>
      </c>
      <c r="B23" s="188">
        <f>SUM(D29:D30)</f>
        <v>3</v>
      </c>
      <c r="C23" s="188">
        <f>SUM(D31:D34)</f>
        <v>2</v>
      </c>
      <c r="D23" s="188">
        <f>SUM(D35:D38)</f>
        <v>0</v>
      </c>
      <c r="E23" s="188">
        <f>SUM(D39:D42)</f>
        <v>0</v>
      </c>
      <c r="F23" s="188">
        <f>SUM(D43:D44)</f>
        <v>0</v>
      </c>
      <c r="G23" s="195">
        <f>SUM(B23:F23)</f>
        <v>5</v>
      </c>
      <c r="H23" s="97"/>
      <c r="I23" s="20"/>
      <c r="J23" s="14"/>
    </row>
    <row r="24" spans="1:10" ht="29.25" customHeight="1">
      <c r="A24" s="100" t="s">
        <v>222</v>
      </c>
      <c r="B24" s="103">
        <f>B23/B22</f>
        <v>1</v>
      </c>
      <c r="C24" s="103">
        <f>C23/C22</f>
        <v>0.66666666666666663</v>
      </c>
      <c r="D24" s="103">
        <f>D23/D22</f>
        <v>0</v>
      </c>
      <c r="E24" s="103">
        <f>E23/E22</f>
        <v>0</v>
      </c>
      <c r="F24" s="103">
        <f>F23/F22</f>
        <v>0</v>
      </c>
      <c r="G24" s="104" t="s">
        <v>223</v>
      </c>
      <c r="H24" s="97"/>
      <c r="I24" s="20"/>
      <c r="J24" s="14"/>
    </row>
    <row r="25" spans="1:10" ht="29.25" customHeight="1">
      <c r="A25" s="100" t="s">
        <v>224</v>
      </c>
      <c r="B25" s="103">
        <f>B23/$G$22</f>
        <v>0.2</v>
      </c>
      <c r="C25" s="103">
        <f>(C23/$G$22)+B25</f>
        <v>0.33333333333333337</v>
      </c>
      <c r="D25" s="103"/>
      <c r="E25" s="103"/>
      <c r="F25" s="103"/>
      <c r="G25" s="103">
        <f>MAX(B25:F25)</f>
        <v>0.33333333333333337</v>
      </c>
      <c r="H25" s="97"/>
      <c r="I25" s="20"/>
      <c r="J25" s="14"/>
    </row>
    <row r="26" spans="1:10" ht="29.25" customHeight="1">
      <c r="A26" s="106"/>
      <c r="B26" s="92"/>
      <c r="C26" s="92"/>
      <c r="D26" s="92"/>
      <c r="E26" s="92"/>
      <c r="F26" s="92"/>
      <c r="G26" s="92"/>
      <c r="H26" s="107"/>
      <c r="I26" s="107"/>
      <c r="J26" s="108"/>
    </row>
    <row r="27" spans="1:10" ht="29.25" customHeight="1">
      <c r="A27" s="288" t="s">
        <v>225</v>
      </c>
      <c r="B27" s="289"/>
      <c r="C27" s="289"/>
      <c r="D27" s="289"/>
      <c r="E27" s="289"/>
      <c r="F27" s="289"/>
      <c r="G27" s="289"/>
      <c r="H27" s="289"/>
      <c r="I27" s="289"/>
      <c r="J27" s="289"/>
    </row>
    <row r="28" spans="1:10" ht="30" customHeight="1">
      <c r="A28" s="96" t="s">
        <v>226</v>
      </c>
      <c r="B28" s="96" t="s">
        <v>227</v>
      </c>
      <c r="C28" s="96" t="s">
        <v>228</v>
      </c>
      <c r="D28" s="96" t="s">
        <v>229</v>
      </c>
      <c r="E28" s="96" t="s">
        <v>230</v>
      </c>
      <c r="F28" s="288" t="s">
        <v>231</v>
      </c>
      <c r="G28" s="289"/>
      <c r="H28" s="289"/>
      <c r="I28" s="288" t="s">
        <v>232</v>
      </c>
      <c r="J28" s="289"/>
    </row>
    <row r="29" spans="1:10" ht="30" customHeight="1">
      <c r="A29" s="109">
        <v>2024</v>
      </c>
      <c r="B29" s="110" t="s">
        <v>233</v>
      </c>
      <c r="C29" s="194">
        <v>2</v>
      </c>
      <c r="D29" s="189">
        <v>2</v>
      </c>
      <c r="E29" s="192">
        <f>IFERROR(IF(D29/C29&gt;100%,100%,D29/C29),0)</f>
        <v>1</v>
      </c>
      <c r="F29" s="298" t="s">
        <v>234</v>
      </c>
      <c r="G29" s="299"/>
      <c r="H29" s="300"/>
      <c r="I29" s="295" t="s">
        <v>235</v>
      </c>
      <c r="J29" s="278"/>
    </row>
    <row r="30" spans="1:10" ht="30" customHeight="1">
      <c r="A30" s="109">
        <v>2024</v>
      </c>
      <c r="B30" s="110" t="s">
        <v>236</v>
      </c>
      <c r="C30" s="194">
        <v>1</v>
      </c>
      <c r="D30" s="189">
        <v>1</v>
      </c>
      <c r="E30" s="192">
        <f t="shared" ref="E30:E44" si="0">IFERROR(IF(D30/C30&gt;100%,100%,D30/C30),0)</f>
        <v>1</v>
      </c>
      <c r="F30" s="298" t="s">
        <v>237</v>
      </c>
      <c r="G30" s="299"/>
      <c r="H30" s="300"/>
      <c r="I30" s="295" t="s">
        <v>235</v>
      </c>
      <c r="J30" s="278"/>
    </row>
    <row r="31" spans="1:10" ht="30" customHeight="1">
      <c r="A31" s="109">
        <v>2025</v>
      </c>
      <c r="B31" s="110" t="s">
        <v>238</v>
      </c>
      <c r="C31" s="194">
        <v>1</v>
      </c>
      <c r="D31" s="189">
        <v>1</v>
      </c>
      <c r="E31" s="192">
        <f t="shared" si="0"/>
        <v>1</v>
      </c>
      <c r="F31" s="298" t="s">
        <v>239</v>
      </c>
      <c r="G31" s="299"/>
      <c r="H31" s="300"/>
      <c r="I31" s="295" t="s">
        <v>235</v>
      </c>
      <c r="J31" s="278"/>
    </row>
    <row r="32" spans="1:10" ht="18.75" customHeight="1">
      <c r="A32" s="109">
        <v>2025</v>
      </c>
      <c r="B32" s="110" t="s">
        <v>240</v>
      </c>
      <c r="C32" s="194">
        <v>0</v>
      </c>
      <c r="D32" s="189">
        <v>0</v>
      </c>
      <c r="E32" s="192">
        <f t="shared" si="0"/>
        <v>0</v>
      </c>
      <c r="F32" s="298" t="s">
        <v>241</v>
      </c>
      <c r="G32" s="299"/>
      <c r="H32" s="300"/>
      <c r="I32" s="295" t="s">
        <v>241</v>
      </c>
      <c r="J32" s="278"/>
    </row>
    <row r="33" spans="1:10" ht="39" customHeight="1">
      <c r="A33" s="109">
        <v>2025</v>
      </c>
      <c r="B33" s="110" t="s">
        <v>233</v>
      </c>
      <c r="C33" s="194">
        <v>1</v>
      </c>
      <c r="D33" s="234">
        <v>1</v>
      </c>
      <c r="E33" s="231">
        <f t="shared" si="0"/>
        <v>1</v>
      </c>
      <c r="F33" s="292" t="s">
        <v>242</v>
      </c>
      <c r="G33" s="293"/>
      <c r="H33" s="294"/>
      <c r="I33" s="296" t="s">
        <v>235</v>
      </c>
      <c r="J33" s="297"/>
    </row>
    <row r="34" spans="1:10" ht="18.75" customHeight="1">
      <c r="A34" s="109">
        <v>2025</v>
      </c>
      <c r="B34" s="110" t="s">
        <v>236</v>
      </c>
      <c r="C34" s="194">
        <v>1</v>
      </c>
      <c r="D34" s="71"/>
      <c r="E34" s="192">
        <f t="shared" si="0"/>
        <v>0</v>
      </c>
      <c r="F34" s="298"/>
      <c r="G34" s="299"/>
      <c r="H34" s="300"/>
      <c r="I34" s="277"/>
      <c r="J34" s="278"/>
    </row>
    <row r="35" spans="1:10" ht="18.75" customHeight="1">
      <c r="A35" s="109">
        <v>2026</v>
      </c>
      <c r="B35" s="110" t="s">
        <v>238</v>
      </c>
      <c r="C35" s="113"/>
      <c r="D35" s="71"/>
      <c r="E35" s="192">
        <f t="shared" si="0"/>
        <v>0</v>
      </c>
      <c r="F35" s="298"/>
      <c r="G35" s="299"/>
      <c r="H35" s="300"/>
      <c r="I35" s="277"/>
      <c r="J35" s="278"/>
    </row>
    <row r="36" spans="1:10" ht="18.75" customHeight="1">
      <c r="A36" s="109">
        <v>2026</v>
      </c>
      <c r="B36" s="110" t="s">
        <v>240</v>
      </c>
      <c r="C36" s="113"/>
      <c r="D36" s="71"/>
      <c r="E36" s="192">
        <f t="shared" si="0"/>
        <v>0</v>
      </c>
      <c r="F36" s="298"/>
      <c r="G36" s="299"/>
      <c r="H36" s="300"/>
      <c r="I36" s="277"/>
      <c r="J36" s="278"/>
    </row>
    <row r="37" spans="1:10" ht="18.75" customHeight="1">
      <c r="A37" s="109">
        <v>2026</v>
      </c>
      <c r="B37" s="110" t="s">
        <v>233</v>
      </c>
      <c r="C37" s="113"/>
      <c r="D37" s="71"/>
      <c r="E37" s="192">
        <f t="shared" si="0"/>
        <v>0</v>
      </c>
      <c r="F37" s="298"/>
      <c r="G37" s="299"/>
      <c r="H37" s="300"/>
      <c r="I37" s="277"/>
      <c r="J37" s="278"/>
    </row>
    <row r="38" spans="1:10" ht="18.75" customHeight="1">
      <c r="A38" s="109">
        <v>2026</v>
      </c>
      <c r="B38" s="110" t="s">
        <v>236</v>
      </c>
      <c r="C38" s="113"/>
      <c r="D38" s="71"/>
      <c r="E38" s="192">
        <f t="shared" si="0"/>
        <v>0</v>
      </c>
      <c r="F38" s="298"/>
      <c r="G38" s="299"/>
      <c r="H38" s="300"/>
      <c r="I38" s="277"/>
      <c r="J38" s="278"/>
    </row>
    <row r="39" spans="1:10" ht="18.75" customHeight="1">
      <c r="A39" s="109">
        <v>2027</v>
      </c>
      <c r="B39" s="110" t="s">
        <v>238</v>
      </c>
      <c r="C39" s="113"/>
      <c r="D39" s="113"/>
      <c r="E39" s="192">
        <f t="shared" si="0"/>
        <v>0</v>
      </c>
      <c r="F39" s="298"/>
      <c r="G39" s="299"/>
      <c r="H39" s="300"/>
      <c r="I39" s="277"/>
      <c r="J39" s="278"/>
    </row>
    <row r="40" spans="1:10" ht="18.75" customHeight="1">
      <c r="A40" s="109">
        <v>2027</v>
      </c>
      <c r="B40" s="110" t="s">
        <v>240</v>
      </c>
      <c r="C40" s="113"/>
      <c r="D40" s="71"/>
      <c r="E40" s="192">
        <f t="shared" si="0"/>
        <v>0</v>
      </c>
      <c r="F40" s="298"/>
      <c r="G40" s="299"/>
      <c r="H40" s="300"/>
      <c r="I40" s="277"/>
      <c r="J40" s="278"/>
    </row>
    <row r="41" spans="1:10" ht="18.75" customHeight="1">
      <c r="A41" s="109">
        <v>2027</v>
      </c>
      <c r="B41" s="110" t="s">
        <v>233</v>
      </c>
      <c r="C41" s="113"/>
      <c r="D41" s="71"/>
      <c r="E41" s="192">
        <f t="shared" si="0"/>
        <v>0</v>
      </c>
      <c r="F41" s="298"/>
      <c r="G41" s="299"/>
      <c r="H41" s="300"/>
      <c r="I41" s="277"/>
      <c r="J41" s="278"/>
    </row>
    <row r="42" spans="1:10" ht="18.75" customHeight="1">
      <c r="A42" s="109">
        <v>2027</v>
      </c>
      <c r="B42" s="110" t="s">
        <v>236</v>
      </c>
      <c r="C42" s="113"/>
      <c r="D42" s="71"/>
      <c r="E42" s="192">
        <f t="shared" si="0"/>
        <v>0</v>
      </c>
      <c r="F42" s="298"/>
      <c r="G42" s="299"/>
      <c r="H42" s="300"/>
      <c r="I42" s="277"/>
      <c r="J42" s="278"/>
    </row>
    <row r="43" spans="1:10" ht="18.75" customHeight="1">
      <c r="A43" s="109">
        <v>2028</v>
      </c>
      <c r="B43" s="110" t="s">
        <v>238</v>
      </c>
      <c r="C43" s="113"/>
      <c r="D43" s="71"/>
      <c r="E43" s="192">
        <f t="shared" si="0"/>
        <v>0</v>
      </c>
      <c r="F43" s="298"/>
      <c r="G43" s="299"/>
      <c r="H43" s="300"/>
      <c r="I43" s="277"/>
      <c r="J43" s="278"/>
    </row>
    <row r="44" spans="1:10" ht="18.75" customHeight="1">
      <c r="A44" s="109">
        <v>2028</v>
      </c>
      <c r="B44" s="110" t="s">
        <v>240</v>
      </c>
      <c r="C44" s="113"/>
      <c r="D44" s="113"/>
      <c r="E44" s="192">
        <f t="shared" si="0"/>
        <v>0</v>
      </c>
      <c r="F44" s="298"/>
      <c r="G44" s="299"/>
      <c r="H44" s="300"/>
      <c r="I44" s="277"/>
      <c r="J44" s="278"/>
    </row>
  </sheetData>
  <mergeCells count="50">
    <mergeCell ref="B18:J18"/>
    <mergeCell ref="I35:J35"/>
    <mergeCell ref="F36:H36"/>
    <mergeCell ref="F37:H37"/>
    <mergeCell ref="F38:H38"/>
    <mergeCell ref="F34:H34"/>
    <mergeCell ref="F35:H35"/>
    <mergeCell ref="I36:J36"/>
    <mergeCell ref="I37:J37"/>
    <mergeCell ref="I38:J38"/>
    <mergeCell ref="B20:G20"/>
    <mergeCell ref="A27:J27"/>
    <mergeCell ref="F29:H29"/>
    <mergeCell ref="F30:H30"/>
    <mergeCell ref="F31:H31"/>
    <mergeCell ref="F32:H32"/>
    <mergeCell ref="F44:H44"/>
    <mergeCell ref="F39:H39"/>
    <mergeCell ref="F40:H40"/>
    <mergeCell ref="I41:J41"/>
    <mergeCell ref="I42:J42"/>
    <mergeCell ref="I43:J43"/>
    <mergeCell ref="I44:J44"/>
    <mergeCell ref="F41:H41"/>
    <mergeCell ref="I39:J39"/>
    <mergeCell ref="I40:J40"/>
    <mergeCell ref="F42:H42"/>
    <mergeCell ref="F43:H43"/>
    <mergeCell ref="F33:H33"/>
    <mergeCell ref="I29:J29"/>
    <mergeCell ref="I30:J30"/>
    <mergeCell ref="I31:J31"/>
    <mergeCell ref="I32:J32"/>
    <mergeCell ref="I33:J33"/>
    <mergeCell ref="I34:J34"/>
    <mergeCell ref="C1:H4"/>
    <mergeCell ref="C8:J8"/>
    <mergeCell ref="B12:J12"/>
    <mergeCell ref="B6:J6"/>
    <mergeCell ref="F28:H28"/>
    <mergeCell ref="I28:J28"/>
    <mergeCell ref="B7:J7"/>
    <mergeCell ref="B9:J9"/>
    <mergeCell ref="B10:J10"/>
    <mergeCell ref="B11:J11"/>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workbookViewId="0">
      <selection activeCell="G34" sqref="G34"/>
    </sheetView>
  </sheetViews>
  <sheetFormatPr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6"/>
      <c r="B1" s="207"/>
      <c r="C1" s="208"/>
      <c r="D1" s="413" t="s">
        <v>624</v>
      </c>
      <c r="E1" s="414"/>
      <c r="F1" s="414"/>
      <c r="G1" s="414"/>
      <c r="H1" s="414"/>
      <c r="I1" s="414"/>
      <c r="J1" s="414"/>
      <c r="K1" s="209" t="s">
        <v>1</v>
      </c>
      <c r="L1" s="210" t="s">
        <v>2</v>
      </c>
    </row>
    <row r="2" spans="1:13" ht="22.5" customHeight="1">
      <c r="A2" s="211"/>
      <c r="B2" s="142"/>
      <c r="C2" s="143"/>
      <c r="D2" s="281"/>
      <c r="E2" s="281"/>
      <c r="F2" s="281"/>
      <c r="G2" s="281"/>
      <c r="H2" s="281"/>
      <c r="I2" s="281"/>
      <c r="J2" s="281"/>
      <c r="K2" s="144" t="s">
        <v>3</v>
      </c>
      <c r="L2" s="212">
        <v>3</v>
      </c>
    </row>
    <row r="3" spans="1:13" ht="22.5" customHeight="1">
      <c r="A3" s="211"/>
      <c r="B3" s="142"/>
      <c r="C3" s="143"/>
      <c r="D3" s="281"/>
      <c r="E3" s="281"/>
      <c r="F3" s="281"/>
      <c r="G3" s="281"/>
      <c r="H3" s="281"/>
      <c r="I3" s="281"/>
      <c r="J3" s="281"/>
      <c r="K3" s="144" t="s">
        <v>4</v>
      </c>
      <c r="L3" s="213" t="s">
        <v>5</v>
      </c>
    </row>
    <row r="4" spans="1:13" ht="22.5" customHeight="1" thickBot="1">
      <c r="A4" s="214"/>
      <c r="B4" s="215"/>
      <c r="C4" s="216"/>
      <c r="D4" s="415"/>
      <c r="E4" s="415"/>
      <c r="F4" s="415"/>
      <c r="G4" s="415"/>
      <c r="H4" s="415"/>
      <c r="I4" s="415"/>
      <c r="J4" s="415"/>
      <c r="K4" s="217" t="s">
        <v>6</v>
      </c>
      <c r="L4" s="218" t="s">
        <v>7</v>
      </c>
    </row>
    <row r="5" spans="1:13" ht="15" customHeight="1">
      <c r="A5" s="143"/>
      <c r="B5" s="143"/>
      <c r="C5" s="143"/>
      <c r="D5" s="143"/>
      <c r="E5" s="143"/>
      <c r="F5" s="143"/>
      <c r="G5" s="143"/>
      <c r="H5" s="143"/>
      <c r="I5" s="143"/>
      <c r="J5" s="143"/>
      <c r="K5" s="143"/>
      <c r="L5" s="143"/>
    </row>
    <row r="6" spans="1:13" ht="15" customHeight="1">
      <c r="A6" s="416" t="s">
        <v>625</v>
      </c>
      <c r="B6" s="416" t="s">
        <v>190</v>
      </c>
      <c r="C6" s="416" t="s">
        <v>16</v>
      </c>
      <c r="D6" s="416" t="s">
        <v>192</v>
      </c>
      <c r="E6" s="418" t="s">
        <v>626</v>
      </c>
      <c r="F6" s="420" t="s">
        <v>224</v>
      </c>
      <c r="G6" s="421"/>
      <c r="H6" s="421"/>
      <c r="I6" s="421"/>
      <c r="J6" s="421"/>
      <c r="K6" s="416" t="s">
        <v>627</v>
      </c>
      <c r="L6" s="416" t="s">
        <v>628</v>
      </c>
    </row>
    <row r="7" spans="1:13" ht="47.25" customHeight="1">
      <c r="A7" s="417"/>
      <c r="B7" s="417"/>
      <c r="C7" s="417"/>
      <c r="D7" s="417"/>
      <c r="E7" s="419"/>
      <c r="F7" s="99" t="s">
        <v>214</v>
      </c>
      <c r="G7" s="99" t="s">
        <v>215</v>
      </c>
      <c r="H7" s="99" t="s">
        <v>216</v>
      </c>
      <c r="I7" s="99" t="s">
        <v>217</v>
      </c>
      <c r="J7" s="99" t="s">
        <v>218</v>
      </c>
      <c r="K7" s="417"/>
      <c r="L7" s="417"/>
    </row>
    <row r="8" spans="1:13" ht="15.75" customHeight="1">
      <c r="A8" s="422">
        <v>1</v>
      </c>
      <c r="B8" s="409" t="s">
        <v>629</v>
      </c>
      <c r="C8" s="145" t="s">
        <v>630</v>
      </c>
      <c r="D8" s="146" t="s">
        <v>194</v>
      </c>
      <c r="E8" s="147">
        <v>3.7037037037037E-2</v>
      </c>
      <c r="F8" s="147">
        <f>'3.1.1 OAC EM'!B25</f>
        <v>0.2</v>
      </c>
      <c r="G8" s="147">
        <f>'3.1.1 OAC EM'!C25</f>
        <v>0.33333333333333337</v>
      </c>
      <c r="H8" s="147"/>
      <c r="I8" s="147"/>
      <c r="J8" s="147"/>
      <c r="K8" s="197">
        <f>IFERROR(MAX(F8:J8)*E8,0)</f>
        <v>1.2345679012345668E-2</v>
      </c>
      <c r="L8" s="412">
        <f>SUM(K8:K10)</f>
        <v>3.549382716049379E-2</v>
      </c>
      <c r="M8" s="1" t="s">
        <v>212</v>
      </c>
    </row>
    <row r="9" spans="1:13" ht="15.75" customHeight="1">
      <c r="A9" s="423"/>
      <c r="B9" s="410"/>
      <c r="C9" s="145" t="s">
        <v>631</v>
      </c>
      <c r="D9" s="146" t="s">
        <v>244</v>
      </c>
      <c r="E9" s="147">
        <v>3.7037037037037E-2</v>
      </c>
      <c r="F9" s="147">
        <f>'3.1.2 OAC DCE'!B25</f>
        <v>0.125</v>
      </c>
      <c r="G9" s="147">
        <f>'3.1.2 OAC DCE'!C25</f>
        <v>0.3125</v>
      </c>
      <c r="H9" s="147"/>
      <c r="I9" s="147"/>
      <c r="J9" s="147"/>
      <c r="K9" s="197">
        <f>IFERROR(MAX(F9:J9)*E9,0)</f>
        <v>1.1574074074074063E-2</v>
      </c>
      <c r="L9" s="412"/>
      <c r="M9" s="1" t="s">
        <v>250</v>
      </c>
    </row>
    <row r="10" spans="1:13" ht="15.75" customHeight="1">
      <c r="A10" s="424"/>
      <c r="B10" s="411"/>
      <c r="C10" s="145" t="s">
        <v>259</v>
      </c>
      <c r="D10" s="146" t="s">
        <v>260</v>
      </c>
      <c r="E10" s="147">
        <v>3.7037037037037E-2</v>
      </c>
      <c r="F10" s="147">
        <f>'3.1.3 SGGD LAB'!B25</f>
        <v>0.125</v>
      </c>
      <c r="G10" s="147">
        <f>'3.1.3 SGGD LAB'!C25</f>
        <v>0.3125</v>
      </c>
      <c r="H10" s="147"/>
      <c r="I10" s="147"/>
      <c r="J10" s="147"/>
      <c r="K10" s="197">
        <f t="shared" ref="K10:K33" si="0">IFERROR(MAX(F10:J10)*E10,0)</f>
        <v>1.1574074074074063E-2</v>
      </c>
      <c r="L10" s="412"/>
      <c r="M10" s="1" t="s">
        <v>250</v>
      </c>
    </row>
    <row r="11" spans="1:13" ht="15.75" customHeight="1">
      <c r="A11" s="422">
        <v>2</v>
      </c>
      <c r="B11" s="427" t="s">
        <v>632</v>
      </c>
      <c r="C11" s="145" t="s">
        <v>633</v>
      </c>
      <c r="D11" s="146" t="s">
        <v>279</v>
      </c>
      <c r="E11" s="147">
        <v>3.7037037037037E-2</v>
      </c>
      <c r="F11" s="147">
        <f>'3.2.1 DCDS ED'!B25</f>
        <v>0.125</v>
      </c>
      <c r="G11" s="147">
        <f>'3.2.1 DCDS ED'!C25</f>
        <v>0.3125</v>
      </c>
      <c r="H11" s="147"/>
      <c r="I11" s="147"/>
      <c r="J11" s="147"/>
      <c r="K11" s="197">
        <f t="shared" si="0"/>
        <v>1.1574074074074063E-2</v>
      </c>
      <c r="L11" s="412">
        <f>SUM(K11:K16)</f>
        <v>6.2499999999999938E-2</v>
      </c>
      <c r="M11" s="1" t="s">
        <v>250</v>
      </c>
    </row>
    <row r="12" spans="1:13" ht="15.75" customHeight="1">
      <c r="A12" s="423"/>
      <c r="B12" s="428"/>
      <c r="C12" s="145" t="s">
        <v>634</v>
      </c>
      <c r="D12" s="146" t="s">
        <v>300</v>
      </c>
      <c r="E12" s="147">
        <v>3.7037037037037E-2</v>
      </c>
      <c r="F12" s="147">
        <f>'3.2.2 DAE EAD'!B25</f>
        <v>0</v>
      </c>
      <c r="G12" s="147">
        <f>'3.2.2 DAE EAD'!C25</f>
        <v>0.15</v>
      </c>
      <c r="H12" s="147"/>
      <c r="I12" s="147"/>
      <c r="J12" s="147"/>
      <c r="K12" s="197">
        <f t="shared" si="0"/>
        <v>5.5555555555555497E-3</v>
      </c>
      <c r="L12" s="412"/>
      <c r="M12" s="1" t="s">
        <v>212</v>
      </c>
    </row>
    <row r="13" spans="1:13" ht="15.75" customHeight="1">
      <c r="A13" s="423"/>
      <c r="B13" s="428"/>
      <c r="C13" s="145" t="s">
        <v>635</v>
      </c>
      <c r="D13" s="146" t="s">
        <v>314</v>
      </c>
      <c r="E13" s="147">
        <v>3.7037037037037E-2</v>
      </c>
      <c r="F13" s="147">
        <f>'3.2.3 DDH SDH'!B25</f>
        <v>0.125</v>
      </c>
      <c r="G13" s="147">
        <f>'3.2.3 DDH SDH'!C25</f>
        <v>0.3125</v>
      </c>
      <c r="H13" s="147"/>
      <c r="I13" s="147"/>
      <c r="J13" s="147"/>
      <c r="K13" s="197">
        <f t="shared" si="0"/>
        <v>1.1574074074074063E-2</v>
      </c>
      <c r="L13" s="412"/>
      <c r="M13" s="1" t="s">
        <v>250</v>
      </c>
    </row>
    <row r="14" spans="1:13" ht="15.75" customHeight="1">
      <c r="A14" s="423"/>
      <c r="B14" s="428"/>
      <c r="C14" s="145" t="s">
        <v>636</v>
      </c>
      <c r="D14" s="146" t="s">
        <v>331</v>
      </c>
      <c r="E14" s="147">
        <v>3.7037037037037E-2</v>
      </c>
      <c r="F14" s="147">
        <f>'3.2.4 SAR SEN'!B25</f>
        <v>0.125</v>
      </c>
      <c r="G14" s="147">
        <f>'3.2.4 SAR SEN'!C25</f>
        <v>0.28749999999999998</v>
      </c>
      <c r="H14" s="147"/>
      <c r="I14" s="147"/>
      <c r="J14" s="147"/>
      <c r="K14" s="197">
        <f t="shared" si="0"/>
        <v>1.0648148148148137E-2</v>
      </c>
      <c r="L14" s="412"/>
      <c r="M14" s="1" t="s">
        <v>250</v>
      </c>
    </row>
    <row r="15" spans="1:13" ht="15.75" customHeight="1">
      <c r="A15" s="423"/>
      <c r="B15" s="428"/>
      <c r="C15" s="145" t="s">
        <v>637</v>
      </c>
      <c r="D15" s="146" t="s">
        <v>350</v>
      </c>
      <c r="E15" s="147">
        <v>3.7037037037037E-2</v>
      </c>
      <c r="F15" s="147">
        <f>'3.2.5 DDH ADH'!B25</f>
        <v>0.125</v>
      </c>
      <c r="G15" s="147">
        <f>'3.2.5 DDH ADH'!C25</f>
        <v>0.3125</v>
      </c>
      <c r="H15" s="147"/>
      <c r="I15" s="147"/>
      <c r="J15" s="147"/>
      <c r="K15" s="197">
        <f t="shared" si="0"/>
        <v>1.1574074074074063E-2</v>
      </c>
      <c r="L15" s="412"/>
      <c r="M15" s="1" t="s">
        <v>250</v>
      </c>
    </row>
    <row r="16" spans="1:13" ht="15.75" customHeight="1">
      <c r="A16" s="424"/>
      <c r="B16" s="430"/>
      <c r="C16" s="145" t="s">
        <v>638</v>
      </c>
      <c r="D16" s="146" t="s">
        <v>363</v>
      </c>
      <c r="E16" s="147">
        <v>3.7037037037037E-2</v>
      </c>
      <c r="F16" s="147">
        <f>'3.2.6 DDH FDH'!B25</f>
        <v>0.125</v>
      </c>
      <c r="G16" s="147">
        <f>'3.2.6 DDH FDH'!C25</f>
        <v>0.3125</v>
      </c>
      <c r="H16" s="147"/>
      <c r="I16" s="147"/>
      <c r="J16" s="147"/>
      <c r="K16" s="197">
        <f t="shared" si="0"/>
        <v>1.1574074074074063E-2</v>
      </c>
      <c r="L16" s="412"/>
      <c r="M16" s="1" t="s">
        <v>250</v>
      </c>
    </row>
    <row r="17" spans="1:13" ht="15.75" customHeight="1">
      <c r="A17" s="422">
        <v>3</v>
      </c>
      <c r="B17" s="427" t="s">
        <v>639</v>
      </c>
      <c r="C17" s="145" t="s">
        <v>640</v>
      </c>
      <c r="D17" s="146" t="s">
        <v>378</v>
      </c>
      <c r="E17" s="147">
        <v>3.7037037037037E-2</v>
      </c>
      <c r="F17" s="147">
        <f>'3.3.1 DTI PETI'!B25</f>
        <v>0.1</v>
      </c>
      <c r="G17" s="147">
        <f>'3.3.1 DTI PETI'!C25</f>
        <v>0.25</v>
      </c>
      <c r="H17" s="147"/>
      <c r="I17" s="147"/>
      <c r="J17" s="147"/>
      <c r="K17" s="197">
        <f t="shared" si="0"/>
        <v>9.2592592592592501E-3</v>
      </c>
      <c r="L17" s="412">
        <f>SUM(K17:K23)</f>
        <v>8.3979665940450171E-2</v>
      </c>
      <c r="M17" s="1" t="s">
        <v>212</v>
      </c>
    </row>
    <row r="18" spans="1:13" ht="15.75" customHeight="1">
      <c r="A18" s="423"/>
      <c r="B18" s="428"/>
      <c r="C18" s="145" t="s">
        <v>641</v>
      </c>
      <c r="D18" s="178" t="s">
        <v>395</v>
      </c>
      <c r="E18" s="147">
        <v>3.7037037037037E-2</v>
      </c>
      <c r="F18" s="147">
        <f>'3.3.2 DJ NOR'!B25</f>
        <v>0</v>
      </c>
      <c r="G18" s="147">
        <f>'3.3.2 DJ NOR'!C25</f>
        <v>0.5</v>
      </c>
      <c r="H18" s="147"/>
      <c r="I18" s="147"/>
      <c r="J18" s="147"/>
      <c r="K18" s="197">
        <f t="shared" si="0"/>
        <v>1.85185185185185E-2</v>
      </c>
      <c r="L18" s="412"/>
      <c r="M18" s="1" t="s">
        <v>212</v>
      </c>
    </row>
    <row r="19" spans="1:13" ht="15.75" customHeight="1">
      <c r="A19" s="423"/>
      <c r="B19" s="428"/>
      <c r="C19" s="145" t="s">
        <v>642</v>
      </c>
      <c r="D19" s="178" t="s">
        <v>405</v>
      </c>
      <c r="E19" s="147">
        <v>3.7037037037037E-2</v>
      </c>
      <c r="F19" s="147">
        <f>'3.3.3 DJ DEF'!B25</f>
        <v>0</v>
      </c>
      <c r="G19" s="147">
        <f>'3.3.3 DJ DEF'!C25</f>
        <v>0.33333333333333331</v>
      </c>
      <c r="H19" s="147"/>
      <c r="I19" s="147"/>
      <c r="J19" s="147"/>
      <c r="K19" s="197">
        <f t="shared" si="0"/>
        <v>1.2345679012345666E-2</v>
      </c>
      <c r="L19" s="412"/>
      <c r="M19" s="1" t="s">
        <v>212</v>
      </c>
    </row>
    <row r="20" spans="1:13" ht="15.75" customHeight="1">
      <c r="A20" s="423"/>
      <c r="B20" s="428"/>
      <c r="C20" s="145" t="s">
        <v>643</v>
      </c>
      <c r="D20" s="146" t="s">
        <v>413</v>
      </c>
      <c r="E20" s="147">
        <v>3.7037037037037E-2</v>
      </c>
      <c r="F20" s="147">
        <f>'3.3.4 OAP GA'!B25</f>
        <v>0</v>
      </c>
      <c r="G20" s="147">
        <f>'3.3.4 OAP GA'!C25</f>
        <v>0.05</v>
      </c>
      <c r="H20" s="147"/>
      <c r="I20" s="147"/>
      <c r="J20" s="147"/>
      <c r="K20" s="197">
        <f t="shared" si="0"/>
        <v>1.8518518518518502E-3</v>
      </c>
      <c r="L20" s="412"/>
      <c r="M20" s="1" t="s">
        <v>421</v>
      </c>
    </row>
    <row r="21" spans="1:13" ht="15.75" customHeight="1">
      <c r="A21" s="423"/>
      <c r="B21" s="428"/>
      <c r="C21" s="145" t="s">
        <v>644</v>
      </c>
      <c r="D21" s="146" t="s">
        <v>429</v>
      </c>
      <c r="E21" s="147">
        <v>3.7037037037037E-2</v>
      </c>
      <c r="F21" s="147">
        <f>'3.3.5 OAP SG'!B25</f>
        <v>0.14000000000000001</v>
      </c>
      <c r="G21" s="147">
        <f>'3.3.5 OAP SG'!C25</f>
        <v>0.44</v>
      </c>
      <c r="H21" s="147"/>
      <c r="I21" s="147"/>
      <c r="J21" s="147"/>
      <c r="K21" s="197">
        <f t="shared" si="0"/>
        <v>1.6296296296296281E-2</v>
      </c>
      <c r="L21" s="412"/>
      <c r="M21" s="1" t="s">
        <v>421</v>
      </c>
    </row>
    <row r="22" spans="1:13" ht="15.75" customHeight="1">
      <c r="A22" s="423"/>
      <c r="B22" s="428"/>
      <c r="C22" s="145" t="s">
        <v>645</v>
      </c>
      <c r="D22" s="146" t="s">
        <v>443</v>
      </c>
      <c r="E22" s="147">
        <v>3.7037037037037E-2</v>
      </c>
      <c r="F22" s="147">
        <f>'3.3.6 SGI SAC DP'!B25</f>
        <v>9.5588235294117641E-2</v>
      </c>
      <c r="G22" s="147">
        <f>'3.3.6 SGI SAC DP'!C25</f>
        <v>0.29411764705882348</v>
      </c>
      <c r="H22" s="147"/>
      <c r="I22" s="147"/>
      <c r="J22" s="147"/>
      <c r="K22" s="197">
        <f t="shared" si="0"/>
        <v>1.0893246187363821E-2</v>
      </c>
      <c r="L22" s="412"/>
      <c r="M22" s="1" t="s">
        <v>212</v>
      </c>
    </row>
    <row r="23" spans="1:13" ht="15.75" customHeight="1">
      <c r="A23" s="424"/>
      <c r="B23" s="430"/>
      <c r="C23" s="145" t="s">
        <v>646</v>
      </c>
      <c r="D23" s="146" t="s">
        <v>457</v>
      </c>
      <c r="E23" s="147">
        <v>3.7037037037037E-2</v>
      </c>
      <c r="F23" s="147">
        <f>'3.3.7 SGI SAC TRA'!B25</f>
        <v>0.2</v>
      </c>
      <c r="G23" s="147">
        <f>'3.3.7 SGI SAC TRA'!C25</f>
        <v>0.4</v>
      </c>
      <c r="H23" s="147"/>
      <c r="I23" s="147"/>
      <c r="J23" s="147"/>
      <c r="K23" s="197">
        <f t="shared" si="0"/>
        <v>1.4814814814814802E-2</v>
      </c>
      <c r="L23" s="412"/>
      <c r="M23" s="1" t="s">
        <v>212</v>
      </c>
    </row>
    <row r="24" spans="1:13" ht="15.75" customHeight="1">
      <c r="A24" s="422">
        <v>4</v>
      </c>
      <c r="B24" s="427" t="s">
        <v>647</v>
      </c>
      <c r="C24" s="145" t="s">
        <v>648</v>
      </c>
      <c r="D24" s="146" t="s">
        <v>470</v>
      </c>
      <c r="E24" s="147">
        <v>3.7037037037037E-2</v>
      </c>
      <c r="F24" s="147">
        <f>'3.4.1 DGDL POL PUB'!B25</f>
        <v>0.1</v>
      </c>
      <c r="G24" s="147">
        <f>'3.4.1 DGDL POL PUB'!C25</f>
        <v>0.3</v>
      </c>
      <c r="H24" s="147"/>
      <c r="I24" s="147"/>
      <c r="J24" s="147"/>
      <c r="K24" s="197">
        <f t="shared" si="0"/>
        <v>1.1111111111111099E-2</v>
      </c>
      <c r="L24" s="412">
        <f>SUM(K24:K28)</f>
        <v>4.4166666666666625E-2</v>
      </c>
      <c r="M24" s="1" t="s">
        <v>421</v>
      </c>
    </row>
    <row r="25" spans="1:13" ht="15.75" customHeight="1">
      <c r="A25" s="423"/>
      <c r="B25" s="428"/>
      <c r="C25" s="145" t="s">
        <v>649</v>
      </c>
      <c r="D25" s="146" t="s">
        <v>485</v>
      </c>
      <c r="E25" s="147">
        <v>3.7037037037037E-2</v>
      </c>
      <c r="F25" s="147">
        <f>'3.4.2 SGL AALL'!B25</f>
        <v>0</v>
      </c>
      <c r="G25" s="147">
        <f>'3.4.2 SGL AALL'!C25</f>
        <v>0.08</v>
      </c>
      <c r="H25" s="147"/>
      <c r="I25" s="147"/>
      <c r="J25" s="147"/>
      <c r="K25" s="197">
        <f t="shared" si="0"/>
        <v>2.9629629629629602E-3</v>
      </c>
      <c r="L25" s="412"/>
      <c r="M25" s="1" t="s">
        <v>421</v>
      </c>
    </row>
    <row r="26" spans="1:13" ht="15.75" customHeight="1">
      <c r="A26" s="423"/>
      <c r="B26" s="428"/>
      <c r="C26" s="145" t="s">
        <v>650</v>
      </c>
      <c r="D26" s="146" t="s">
        <v>498</v>
      </c>
      <c r="E26" s="147">
        <v>3.7037037037037E-2</v>
      </c>
      <c r="F26" s="147">
        <f>'3.4.3 DGAEP INFO'!B25</f>
        <v>0.125</v>
      </c>
      <c r="G26" s="147">
        <f>'3.4.3 DGAEP INFO'!C25</f>
        <v>0.3125</v>
      </c>
      <c r="H26" s="147"/>
      <c r="I26" s="147"/>
      <c r="J26" s="147"/>
      <c r="K26" s="197">
        <f t="shared" si="0"/>
        <v>1.1574074074074063E-2</v>
      </c>
      <c r="L26" s="412"/>
      <c r="M26" s="1" t="s">
        <v>250</v>
      </c>
    </row>
    <row r="27" spans="1:13" ht="15.75" customHeight="1">
      <c r="A27" s="423"/>
      <c r="B27" s="428"/>
      <c r="C27" s="145" t="s">
        <v>651</v>
      </c>
      <c r="D27" s="146" t="s">
        <v>512</v>
      </c>
      <c r="E27" s="147">
        <v>3.7037037037037E-2</v>
      </c>
      <c r="F27" s="147">
        <f>'3.4.4 DGP JP'!B25</f>
        <v>0.02</v>
      </c>
      <c r="G27" s="147">
        <f>'3.4.4 DGP JP'!C25</f>
        <v>0.25</v>
      </c>
      <c r="H27" s="147"/>
      <c r="I27" s="147"/>
      <c r="J27" s="147"/>
      <c r="K27" s="197">
        <f t="shared" si="0"/>
        <v>9.2592592592592501E-3</v>
      </c>
      <c r="L27" s="412"/>
      <c r="M27" s="1" t="s">
        <v>421</v>
      </c>
    </row>
    <row r="28" spans="1:13" ht="15.75" customHeight="1">
      <c r="A28" s="424"/>
      <c r="B28" s="430"/>
      <c r="C28" s="145" t="s">
        <v>652</v>
      </c>
      <c r="D28" s="146" t="s">
        <v>529</v>
      </c>
      <c r="E28" s="147">
        <v>3.7037037037037E-2</v>
      </c>
      <c r="F28" s="147">
        <f>'3.4.5 DGP IVC'!B25</f>
        <v>0.02</v>
      </c>
      <c r="G28" s="147">
        <f>'3.4.5 DGP IVC'!C25</f>
        <v>0.25</v>
      </c>
      <c r="H28" s="147"/>
      <c r="I28" s="147"/>
      <c r="J28" s="147"/>
      <c r="K28" s="197">
        <f t="shared" si="0"/>
        <v>9.2592592592592501E-3</v>
      </c>
      <c r="L28" s="412"/>
      <c r="M28" s="1" t="s">
        <v>421</v>
      </c>
    </row>
    <row r="29" spans="1:13" ht="15.75" customHeight="1">
      <c r="A29" s="422">
        <v>5</v>
      </c>
      <c r="B29" s="427" t="s">
        <v>653</v>
      </c>
      <c r="C29" s="145" t="s">
        <v>654</v>
      </c>
      <c r="D29" s="146" t="s">
        <v>179</v>
      </c>
      <c r="E29" s="147">
        <v>3.7037037037037E-2</v>
      </c>
      <c r="F29" s="147">
        <f>'3.5.1 DGTH PINT'!B25</f>
        <v>0.12368421052631579</v>
      </c>
      <c r="G29" s="147">
        <f>'3.5.1 DGTH PINT'!C25</f>
        <v>0.3125</v>
      </c>
      <c r="H29" s="147"/>
      <c r="I29" s="147"/>
      <c r="J29" s="147"/>
      <c r="K29" s="197">
        <f t="shared" si="0"/>
        <v>1.1574074074074063E-2</v>
      </c>
      <c r="L29" s="412">
        <f>SUM(K29:K34)</f>
        <v>7.3579351007542426E-2</v>
      </c>
      <c r="M29" s="1" t="s">
        <v>250</v>
      </c>
    </row>
    <row r="30" spans="1:13" ht="15.75" customHeight="1">
      <c r="A30" s="423"/>
      <c r="B30" s="428"/>
      <c r="C30" s="145" t="s">
        <v>655</v>
      </c>
      <c r="D30" s="146" t="s">
        <v>562</v>
      </c>
      <c r="E30" s="147">
        <v>3.7037037037037E-2</v>
      </c>
      <c r="F30" s="147">
        <f>'3.5.2 OAP GESCO'!B25</f>
        <v>0.2</v>
      </c>
      <c r="G30" s="147">
        <f>'3.5.2 OAP GESCO'!C25</f>
        <v>0.33999999999999997</v>
      </c>
      <c r="H30" s="147"/>
      <c r="I30" s="147"/>
      <c r="J30" s="147"/>
      <c r="K30" s="197">
        <f t="shared" si="0"/>
        <v>1.2592592592592579E-2</v>
      </c>
      <c r="L30" s="412"/>
      <c r="M30" s="1" t="s">
        <v>212</v>
      </c>
    </row>
    <row r="31" spans="1:13" ht="15.75" customHeight="1">
      <c r="A31" s="423"/>
      <c r="B31" s="428"/>
      <c r="C31" s="145" t="s">
        <v>656</v>
      </c>
      <c r="D31" s="146" t="s">
        <v>575</v>
      </c>
      <c r="E31" s="147">
        <v>3.7037037037037E-2</v>
      </c>
      <c r="F31" s="147">
        <f>'3.5.3 OAP ESTA'!B25</f>
        <v>0.2</v>
      </c>
      <c r="G31" s="147">
        <f>'3.5.3 OAP ESTA'!C25</f>
        <v>0.33400000000000002</v>
      </c>
      <c r="H31" s="147"/>
      <c r="I31" s="147"/>
      <c r="J31" s="147"/>
      <c r="K31" s="197">
        <f t="shared" si="0"/>
        <v>1.2370370370370358E-2</v>
      </c>
      <c r="L31" s="412"/>
      <c r="M31" s="1" t="s">
        <v>212</v>
      </c>
    </row>
    <row r="32" spans="1:13" ht="15.75" customHeight="1">
      <c r="A32" s="423"/>
      <c r="B32" s="428"/>
      <c r="C32" s="145" t="s">
        <v>657</v>
      </c>
      <c r="D32" s="146" t="s">
        <v>586</v>
      </c>
      <c r="E32" s="147">
        <v>3.7037037037037E-2</v>
      </c>
      <c r="F32" s="147">
        <f>'3.5.4 SGL CGL'!B25</f>
        <v>0.109375</v>
      </c>
      <c r="G32" s="147">
        <f>'3.5.4 SGL CGL'!C25</f>
        <v>0.296875</v>
      </c>
      <c r="H32" s="147"/>
      <c r="I32" s="147"/>
      <c r="J32" s="147"/>
      <c r="K32" s="197">
        <f t="shared" si="0"/>
        <v>1.099537037037036E-2</v>
      </c>
      <c r="L32" s="412"/>
      <c r="M32" s="1" t="s">
        <v>250</v>
      </c>
    </row>
    <row r="33" spans="1:13" ht="15.75" customHeight="1">
      <c r="A33" s="423"/>
      <c r="B33" s="428"/>
      <c r="C33" s="145" t="s">
        <v>658</v>
      </c>
      <c r="D33" s="146" t="s">
        <v>598</v>
      </c>
      <c r="E33" s="147">
        <v>3.7037037037037E-2</v>
      </c>
      <c r="F33" s="147">
        <f>'3.5.5 SGGD OBS'!B25</f>
        <v>0.25</v>
      </c>
      <c r="G33" s="147">
        <f>'3.5.5 SGGD OBS'!C25</f>
        <v>0.375</v>
      </c>
      <c r="H33" s="147"/>
      <c r="I33" s="147"/>
      <c r="J33" s="147"/>
      <c r="K33" s="197">
        <f t="shared" si="0"/>
        <v>1.3888888888888874E-2</v>
      </c>
      <c r="L33" s="412"/>
      <c r="M33" s="1" t="s">
        <v>212</v>
      </c>
    </row>
    <row r="34" spans="1:13" ht="15.75" customHeight="1">
      <c r="A34" s="426"/>
      <c r="B34" s="429"/>
      <c r="C34" s="202" t="s">
        <v>659</v>
      </c>
      <c r="D34" s="203" t="s">
        <v>613</v>
      </c>
      <c r="E34" s="204">
        <v>3.7037037037037E-2</v>
      </c>
      <c r="F34" s="204">
        <f>'3.5.6 DRP AT'!B25</f>
        <v>0.1276595744680851</v>
      </c>
      <c r="G34" s="204">
        <f>'3.5.6 DRP AT'!C25</f>
        <v>0.32826747720364741</v>
      </c>
      <c r="H34" s="204"/>
      <c r="I34" s="204"/>
      <c r="J34" s="204"/>
      <c r="K34" s="205">
        <f>IFERROR(MAX(F34:J34)*E34,0)</f>
        <v>1.2158054711246188E-2</v>
      </c>
      <c r="L34" s="425"/>
      <c r="M34" s="1" t="s">
        <v>212</v>
      </c>
    </row>
    <row r="35" spans="1:13" ht="24" customHeight="1">
      <c r="A35" s="143"/>
      <c r="B35" s="143"/>
      <c r="C35" s="143"/>
      <c r="D35" s="143"/>
      <c r="E35" s="201"/>
      <c r="F35" s="143"/>
      <c r="G35" s="143"/>
      <c r="H35" s="143"/>
      <c r="I35" s="143"/>
      <c r="J35" s="143"/>
      <c r="K35" s="143"/>
      <c r="L35" s="228">
        <f>SUM(L8:L34)</f>
        <v>0.29971951077515296</v>
      </c>
    </row>
  </sheetData>
  <mergeCells count="24">
    <mergeCell ref="L11:L16"/>
    <mergeCell ref="L17:L23"/>
    <mergeCell ref="L24:L28"/>
    <mergeCell ref="L29:L34"/>
    <mergeCell ref="A29:A34"/>
    <mergeCell ref="B29:B34"/>
    <mergeCell ref="B24:B28"/>
    <mergeCell ref="B17:B23"/>
    <mergeCell ref="B11:B16"/>
    <mergeCell ref="A6:A7"/>
    <mergeCell ref="A8:A10"/>
    <mergeCell ref="A11:A16"/>
    <mergeCell ref="A17:A23"/>
    <mergeCell ref="A24:A28"/>
    <mergeCell ref="B8:B10"/>
    <mergeCell ref="L8:L10"/>
    <mergeCell ref="D1:J4"/>
    <mergeCell ref="B6:B7"/>
    <mergeCell ref="D6:D7"/>
    <mergeCell ref="E6:E7"/>
    <mergeCell ref="L6:L7"/>
    <mergeCell ref="C6:C7"/>
    <mergeCell ref="F6:J6"/>
    <mergeCell ref="K6:K7"/>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0A03-BEBE-4C20-8C32-8CFF5C651DB8}">
  <dimension ref="A1:C6"/>
  <sheetViews>
    <sheetView tabSelected="1" workbookViewId="0">
      <selection activeCell="B6" sqref="B6"/>
    </sheetView>
  </sheetViews>
  <sheetFormatPr defaultColWidth="11.42578125" defaultRowHeight="15"/>
  <cols>
    <col min="1" max="1" width="8.7109375" bestFit="1" customWidth="1"/>
    <col min="2" max="2" width="12.140625" customWidth="1"/>
    <col min="3" max="3" width="99" bestFit="1" customWidth="1"/>
  </cols>
  <sheetData>
    <row r="1" spans="1:3">
      <c r="A1" s="420" t="s">
        <v>660</v>
      </c>
      <c r="B1" s="421"/>
      <c r="C1" s="421"/>
    </row>
    <row r="2" spans="1:3">
      <c r="A2" s="255" t="s">
        <v>661</v>
      </c>
      <c r="B2" s="255" t="s">
        <v>662</v>
      </c>
      <c r="C2" s="255" t="s">
        <v>663</v>
      </c>
    </row>
    <row r="3" spans="1:3" ht="25.5">
      <c r="A3" s="145">
        <v>1</v>
      </c>
      <c r="B3" s="256">
        <v>45684</v>
      </c>
      <c r="C3" s="257" t="s">
        <v>664</v>
      </c>
    </row>
    <row r="4" spans="1:3">
      <c r="A4" s="145">
        <v>2</v>
      </c>
      <c r="B4" s="256">
        <v>45761</v>
      </c>
      <c r="C4" s="146" t="s">
        <v>665</v>
      </c>
    </row>
    <row r="5" spans="1:3">
      <c r="A5" s="145">
        <v>3</v>
      </c>
      <c r="B5" s="256">
        <v>45856</v>
      </c>
      <c r="C5" s="146" t="s">
        <v>666</v>
      </c>
    </row>
    <row r="6" spans="1:3">
      <c r="A6" s="145">
        <v>4</v>
      </c>
      <c r="B6" s="439">
        <v>45950</v>
      </c>
      <c r="C6" s="146" t="s">
        <v>667</v>
      </c>
    </row>
  </sheetData>
  <mergeCells count="1">
    <mergeCell ref="A1:C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31" t="s">
        <v>668</v>
      </c>
      <c r="B1" s="432"/>
    </row>
    <row r="2" spans="1:2" ht="15.95" customHeight="1">
      <c r="A2" s="149"/>
      <c r="B2" s="149"/>
    </row>
    <row r="3" spans="1:2" ht="21" customHeight="1">
      <c r="A3" s="437" t="s">
        <v>669</v>
      </c>
      <c r="B3" s="438"/>
    </row>
    <row r="4" spans="1:2" ht="15.95" customHeight="1">
      <c r="A4" s="150" t="s">
        <v>670</v>
      </c>
      <c r="B4" s="150" t="s">
        <v>671</v>
      </c>
    </row>
    <row r="5" spans="1:2" ht="15.95" customHeight="1">
      <c r="A5" s="151" t="s">
        <v>8</v>
      </c>
      <c r="B5" s="2" t="s">
        <v>672</v>
      </c>
    </row>
    <row r="6" spans="1:2" ht="30" customHeight="1">
      <c r="A6" s="151" t="s">
        <v>9</v>
      </c>
      <c r="B6" s="2" t="s">
        <v>673</v>
      </c>
    </row>
    <row r="7" spans="1:2" ht="30" customHeight="1">
      <c r="A7" s="151" t="s">
        <v>674</v>
      </c>
      <c r="B7" s="2" t="s">
        <v>675</v>
      </c>
    </row>
    <row r="8" spans="1:2" ht="30" customHeight="1">
      <c r="A8" s="151" t="s">
        <v>676</v>
      </c>
      <c r="B8" s="2" t="s">
        <v>677</v>
      </c>
    </row>
    <row r="9" spans="1:2" ht="87.75" customHeight="1">
      <c r="A9" s="151" t="s">
        <v>11</v>
      </c>
      <c r="B9" s="2" t="s">
        <v>678</v>
      </c>
    </row>
    <row r="10" spans="1:2" ht="138.75" customHeight="1">
      <c r="A10" s="151" t="s">
        <v>12</v>
      </c>
      <c r="B10" s="2" t="s">
        <v>679</v>
      </c>
    </row>
    <row r="11" spans="1:2" ht="42" customHeight="1">
      <c r="A11" s="151" t="s">
        <v>680</v>
      </c>
      <c r="B11" s="2" t="s">
        <v>681</v>
      </c>
    </row>
    <row r="12" spans="1:2" ht="30" customHeight="1">
      <c r="A12" s="151" t="s">
        <v>682</v>
      </c>
      <c r="B12" s="2" t="s">
        <v>683</v>
      </c>
    </row>
    <row r="13" spans="1:2" ht="135" customHeight="1">
      <c r="A13" s="151" t="s">
        <v>190</v>
      </c>
      <c r="B13" s="2" t="s">
        <v>684</v>
      </c>
    </row>
    <row r="14" spans="1:2" ht="60.75" customHeight="1">
      <c r="A14" s="151" t="s">
        <v>17</v>
      </c>
      <c r="B14" s="2" t="s">
        <v>685</v>
      </c>
    </row>
    <row r="15" spans="1:2" ht="15.95" customHeight="1">
      <c r="A15" s="152"/>
      <c r="B15" s="152"/>
    </row>
    <row r="16" spans="1:2" ht="15.95" customHeight="1">
      <c r="A16" s="153"/>
      <c r="B16" s="153"/>
    </row>
    <row r="17" spans="1:2" ht="21" customHeight="1">
      <c r="A17" s="437" t="s">
        <v>686</v>
      </c>
      <c r="B17" s="438"/>
    </row>
    <row r="18" spans="1:2" ht="15.95" customHeight="1">
      <c r="A18" s="150" t="s">
        <v>670</v>
      </c>
      <c r="B18" s="150" t="s">
        <v>671</v>
      </c>
    </row>
    <row r="19" spans="1:2" ht="36.75" customHeight="1">
      <c r="A19" s="151" t="s">
        <v>687</v>
      </c>
      <c r="B19" s="2" t="s">
        <v>688</v>
      </c>
    </row>
    <row r="20" spans="1:2" ht="44.25" customHeight="1">
      <c r="A20" s="151" t="s">
        <v>125</v>
      </c>
      <c r="B20" s="2" t="s">
        <v>689</v>
      </c>
    </row>
    <row r="21" spans="1:2" ht="180" customHeight="1">
      <c r="A21" s="151" t="s">
        <v>126</v>
      </c>
      <c r="B21" s="2" t="s">
        <v>690</v>
      </c>
    </row>
    <row r="22" spans="1:2" ht="52.5" customHeight="1">
      <c r="A22" s="151" t="s">
        <v>127</v>
      </c>
      <c r="B22" s="2" t="s">
        <v>691</v>
      </c>
    </row>
    <row r="23" spans="1:2" ht="42" customHeight="1">
      <c r="A23" s="151" t="s">
        <v>692</v>
      </c>
      <c r="B23" s="2" t="s">
        <v>681</v>
      </c>
    </row>
    <row r="24" spans="1:2" ht="30" customHeight="1">
      <c r="A24" s="151" t="s">
        <v>682</v>
      </c>
      <c r="B24" s="2" t="s">
        <v>683</v>
      </c>
    </row>
    <row r="25" spans="1:2" ht="135" customHeight="1">
      <c r="A25" s="151" t="s">
        <v>190</v>
      </c>
      <c r="B25" s="2" t="s">
        <v>684</v>
      </c>
    </row>
    <row r="26" spans="1:2" ht="60.75" customHeight="1">
      <c r="A26" s="151" t="s">
        <v>17</v>
      </c>
      <c r="B26" s="2" t="s">
        <v>685</v>
      </c>
    </row>
    <row r="27" spans="1:2" ht="15.95" customHeight="1">
      <c r="A27" s="152"/>
      <c r="B27" s="152"/>
    </row>
    <row r="28" spans="1:2" ht="15.95" customHeight="1">
      <c r="A28" s="148"/>
      <c r="B28" s="148"/>
    </row>
    <row r="29" spans="1:2" ht="15.95" customHeight="1">
      <c r="A29" s="153"/>
      <c r="B29" s="153"/>
    </row>
    <row r="30" spans="1:2" ht="21" customHeight="1">
      <c r="A30" s="435" t="s">
        <v>693</v>
      </c>
      <c r="B30" s="436"/>
    </row>
    <row r="31" spans="1:2" ht="15.95" customHeight="1">
      <c r="A31" s="150" t="s">
        <v>670</v>
      </c>
      <c r="B31" s="150" t="s">
        <v>671</v>
      </c>
    </row>
    <row r="32" spans="1:2" ht="48" customHeight="1">
      <c r="A32" s="151" t="s">
        <v>127</v>
      </c>
      <c r="B32" s="2" t="s">
        <v>691</v>
      </c>
    </row>
    <row r="33" spans="1:2" ht="59.25" customHeight="1">
      <c r="A33" s="151" t="s">
        <v>297</v>
      </c>
      <c r="B33" s="2" t="s">
        <v>694</v>
      </c>
    </row>
    <row r="34" spans="1:2" ht="141.75" customHeight="1">
      <c r="A34" s="151" t="s">
        <v>298</v>
      </c>
      <c r="B34" s="2" t="s">
        <v>695</v>
      </c>
    </row>
    <row r="35" spans="1:2" ht="40.5" customHeight="1">
      <c r="A35" s="151" t="s">
        <v>301</v>
      </c>
      <c r="B35" s="2" t="s">
        <v>696</v>
      </c>
    </row>
    <row r="36" spans="1:2" ht="82.5" customHeight="1">
      <c r="A36" s="151" t="s">
        <v>303</v>
      </c>
      <c r="B36" s="2" t="s">
        <v>697</v>
      </c>
    </row>
    <row r="37" spans="1:2" ht="73.5" customHeight="1">
      <c r="A37" s="151" t="s">
        <v>198</v>
      </c>
      <c r="B37" s="2" t="s">
        <v>698</v>
      </c>
    </row>
    <row r="38" spans="1:2" ht="81.75" customHeight="1">
      <c r="A38" s="151" t="s">
        <v>200</v>
      </c>
      <c r="B38" s="2" t="s">
        <v>699</v>
      </c>
    </row>
    <row r="39" spans="1:2" ht="43.5" customHeight="1">
      <c r="A39" s="151" t="s">
        <v>202</v>
      </c>
      <c r="B39" s="2" t="s">
        <v>700</v>
      </c>
    </row>
    <row r="40" spans="1:2" ht="43.5" customHeight="1">
      <c r="A40" s="151" t="s">
        <v>204</v>
      </c>
      <c r="B40" s="2" t="s">
        <v>701</v>
      </c>
    </row>
    <row r="41" spans="1:2" ht="142.5" customHeight="1">
      <c r="A41" s="151" t="s">
        <v>206</v>
      </c>
      <c r="B41" s="2" t="s">
        <v>702</v>
      </c>
    </row>
    <row r="42" spans="1:2" ht="79.5" customHeight="1">
      <c r="A42" s="151" t="s">
        <v>208</v>
      </c>
      <c r="B42" s="2" t="s">
        <v>703</v>
      </c>
    </row>
    <row r="43" spans="1:2" ht="78.75" customHeight="1">
      <c r="A43" s="151" t="s">
        <v>308</v>
      </c>
      <c r="B43" s="2" t="s">
        <v>704</v>
      </c>
    </row>
    <row r="44" spans="1:2" ht="113.25" customHeight="1">
      <c r="A44" s="151" t="s">
        <v>211</v>
      </c>
      <c r="B44" s="2" t="s">
        <v>705</v>
      </c>
    </row>
    <row r="45" spans="1:2" ht="15.95" customHeight="1">
      <c r="A45" s="154"/>
      <c r="B45" s="154"/>
    </row>
    <row r="46" spans="1:2" ht="15.95" customHeight="1">
      <c r="A46" s="433" t="s">
        <v>213</v>
      </c>
      <c r="B46" s="434"/>
    </row>
    <row r="47" spans="1:2" ht="15.95" customHeight="1">
      <c r="A47" s="151" t="s">
        <v>220</v>
      </c>
      <c r="B47" s="2" t="s">
        <v>706</v>
      </c>
    </row>
    <row r="48" spans="1:2" ht="36.75" customHeight="1">
      <c r="A48" s="151" t="s">
        <v>221</v>
      </c>
      <c r="B48" s="2" t="s">
        <v>707</v>
      </c>
    </row>
    <row r="49" spans="1:2" ht="47.25" customHeight="1">
      <c r="A49" s="151" t="s">
        <v>222</v>
      </c>
      <c r="B49" s="2" t="s">
        <v>708</v>
      </c>
    </row>
    <row r="50" spans="1:2" ht="36" customHeight="1">
      <c r="A50" s="151" t="s">
        <v>224</v>
      </c>
      <c r="B50" s="2" t="s">
        <v>709</v>
      </c>
    </row>
    <row r="51" spans="1:2" ht="15.95" customHeight="1">
      <c r="A51" s="154"/>
      <c r="B51" s="154"/>
    </row>
    <row r="52" spans="1:2" ht="15.95" customHeight="1">
      <c r="A52" s="433" t="s">
        <v>225</v>
      </c>
      <c r="B52" s="434"/>
    </row>
    <row r="53" spans="1:2" ht="25.5" customHeight="1">
      <c r="A53" s="151" t="s">
        <v>226</v>
      </c>
      <c r="B53" s="2" t="s">
        <v>710</v>
      </c>
    </row>
    <row r="54" spans="1:2" ht="45" customHeight="1">
      <c r="A54" s="151" t="s">
        <v>227</v>
      </c>
      <c r="B54" s="2" t="s">
        <v>711</v>
      </c>
    </row>
    <row r="55" spans="1:2" ht="90" customHeight="1">
      <c r="A55" s="151" t="s">
        <v>228</v>
      </c>
      <c r="B55" s="2" t="s">
        <v>712</v>
      </c>
    </row>
    <row r="56" spans="1:2" ht="120" customHeight="1">
      <c r="A56" s="151" t="s">
        <v>229</v>
      </c>
      <c r="B56" s="2" t="s">
        <v>713</v>
      </c>
    </row>
    <row r="57" spans="1:2" ht="52.5" customHeight="1">
      <c r="A57" s="151" t="s">
        <v>230</v>
      </c>
      <c r="B57" s="2" t="s">
        <v>714</v>
      </c>
    </row>
    <row r="58" spans="1:2" ht="66.75" customHeight="1">
      <c r="A58" s="151" t="s">
        <v>231</v>
      </c>
      <c r="B58" s="2" t="s">
        <v>715</v>
      </c>
    </row>
    <row r="59" spans="1:2" ht="30" customHeight="1">
      <c r="A59" s="151" t="s">
        <v>232</v>
      </c>
      <c r="B59" s="2" t="s">
        <v>716</v>
      </c>
    </row>
    <row r="60" spans="1:2" ht="15.95" customHeight="1">
      <c r="A60" s="152"/>
      <c r="B60" s="152"/>
    </row>
    <row r="61" spans="1:2" ht="15.95" customHeight="1">
      <c r="A61" s="148"/>
      <c r="B61" s="148"/>
    </row>
    <row r="62" spans="1:2" ht="15.95" customHeight="1">
      <c r="A62" s="148"/>
      <c r="B62" s="148"/>
    </row>
    <row r="63" spans="1:2" ht="21" customHeight="1">
      <c r="A63" s="155" t="s">
        <v>717</v>
      </c>
      <c r="B63" s="153"/>
    </row>
    <row r="64" spans="1:2" ht="15.95" customHeight="1">
      <c r="A64" s="151" t="s">
        <v>190</v>
      </c>
      <c r="B64" s="2" t="s">
        <v>718</v>
      </c>
    </row>
    <row r="65" spans="1:2" ht="30" customHeight="1">
      <c r="A65" s="151" t="s">
        <v>719</v>
      </c>
      <c r="B65" s="2" t="s">
        <v>720</v>
      </c>
    </row>
    <row r="66" spans="1:2" ht="15.95" customHeight="1">
      <c r="A66" s="151" t="s">
        <v>192</v>
      </c>
      <c r="B66" s="2" t="s">
        <v>721</v>
      </c>
    </row>
    <row r="67" spans="1:2" ht="73.5" customHeight="1">
      <c r="A67" s="151" t="s">
        <v>722</v>
      </c>
      <c r="B67" s="2" t="s">
        <v>723</v>
      </c>
    </row>
    <row r="68" spans="1:2" ht="15.75" customHeight="1">
      <c r="A68" s="151" t="s">
        <v>224</v>
      </c>
      <c r="B68" s="2" t="s">
        <v>724</v>
      </c>
    </row>
    <row r="69" spans="1:2" ht="54" customHeight="1">
      <c r="A69" s="151" t="s">
        <v>725</v>
      </c>
      <c r="B69" s="2" t="s">
        <v>726</v>
      </c>
    </row>
    <row r="70" spans="1:2" ht="51.75" customHeight="1">
      <c r="A70" s="151" t="s">
        <v>627</v>
      </c>
      <c r="B70" s="2" t="s">
        <v>727</v>
      </c>
    </row>
    <row r="71" spans="1:2" ht="45.75" customHeight="1">
      <c r="A71" s="151" t="s">
        <v>628</v>
      </c>
      <c r="B71" s="2" t="s">
        <v>728</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6" t="s">
        <v>729</v>
      </c>
      <c r="B1" s="157" t="s">
        <v>730</v>
      </c>
      <c r="C1" s="157" t="s">
        <v>731</v>
      </c>
      <c r="D1" s="157" t="s">
        <v>732</v>
      </c>
      <c r="E1" s="157" t="s">
        <v>733</v>
      </c>
      <c r="F1" s="157" t="s">
        <v>734</v>
      </c>
      <c r="G1" s="158"/>
      <c r="H1" s="159" t="s">
        <v>211</v>
      </c>
      <c r="I1" s="159" t="s">
        <v>200</v>
      </c>
      <c r="J1" s="159" t="s">
        <v>735</v>
      </c>
      <c r="K1" s="159" t="s">
        <v>736</v>
      </c>
      <c r="L1" s="159" t="s">
        <v>737</v>
      </c>
      <c r="M1" s="126"/>
      <c r="N1" s="160"/>
      <c r="O1" s="159" t="s">
        <v>736</v>
      </c>
      <c r="P1" s="159" t="s">
        <v>737</v>
      </c>
      <c r="Q1" s="161"/>
      <c r="R1" s="159" t="s">
        <v>738</v>
      </c>
      <c r="S1" s="161"/>
      <c r="T1" s="162" t="s">
        <v>739</v>
      </c>
    </row>
    <row r="2" spans="1:20" ht="15.95" customHeight="1">
      <c r="A2" s="163" t="s">
        <v>75</v>
      </c>
      <c r="B2" s="163" t="s">
        <v>75</v>
      </c>
      <c r="C2" s="163" t="s">
        <v>132</v>
      </c>
      <c r="D2" s="164" t="s">
        <v>740</v>
      </c>
      <c r="E2" s="165" t="s">
        <v>133</v>
      </c>
      <c r="F2" s="163" t="s">
        <v>741</v>
      </c>
      <c r="G2" s="163" t="s">
        <v>742</v>
      </c>
      <c r="H2" s="163" t="s">
        <v>212</v>
      </c>
      <c r="I2" s="163" t="s">
        <v>201</v>
      </c>
      <c r="J2" s="163" t="s">
        <v>743</v>
      </c>
      <c r="K2" s="163" t="s">
        <v>744</v>
      </c>
      <c r="L2" s="163" t="s">
        <v>745</v>
      </c>
      <c r="M2" s="166" t="s">
        <v>745</v>
      </c>
      <c r="N2" s="4">
        <v>1</v>
      </c>
      <c r="O2" s="163" t="s">
        <v>744</v>
      </c>
      <c r="P2" s="163" t="s">
        <v>745</v>
      </c>
      <c r="Q2" s="3"/>
      <c r="R2" s="163" t="s">
        <v>746</v>
      </c>
      <c r="S2" s="3"/>
      <c r="T2" s="167" t="s">
        <v>81</v>
      </c>
    </row>
    <row r="3" spans="1:20" ht="15.95" customHeight="1">
      <c r="A3" s="166" t="s">
        <v>132</v>
      </c>
      <c r="B3" s="166" t="s">
        <v>26</v>
      </c>
      <c r="C3" s="166" t="s">
        <v>747</v>
      </c>
      <c r="D3" s="168" t="s">
        <v>175</v>
      </c>
      <c r="E3" s="169" t="s">
        <v>32</v>
      </c>
      <c r="F3" s="166" t="s">
        <v>748</v>
      </c>
      <c r="G3" s="166" t="s">
        <v>749</v>
      </c>
      <c r="H3" s="166" t="s">
        <v>421</v>
      </c>
      <c r="I3" s="166" t="s">
        <v>263</v>
      </c>
      <c r="J3" s="166" t="s">
        <v>618</v>
      </c>
      <c r="K3" s="166" t="s">
        <v>750</v>
      </c>
      <c r="L3" s="166" t="s">
        <v>751</v>
      </c>
      <c r="M3" s="166" t="s">
        <v>752</v>
      </c>
      <c r="N3" s="3"/>
      <c r="O3" s="3"/>
      <c r="P3" s="166" t="s">
        <v>751</v>
      </c>
      <c r="Q3" s="3"/>
      <c r="R3" s="166" t="s">
        <v>753</v>
      </c>
      <c r="S3" s="3"/>
      <c r="T3" s="170" t="s">
        <v>99</v>
      </c>
    </row>
    <row r="4" spans="1:20" ht="30" customHeight="1">
      <c r="A4" s="166" t="s">
        <v>747</v>
      </c>
      <c r="B4" s="166" t="s">
        <v>47</v>
      </c>
      <c r="C4" s="166" t="s">
        <v>754</v>
      </c>
      <c r="D4" s="168" t="s">
        <v>160</v>
      </c>
      <c r="E4" s="169" t="s">
        <v>43</v>
      </c>
      <c r="F4" s="166" t="s">
        <v>755</v>
      </c>
      <c r="G4" s="3"/>
      <c r="H4" s="166" t="s">
        <v>756</v>
      </c>
      <c r="I4" s="166" t="s">
        <v>398</v>
      </c>
      <c r="J4" s="166" t="s">
        <v>152</v>
      </c>
      <c r="K4" s="166" t="s">
        <v>203</v>
      </c>
      <c r="L4" s="166" t="s">
        <v>757</v>
      </c>
      <c r="M4" s="166" t="s">
        <v>758</v>
      </c>
      <c r="N4" s="3"/>
      <c r="O4" s="3"/>
      <c r="P4" s="166" t="s">
        <v>757</v>
      </c>
      <c r="Q4" s="3"/>
      <c r="R4" s="166" t="s">
        <v>759</v>
      </c>
      <c r="S4" s="3"/>
      <c r="T4" s="170" t="s">
        <v>53</v>
      </c>
    </row>
    <row r="5" spans="1:20" ht="15.95" customHeight="1">
      <c r="A5" s="166" t="s">
        <v>26</v>
      </c>
      <c r="B5" s="166" t="s">
        <v>37</v>
      </c>
      <c r="C5" s="166" t="s">
        <v>147</v>
      </c>
      <c r="D5" s="168" t="s">
        <v>760</v>
      </c>
      <c r="E5" s="169" t="s">
        <v>761</v>
      </c>
      <c r="F5" s="3"/>
      <c r="G5" s="3"/>
      <c r="H5" s="166" t="s">
        <v>250</v>
      </c>
      <c r="I5" s="3"/>
      <c r="J5" s="166" t="s">
        <v>503</v>
      </c>
      <c r="K5" s="166" t="s">
        <v>762</v>
      </c>
      <c r="L5" s="166" t="s">
        <v>763</v>
      </c>
      <c r="M5" s="166" t="s">
        <v>764</v>
      </c>
      <c r="N5" s="3"/>
      <c r="O5" s="3"/>
      <c r="P5" s="166" t="s">
        <v>763</v>
      </c>
      <c r="Q5" s="3"/>
      <c r="R5" s="3"/>
      <c r="S5" s="3"/>
      <c r="T5" s="170" t="s">
        <v>765</v>
      </c>
    </row>
    <row r="6" spans="1:20" ht="15.95" customHeight="1">
      <c r="A6" s="166" t="s">
        <v>754</v>
      </c>
      <c r="B6" s="166" t="s">
        <v>766</v>
      </c>
      <c r="C6" s="166" t="s">
        <v>178</v>
      </c>
      <c r="D6" s="168" t="s">
        <v>767</v>
      </c>
      <c r="E6" s="169" t="s">
        <v>90</v>
      </c>
      <c r="F6" s="3"/>
      <c r="G6" s="3"/>
      <c r="H6" s="3"/>
      <c r="I6" s="3"/>
      <c r="J6" s="166" t="s">
        <v>138</v>
      </c>
      <c r="K6" s="166" t="s">
        <v>515</v>
      </c>
      <c r="L6" s="166" t="s">
        <v>768</v>
      </c>
      <c r="M6" s="166" t="s">
        <v>769</v>
      </c>
      <c r="N6" s="3"/>
      <c r="O6" s="3"/>
      <c r="P6" s="166" t="s">
        <v>768</v>
      </c>
      <c r="Q6" s="3"/>
      <c r="R6" s="3"/>
      <c r="S6" s="3"/>
      <c r="T6" s="170" t="s">
        <v>61</v>
      </c>
    </row>
    <row r="7" spans="1:20" ht="15.95" customHeight="1">
      <c r="A7" s="166" t="s">
        <v>47</v>
      </c>
      <c r="B7" s="166" t="s">
        <v>93</v>
      </c>
      <c r="C7" s="166" t="s">
        <v>770</v>
      </c>
      <c r="D7" s="168" t="s">
        <v>771</v>
      </c>
      <c r="E7" s="169" t="s">
        <v>119</v>
      </c>
      <c r="F7" s="3"/>
      <c r="G7" s="3"/>
      <c r="H7" s="3"/>
      <c r="I7" s="3"/>
      <c r="J7" s="166" t="s">
        <v>209</v>
      </c>
      <c r="K7" s="166" t="s">
        <v>772</v>
      </c>
      <c r="L7" s="166" t="s">
        <v>773</v>
      </c>
      <c r="M7" s="166" t="s">
        <v>774</v>
      </c>
      <c r="N7" s="3"/>
      <c r="O7" s="3"/>
      <c r="P7" s="166" t="s">
        <v>773</v>
      </c>
      <c r="Q7" s="3"/>
      <c r="R7" s="3"/>
      <c r="S7" s="3"/>
      <c r="T7" s="170" t="s">
        <v>73</v>
      </c>
    </row>
    <row r="8" spans="1:20" ht="15.95" customHeight="1">
      <c r="A8" s="166" t="s">
        <v>37</v>
      </c>
      <c r="B8" s="166" t="s">
        <v>114</v>
      </c>
      <c r="C8" s="166" t="s">
        <v>140</v>
      </c>
      <c r="D8" s="168" t="s">
        <v>167</v>
      </c>
      <c r="E8" s="171"/>
      <c r="F8" s="3"/>
      <c r="G8" s="3"/>
      <c r="H8" s="3"/>
      <c r="I8" s="3"/>
      <c r="J8" s="166" t="s">
        <v>775</v>
      </c>
      <c r="K8" s="3"/>
      <c r="L8" s="166" t="s">
        <v>776</v>
      </c>
      <c r="M8" s="166" t="s">
        <v>751</v>
      </c>
      <c r="N8" s="3"/>
      <c r="O8" s="3"/>
      <c r="P8" s="166" t="s">
        <v>776</v>
      </c>
      <c r="Q8" s="3"/>
      <c r="R8" s="3"/>
      <c r="S8" s="3"/>
      <c r="T8" s="170" t="s">
        <v>777</v>
      </c>
    </row>
    <row r="9" spans="1:20" ht="15.95" customHeight="1">
      <c r="A9" s="166" t="s">
        <v>147</v>
      </c>
      <c r="B9" s="3"/>
      <c r="C9" s="166" t="s">
        <v>778</v>
      </c>
      <c r="D9" s="168" t="s">
        <v>172</v>
      </c>
      <c r="E9" s="171"/>
      <c r="F9" s="3"/>
      <c r="G9" s="3"/>
      <c r="H9" s="3"/>
      <c r="I9" s="3"/>
      <c r="J9" s="166" t="s">
        <v>779</v>
      </c>
      <c r="K9" s="3"/>
      <c r="L9" s="166" t="s">
        <v>780</v>
      </c>
      <c r="M9" s="166" t="s">
        <v>757</v>
      </c>
      <c r="N9" s="3"/>
      <c r="O9" s="3"/>
      <c r="P9" s="166" t="s">
        <v>780</v>
      </c>
      <c r="Q9" s="3"/>
      <c r="R9" s="3"/>
      <c r="S9" s="3"/>
      <c r="T9" s="170" t="s">
        <v>781</v>
      </c>
    </row>
    <row r="10" spans="1:20" ht="15.95" customHeight="1">
      <c r="A10" s="166" t="s">
        <v>178</v>
      </c>
      <c r="B10" s="3"/>
      <c r="C10" s="166" t="s">
        <v>154</v>
      </c>
      <c r="D10" s="168" t="s">
        <v>782</v>
      </c>
      <c r="E10" s="171"/>
      <c r="F10" s="3"/>
      <c r="G10" s="3"/>
      <c r="H10" s="3"/>
      <c r="I10" s="3"/>
      <c r="J10" s="166" t="s">
        <v>783</v>
      </c>
      <c r="K10" s="3"/>
      <c r="L10" s="166" t="s">
        <v>784</v>
      </c>
      <c r="M10" s="166" t="s">
        <v>785</v>
      </c>
      <c r="N10" s="3"/>
      <c r="O10" s="3"/>
      <c r="P10" s="166" t="s">
        <v>784</v>
      </c>
      <c r="Q10" s="3"/>
      <c r="R10" s="3"/>
      <c r="S10" s="3"/>
      <c r="T10" s="170" t="s">
        <v>141</v>
      </c>
    </row>
    <row r="11" spans="1:20" ht="15.95" customHeight="1">
      <c r="A11" s="166" t="s">
        <v>770</v>
      </c>
      <c r="B11" s="3"/>
      <c r="C11" s="166" t="s">
        <v>162</v>
      </c>
      <c r="D11" s="168" t="s">
        <v>144</v>
      </c>
      <c r="E11" s="171"/>
      <c r="F11" s="3"/>
      <c r="G11" s="3"/>
      <c r="H11" s="3"/>
      <c r="I11" s="3"/>
      <c r="J11" s="166" t="s">
        <v>319</v>
      </c>
      <c r="K11" s="3"/>
      <c r="L11" s="166" t="s">
        <v>786</v>
      </c>
      <c r="M11" s="166" t="s">
        <v>763</v>
      </c>
      <c r="N11" s="3"/>
      <c r="O11" s="3"/>
      <c r="P11" s="166" t="s">
        <v>786</v>
      </c>
      <c r="Q11" s="3"/>
      <c r="R11" s="3"/>
      <c r="S11" s="3"/>
      <c r="T11" s="170" t="s">
        <v>188</v>
      </c>
    </row>
    <row r="12" spans="1:20" ht="15.95" customHeight="1">
      <c r="A12" s="166" t="s">
        <v>140</v>
      </c>
      <c r="B12" s="3"/>
      <c r="C12" s="166" t="s">
        <v>787</v>
      </c>
      <c r="D12" s="168" t="s">
        <v>788</v>
      </c>
      <c r="E12" s="171"/>
      <c r="F12" s="3"/>
      <c r="G12" s="3"/>
      <c r="H12" s="3"/>
      <c r="I12" s="3"/>
      <c r="J12" s="166" t="s">
        <v>789</v>
      </c>
      <c r="K12" s="3"/>
      <c r="L12" s="166" t="s">
        <v>790</v>
      </c>
      <c r="M12" s="166" t="s">
        <v>791</v>
      </c>
      <c r="N12" s="3"/>
      <c r="O12" s="3"/>
      <c r="P12" s="166" t="s">
        <v>790</v>
      </c>
      <c r="Q12" s="3"/>
      <c r="R12" s="3"/>
      <c r="S12" s="3"/>
      <c r="T12" s="170" t="s">
        <v>792</v>
      </c>
    </row>
    <row r="13" spans="1:20" ht="15.95" customHeight="1">
      <c r="A13" s="166" t="s">
        <v>778</v>
      </c>
      <c r="B13" s="3"/>
      <c r="C13" s="166" t="s">
        <v>169</v>
      </c>
      <c r="D13" s="168" t="s">
        <v>793</v>
      </c>
      <c r="E13" s="171"/>
      <c r="F13" s="3"/>
      <c r="G13" s="3"/>
      <c r="H13" s="3"/>
      <c r="I13" s="3"/>
      <c r="J13" s="166" t="s">
        <v>284</v>
      </c>
      <c r="K13" s="3"/>
      <c r="L13" s="166" t="s">
        <v>794</v>
      </c>
      <c r="M13" s="166" t="s">
        <v>768</v>
      </c>
      <c r="N13" s="3"/>
      <c r="O13" s="3"/>
      <c r="P13" s="166" t="s">
        <v>794</v>
      </c>
      <c r="Q13" s="3"/>
      <c r="R13" s="3"/>
      <c r="S13" s="3"/>
      <c r="T13" s="170" t="s">
        <v>795</v>
      </c>
    </row>
    <row r="14" spans="1:20" ht="15.95" customHeight="1">
      <c r="A14" s="166" t="s">
        <v>154</v>
      </c>
      <c r="B14" s="3"/>
      <c r="C14" s="166" t="s">
        <v>796</v>
      </c>
      <c r="D14" s="168" t="s">
        <v>151</v>
      </c>
      <c r="E14" s="171"/>
      <c r="F14" s="3"/>
      <c r="G14" s="3"/>
      <c r="H14" s="3"/>
      <c r="I14" s="3"/>
      <c r="J14" s="166" t="s">
        <v>307</v>
      </c>
      <c r="K14" s="3"/>
      <c r="L14" s="166" t="s">
        <v>752</v>
      </c>
      <c r="M14" s="166" t="s">
        <v>797</v>
      </c>
      <c r="N14" s="3"/>
      <c r="O14" s="3"/>
      <c r="P14" s="3"/>
      <c r="Q14" s="3"/>
      <c r="R14" s="3"/>
      <c r="S14" s="3"/>
      <c r="T14" s="170" t="s">
        <v>798</v>
      </c>
    </row>
    <row r="15" spans="1:20" ht="15.95" customHeight="1">
      <c r="A15" s="166" t="s">
        <v>766</v>
      </c>
      <c r="B15" s="3"/>
      <c r="C15" s="3"/>
      <c r="D15" s="168" t="s">
        <v>157</v>
      </c>
      <c r="E15" s="171"/>
      <c r="F15" s="3"/>
      <c r="G15" s="3"/>
      <c r="H15" s="3"/>
      <c r="I15" s="3"/>
      <c r="J15" s="166" t="s">
        <v>799</v>
      </c>
      <c r="K15" s="3"/>
      <c r="L15" s="166" t="s">
        <v>785</v>
      </c>
      <c r="M15" s="166" t="s">
        <v>800</v>
      </c>
      <c r="N15" s="4">
        <v>2</v>
      </c>
      <c r="O15" s="166" t="s">
        <v>750</v>
      </c>
      <c r="P15" s="166" t="s">
        <v>752</v>
      </c>
      <c r="Q15" s="3"/>
      <c r="R15" s="3"/>
      <c r="S15" s="3"/>
      <c r="T15" s="170" t="s">
        <v>44</v>
      </c>
    </row>
    <row r="16" spans="1:20" ht="15.95" customHeight="1">
      <c r="A16" s="166" t="s">
        <v>93</v>
      </c>
      <c r="B16" s="3"/>
      <c r="C16" s="3"/>
      <c r="D16" s="168" t="s">
        <v>801</v>
      </c>
      <c r="E16" s="171"/>
      <c r="F16" s="3"/>
      <c r="G16" s="3"/>
      <c r="H16" s="3"/>
      <c r="I16" s="3"/>
      <c r="J16" s="166" t="s">
        <v>802</v>
      </c>
      <c r="K16" s="3"/>
      <c r="L16" s="166" t="s">
        <v>797</v>
      </c>
      <c r="M16" s="166" t="s">
        <v>773</v>
      </c>
      <c r="N16" s="3"/>
      <c r="O16" s="3"/>
      <c r="P16" s="166" t="s">
        <v>785</v>
      </c>
      <c r="Q16" s="3"/>
      <c r="R16" s="3"/>
      <c r="S16" s="3"/>
      <c r="T16" s="170" t="s">
        <v>803</v>
      </c>
    </row>
    <row r="17" spans="1:20" ht="15.95" customHeight="1">
      <c r="A17" s="166" t="s">
        <v>162</v>
      </c>
      <c r="B17" s="3"/>
      <c r="C17" s="3"/>
      <c r="D17" s="168" t="s">
        <v>804</v>
      </c>
      <c r="E17" s="171"/>
      <c r="F17" s="3"/>
      <c r="G17" s="3"/>
      <c r="H17" s="3"/>
      <c r="I17" s="3"/>
      <c r="J17" s="166" t="s">
        <v>490</v>
      </c>
      <c r="K17" s="3"/>
      <c r="L17" s="166" t="s">
        <v>805</v>
      </c>
      <c r="M17" s="166" t="s">
        <v>776</v>
      </c>
      <c r="N17" s="3"/>
      <c r="O17" s="3"/>
      <c r="P17" s="166" t="s">
        <v>797</v>
      </c>
      <c r="Q17" s="3"/>
      <c r="R17" s="3"/>
      <c r="S17" s="3"/>
      <c r="T17" s="170" t="s">
        <v>120</v>
      </c>
    </row>
    <row r="18" spans="1:20" ht="15.95" customHeight="1">
      <c r="A18" s="166" t="s">
        <v>787</v>
      </c>
      <c r="B18" s="3"/>
      <c r="C18" s="3"/>
      <c r="D18" s="168" t="s">
        <v>137</v>
      </c>
      <c r="E18" s="171"/>
      <c r="F18" s="3"/>
      <c r="G18" s="3"/>
      <c r="H18" s="3"/>
      <c r="I18" s="3"/>
      <c r="J18" s="166" t="s">
        <v>806</v>
      </c>
      <c r="K18" s="3"/>
      <c r="L18" s="166" t="s">
        <v>807</v>
      </c>
      <c r="M18" s="166" t="s">
        <v>805</v>
      </c>
      <c r="N18" s="3"/>
      <c r="O18" s="3"/>
      <c r="P18" s="166" t="s">
        <v>805</v>
      </c>
      <c r="Q18" s="3"/>
      <c r="R18" s="3"/>
      <c r="S18" s="3"/>
      <c r="T18" s="170" t="s">
        <v>134</v>
      </c>
    </row>
    <row r="19" spans="1:20" ht="15.95" customHeight="1">
      <c r="A19" s="166" t="s">
        <v>114</v>
      </c>
      <c r="B19" s="3"/>
      <c r="C19" s="3"/>
      <c r="D19" s="168" t="s">
        <v>181</v>
      </c>
      <c r="E19" s="171"/>
      <c r="F19" s="3"/>
      <c r="G19" s="3"/>
      <c r="H19" s="3"/>
      <c r="I19" s="3"/>
      <c r="J19" s="166" t="s">
        <v>518</v>
      </c>
      <c r="K19" s="3"/>
      <c r="L19" s="166" t="s">
        <v>808</v>
      </c>
      <c r="M19" s="166" t="s">
        <v>809</v>
      </c>
      <c r="N19" s="3"/>
      <c r="O19" s="3"/>
      <c r="P19" s="166" t="s">
        <v>807</v>
      </c>
      <c r="Q19" s="3"/>
      <c r="R19" s="3"/>
      <c r="S19" s="3"/>
      <c r="T19" s="170" t="s">
        <v>148</v>
      </c>
    </row>
    <row r="20" spans="1:20" ht="15.95" customHeight="1">
      <c r="A20" s="166" t="s">
        <v>169</v>
      </c>
      <c r="B20" s="3"/>
      <c r="C20" s="3"/>
      <c r="D20" s="168" t="s">
        <v>810</v>
      </c>
      <c r="E20" s="171"/>
      <c r="F20" s="3"/>
      <c r="G20" s="3"/>
      <c r="H20" s="3"/>
      <c r="I20" s="3"/>
      <c r="J20" s="166" t="s">
        <v>130</v>
      </c>
      <c r="K20" s="3"/>
      <c r="L20" s="166" t="s">
        <v>758</v>
      </c>
      <c r="M20" s="166" t="s">
        <v>811</v>
      </c>
      <c r="N20" s="3"/>
      <c r="O20" s="3"/>
      <c r="P20" s="166" t="s">
        <v>808</v>
      </c>
      <c r="Q20" s="3"/>
      <c r="R20" s="3"/>
      <c r="S20" s="3"/>
      <c r="T20" s="170" t="s">
        <v>812</v>
      </c>
    </row>
    <row r="21" spans="1:20" ht="15.95" customHeight="1">
      <c r="A21" s="166" t="s">
        <v>796</v>
      </c>
      <c r="B21" s="3"/>
      <c r="C21" s="3"/>
      <c r="D21" s="3"/>
      <c r="E21" s="172"/>
      <c r="F21" s="3"/>
      <c r="G21" s="3"/>
      <c r="H21" s="3"/>
      <c r="I21" s="3"/>
      <c r="J21" s="166" t="s">
        <v>813</v>
      </c>
      <c r="K21" s="3"/>
      <c r="L21" s="166" t="s">
        <v>791</v>
      </c>
      <c r="M21" s="166" t="s">
        <v>780</v>
      </c>
      <c r="N21" s="3"/>
      <c r="O21" s="3"/>
      <c r="P21" s="3"/>
      <c r="Q21" s="3"/>
      <c r="R21" s="3"/>
      <c r="S21" s="3"/>
      <c r="T21" s="3"/>
    </row>
    <row r="22" spans="1:20" ht="15.95" customHeight="1">
      <c r="A22" s="3"/>
      <c r="B22" s="3"/>
      <c r="C22" s="3"/>
      <c r="D22" s="3"/>
      <c r="E22" s="172"/>
      <c r="F22" s="3"/>
      <c r="G22" s="3"/>
      <c r="H22" s="3"/>
      <c r="I22" s="3"/>
      <c r="J22" s="166" t="s">
        <v>814</v>
      </c>
      <c r="K22" s="3"/>
      <c r="L22" s="166" t="s">
        <v>811</v>
      </c>
      <c r="M22" s="166" t="s">
        <v>784</v>
      </c>
      <c r="N22" s="4">
        <v>3</v>
      </c>
      <c r="O22" s="166" t="s">
        <v>203</v>
      </c>
      <c r="P22" s="166" t="s">
        <v>758</v>
      </c>
      <c r="Q22" s="3"/>
      <c r="R22" s="3"/>
      <c r="S22" s="3"/>
      <c r="T22" s="3"/>
    </row>
    <row r="23" spans="1:20" ht="15.95" customHeight="1">
      <c r="A23" s="3"/>
      <c r="B23" s="3"/>
      <c r="C23" s="3"/>
      <c r="D23" s="3"/>
      <c r="E23" s="172"/>
      <c r="F23" s="3"/>
      <c r="G23" s="3"/>
      <c r="H23" s="3"/>
      <c r="I23" s="3"/>
      <c r="J23" s="166" t="s">
        <v>815</v>
      </c>
      <c r="K23" s="3"/>
      <c r="L23" s="166" t="s">
        <v>816</v>
      </c>
      <c r="M23" s="166" t="s">
        <v>807</v>
      </c>
      <c r="N23" s="3"/>
      <c r="O23" s="3"/>
      <c r="P23" s="166" t="s">
        <v>791</v>
      </c>
      <c r="Q23" s="3"/>
      <c r="R23" s="3"/>
      <c r="S23" s="3"/>
      <c r="T23" s="3"/>
    </row>
    <row r="24" spans="1:20" ht="15.95" customHeight="1">
      <c r="A24" s="3"/>
      <c r="B24" s="3"/>
      <c r="C24" s="3"/>
      <c r="D24" s="3"/>
      <c r="E24" s="172"/>
      <c r="F24" s="3"/>
      <c r="G24" s="3"/>
      <c r="H24" s="3"/>
      <c r="I24" s="3"/>
      <c r="J24" s="166" t="s">
        <v>145</v>
      </c>
      <c r="K24" s="3"/>
      <c r="L24" s="166" t="s">
        <v>764</v>
      </c>
      <c r="M24" s="166" t="s">
        <v>817</v>
      </c>
      <c r="N24" s="3"/>
      <c r="O24" s="3"/>
      <c r="P24" s="166" t="s">
        <v>811</v>
      </c>
      <c r="Q24" s="3"/>
      <c r="R24" s="3"/>
      <c r="S24" s="3"/>
      <c r="T24" s="3"/>
    </row>
    <row r="25" spans="1:20" ht="15.95" customHeight="1">
      <c r="A25" s="3"/>
      <c r="B25" s="3"/>
      <c r="C25" s="3"/>
      <c r="D25" s="3"/>
      <c r="E25" s="172"/>
      <c r="F25" s="3"/>
      <c r="G25" s="3"/>
      <c r="H25" s="3"/>
      <c r="I25" s="3"/>
      <c r="J25" s="166" t="s">
        <v>818</v>
      </c>
      <c r="K25" s="3"/>
      <c r="L25" s="166" t="s">
        <v>800</v>
      </c>
      <c r="M25" s="166" t="s">
        <v>786</v>
      </c>
      <c r="N25" s="3"/>
      <c r="O25" s="3"/>
      <c r="P25" s="166" t="s">
        <v>816</v>
      </c>
      <c r="Q25" s="3"/>
      <c r="R25" s="3"/>
      <c r="S25" s="3"/>
      <c r="T25" s="3"/>
    </row>
    <row r="26" spans="1:20" ht="15.95" customHeight="1">
      <c r="A26" s="3"/>
      <c r="B26" s="3"/>
      <c r="C26" s="3"/>
      <c r="D26" s="3"/>
      <c r="E26" s="172"/>
      <c r="F26" s="3"/>
      <c r="G26" s="3"/>
      <c r="H26" s="3"/>
      <c r="I26" s="3"/>
      <c r="J26" s="3"/>
      <c r="K26" s="3"/>
      <c r="L26" s="166" t="s">
        <v>817</v>
      </c>
      <c r="M26" s="166" t="s">
        <v>816</v>
      </c>
      <c r="N26" s="3"/>
      <c r="O26" s="3"/>
      <c r="P26" s="3"/>
      <c r="Q26" s="3"/>
      <c r="R26" s="3"/>
      <c r="S26" s="3"/>
      <c r="T26" s="3"/>
    </row>
    <row r="27" spans="1:20" ht="15.95" customHeight="1">
      <c r="A27" s="3"/>
      <c r="B27" s="3"/>
      <c r="C27" s="3"/>
      <c r="D27" s="3"/>
      <c r="E27" s="172"/>
      <c r="F27" s="3"/>
      <c r="G27" s="3"/>
      <c r="H27" s="3"/>
      <c r="I27" s="3"/>
      <c r="J27" s="3"/>
      <c r="K27" s="3"/>
      <c r="L27" s="166" t="s">
        <v>769</v>
      </c>
      <c r="M27" s="166" t="s">
        <v>790</v>
      </c>
      <c r="N27" s="4">
        <v>4</v>
      </c>
      <c r="O27" s="166" t="s">
        <v>762</v>
      </c>
      <c r="P27" s="166" t="s">
        <v>764</v>
      </c>
      <c r="Q27" s="3"/>
      <c r="R27" s="3"/>
      <c r="S27" s="3"/>
      <c r="T27" s="3"/>
    </row>
    <row r="28" spans="1:20" ht="15.95" customHeight="1">
      <c r="A28" s="3"/>
      <c r="B28" s="3"/>
      <c r="C28" s="3"/>
      <c r="D28" s="3"/>
      <c r="E28" s="172"/>
      <c r="F28" s="3"/>
      <c r="G28" s="3"/>
      <c r="H28" s="3"/>
      <c r="I28" s="3"/>
      <c r="J28" s="3"/>
      <c r="K28" s="3"/>
      <c r="L28" s="166" t="s">
        <v>809</v>
      </c>
      <c r="M28" s="166" t="s">
        <v>808</v>
      </c>
      <c r="N28" s="3"/>
      <c r="O28" s="3"/>
      <c r="P28" s="166" t="s">
        <v>800</v>
      </c>
      <c r="Q28" s="3"/>
      <c r="R28" s="3"/>
      <c r="S28" s="3"/>
      <c r="T28" s="3"/>
    </row>
    <row r="29" spans="1:20" ht="15.95" customHeight="1">
      <c r="A29" s="3"/>
      <c r="B29" s="3"/>
      <c r="C29" s="3"/>
      <c r="D29" s="3"/>
      <c r="E29" s="172"/>
      <c r="F29" s="3"/>
      <c r="G29" s="3"/>
      <c r="H29" s="3"/>
      <c r="I29" s="3"/>
      <c r="J29" s="3"/>
      <c r="K29" s="3"/>
      <c r="L29" s="166" t="s">
        <v>774</v>
      </c>
      <c r="M29" s="166" t="s">
        <v>794</v>
      </c>
      <c r="N29" s="3"/>
      <c r="O29" s="3"/>
      <c r="P29" s="166" t="s">
        <v>817</v>
      </c>
      <c r="Q29" s="3"/>
      <c r="R29" s="3"/>
      <c r="S29" s="3"/>
      <c r="T29" s="3"/>
    </row>
    <row r="30" spans="1:20" ht="15.95" customHeight="1">
      <c r="A30" s="3"/>
      <c r="B30" s="3"/>
      <c r="C30" s="3"/>
      <c r="D30" s="3"/>
      <c r="E30" s="172"/>
      <c r="F30" s="3"/>
      <c r="G30" s="3"/>
      <c r="H30" s="3"/>
      <c r="I30" s="3"/>
      <c r="J30" s="3"/>
      <c r="K30" s="3"/>
      <c r="L30" s="3"/>
      <c r="M30" s="3"/>
      <c r="N30" s="3"/>
      <c r="O30" s="3"/>
      <c r="P30" s="3"/>
      <c r="Q30" s="3"/>
      <c r="R30" s="3"/>
      <c r="S30" s="3"/>
      <c r="T30" s="3"/>
    </row>
    <row r="31" spans="1:20" ht="15.95" customHeight="1">
      <c r="A31" s="3"/>
      <c r="B31" s="3"/>
      <c r="C31" s="3"/>
      <c r="D31" s="3"/>
      <c r="E31" s="172"/>
      <c r="F31" s="3"/>
      <c r="G31" s="3"/>
      <c r="H31" s="3"/>
      <c r="I31" s="3"/>
      <c r="J31" s="3"/>
      <c r="K31" s="3"/>
      <c r="L31" s="3"/>
      <c r="M31" s="3"/>
      <c r="N31" s="4">
        <v>5</v>
      </c>
      <c r="O31" s="166" t="s">
        <v>515</v>
      </c>
      <c r="P31" s="166" t="s">
        <v>769</v>
      </c>
      <c r="Q31" s="3"/>
      <c r="R31" s="3"/>
      <c r="S31" s="3"/>
      <c r="T31" s="3"/>
    </row>
    <row r="32" spans="1:20" ht="15.95" customHeight="1">
      <c r="A32" s="3"/>
      <c r="B32" s="3"/>
      <c r="C32" s="3"/>
      <c r="D32" s="3"/>
      <c r="E32" s="172"/>
      <c r="F32" s="3"/>
      <c r="G32" s="3"/>
      <c r="H32" s="3"/>
      <c r="I32" s="3"/>
      <c r="J32" s="3"/>
      <c r="K32" s="3"/>
      <c r="L32" s="3"/>
      <c r="M32" s="3"/>
      <c r="N32" s="3"/>
      <c r="O32" s="3"/>
      <c r="P32" s="166" t="s">
        <v>809</v>
      </c>
      <c r="Q32" s="3"/>
      <c r="R32" s="3"/>
      <c r="S32" s="3"/>
      <c r="T32" s="3"/>
    </row>
    <row r="33" spans="1:20" ht="15.95" customHeight="1">
      <c r="A33" s="3"/>
      <c r="B33" s="3"/>
      <c r="C33" s="3"/>
      <c r="D33" s="3"/>
      <c r="E33" s="172"/>
      <c r="F33" s="3"/>
      <c r="G33" s="3"/>
      <c r="H33" s="3"/>
      <c r="I33" s="3"/>
      <c r="J33" s="3"/>
      <c r="K33" s="3"/>
      <c r="L33" s="3"/>
      <c r="M33" s="3"/>
      <c r="N33" s="3"/>
      <c r="O33" s="3"/>
      <c r="P33" s="3"/>
      <c r="Q33" s="3"/>
      <c r="R33" s="3"/>
      <c r="S33" s="3"/>
      <c r="T33" s="3"/>
    </row>
    <row r="34" spans="1:20" ht="15.95" customHeight="1">
      <c r="A34" s="3"/>
      <c r="B34" s="3"/>
      <c r="C34" s="3"/>
      <c r="D34" s="3"/>
      <c r="E34" s="172"/>
      <c r="F34" s="3"/>
      <c r="G34" s="3"/>
      <c r="H34" s="3"/>
      <c r="I34" s="3"/>
      <c r="J34" s="3"/>
      <c r="K34" s="3"/>
      <c r="L34" s="3"/>
      <c r="M34" s="3"/>
      <c r="N34" s="4">
        <v>6</v>
      </c>
      <c r="O34" s="166" t="s">
        <v>772</v>
      </c>
      <c r="P34" s="166" t="s">
        <v>774</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4"/>
  <sheetViews>
    <sheetView showGridLines="0" topLeftCell="A17" workbookViewId="0">
      <selection activeCell="C26" sqref="C26"/>
    </sheetView>
  </sheetViews>
  <sheetFormatPr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279" t="s">
        <v>189</v>
      </c>
      <c r="D1" s="280"/>
      <c r="E1" s="280"/>
      <c r="F1" s="280"/>
      <c r="G1" s="280"/>
      <c r="H1" s="280"/>
      <c r="I1" s="77" t="s">
        <v>1</v>
      </c>
      <c r="J1" s="78" t="s">
        <v>2</v>
      </c>
    </row>
    <row r="2" spans="1:10" ht="23.25" customHeight="1">
      <c r="A2" s="11"/>
      <c r="B2" s="79"/>
      <c r="C2" s="281"/>
      <c r="D2" s="281"/>
      <c r="E2" s="281"/>
      <c r="F2" s="281"/>
      <c r="G2" s="281"/>
      <c r="H2" s="281"/>
      <c r="I2" s="80" t="s">
        <v>3</v>
      </c>
      <c r="J2" s="81">
        <v>4</v>
      </c>
    </row>
    <row r="3" spans="1:10" ht="23.25" customHeight="1">
      <c r="A3" s="11"/>
      <c r="B3" s="79"/>
      <c r="C3" s="281"/>
      <c r="D3" s="281"/>
      <c r="E3" s="281"/>
      <c r="F3" s="281"/>
      <c r="G3" s="281"/>
      <c r="H3" s="281"/>
      <c r="I3" s="80" t="s">
        <v>4</v>
      </c>
      <c r="J3" s="179" t="s">
        <v>5</v>
      </c>
    </row>
    <row r="4" spans="1:10" ht="23.25" customHeight="1">
      <c r="A4" s="15"/>
      <c r="B4" s="82"/>
      <c r="C4" s="282"/>
      <c r="D4" s="282"/>
      <c r="E4" s="282"/>
      <c r="F4" s="282"/>
      <c r="G4" s="282"/>
      <c r="H4" s="282"/>
      <c r="I4" s="83" t="s">
        <v>6</v>
      </c>
      <c r="J4" s="180" t="s">
        <v>7</v>
      </c>
    </row>
    <row r="5" spans="1:10" ht="30" customHeight="1">
      <c r="A5" s="84"/>
      <c r="B5" s="85"/>
      <c r="C5" s="85"/>
      <c r="D5" s="85"/>
      <c r="E5" s="85"/>
      <c r="F5" s="85"/>
      <c r="G5" s="85"/>
      <c r="H5" s="85"/>
      <c r="I5" s="86"/>
      <c r="J5" s="87"/>
    </row>
    <row r="6" spans="1:10" ht="30" customHeight="1">
      <c r="A6" s="88" t="s">
        <v>127</v>
      </c>
      <c r="B6" s="286" t="s">
        <v>132</v>
      </c>
      <c r="C6" s="287"/>
      <c r="D6" s="287"/>
      <c r="E6" s="287"/>
      <c r="F6" s="287"/>
      <c r="G6" s="287"/>
      <c r="H6" s="287"/>
      <c r="I6" s="287"/>
      <c r="J6" s="287"/>
    </row>
    <row r="7" spans="1:10" ht="30" customHeight="1">
      <c r="A7" s="88" t="s">
        <v>190</v>
      </c>
      <c r="B7" s="286" t="s">
        <v>191</v>
      </c>
      <c r="C7" s="287"/>
      <c r="D7" s="287"/>
      <c r="E7" s="287"/>
      <c r="F7" s="287"/>
      <c r="G7" s="287"/>
      <c r="H7" s="287"/>
      <c r="I7" s="287"/>
      <c r="J7" s="287"/>
    </row>
    <row r="8" spans="1:10" ht="30" customHeight="1">
      <c r="A8" s="88" t="s">
        <v>192</v>
      </c>
      <c r="B8" s="90" t="s">
        <v>243</v>
      </c>
      <c r="C8" s="302" t="s">
        <v>244</v>
      </c>
      <c r="D8" s="303"/>
      <c r="E8" s="303"/>
      <c r="F8" s="303"/>
      <c r="G8" s="303"/>
      <c r="H8" s="303"/>
      <c r="I8" s="303"/>
      <c r="J8" s="304"/>
    </row>
    <row r="9" spans="1:10" ht="30" customHeight="1">
      <c r="A9" s="88" t="s">
        <v>195</v>
      </c>
      <c r="B9" s="286" t="s">
        <v>245</v>
      </c>
      <c r="C9" s="287"/>
      <c r="D9" s="287"/>
      <c r="E9" s="287"/>
      <c r="F9" s="287"/>
      <c r="G9" s="287"/>
      <c r="H9" s="287"/>
      <c r="I9" s="287"/>
      <c r="J9" s="287"/>
    </row>
    <row r="10" spans="1:10" ht="30" customHeight="1">
      <c r="A10" s="88" t="s">
        <v>197</v>
      </c>
      <c r="B10" s="286" t="s">
        <v>246</v>
      </c>
      <c r="C10" s="287"/>
      <c r="D10" s="287"/>
      <c r="E10" s="287"/>
      <c r="F10" s="287"/>
      <c r="G10" s="287"/>
      <c r="H10" s="287"/>
      <c r="I10" s="287"/>
      <c r="J10" s="287"/>
    </row>
    <row r="11" spans="1:10" ht="30" customHeight="1">
      <c r="A11" s="88" t="s">
        <v>198</v>
      </c>
      <c r="B11" s="286" t="s">
        <v>247</v>
      </c>
      <c r="C11" s="287"/>
      <c r="D11" s="287"/>
      <c r="E11" s="287"/>
      <c r="F11" s="287"/>
      <c r="G11" s="287"/>
      <c r="H11" s="287"/>
      <c r="I11" s="287"/>
      <c r="J11" s="287"/>
    </row>
    <row r="12" spans="1:10" ht="30" customHeight="1">
      <c r="A12" s="88" t="s">
        <v>200</v>
      </c>
      <c r="B12" s="286" t="s">
        <v>201</v>
      </c>
      <c r="C12" s="287"/>
      <c r="D12" s="287"/>
      <c r="E12" s="287"/>
      <c r="F12" s="287"/>
      <c r="G12" s="287"/>
      <c r="H12" s="287"/>
      <c r="I12" s="287"/>
      <c r="J12" s="287"/>
    </row>
    <row r="13" spans="1:10" ht="30" customHeight="1">
      <c r="A13" s="88" t="s">
        <v>202</v>
      </c>
      <c r="B13" s="283" t="s">
        <v>203</v>
      </c>
      <c r="C13" s="284"/>
      <c r="D13" s="284"/>
      <c r="E13" s="284"/>
      <c r="F13" s="284"/>
      <c r="G13" s="284"/>
      <c r="H13" s="284"/>
      <c r="I13" s="284"/>
      <c r="J13" s="285"/>
    </row>
    <row r="14" spans="1:10" ht="30" customHeight="1">
      <c r="A14" s="88" t="s">
        <v>204</v>
      </c>
      <c r="B14" s="286" t="s">
        <v>248</v>
      </c>
      <c r="C14" s="287"/>
      <c r="D14" s="287"/>
      <c r="E14" s="287"/>
      <c r="F14" s="287"/>
      <c r="G14" s="287"/>
      <c r="H14" s="287"/>
      <c r="I14" s="287"/>
      <c r="J14" s="287"/>
    </row>
    <row r="15" spans="1:10" ht="30" customHeight="1">
      <c r="A15" s="88" t="s">
        <v>206</v>
      </c>
      <c r="B15" s="286" t="s">
        <v>249</v>
      </c>
      <c r="C15" s="287"/>
      <c r="D15" s="287"/>
      <c r="E15" s="287"/>
      <c r="F15" s="287"/>
      <c r="G15" s="287"/>
      <c r="H15" s="287"/>
      <c r="I15" s="287"/>
      <c r="J15" s="287"/>
    </row>
    <row r="16" spans="1:10" ht="30" customHeight="1">
      <c r="A16" s="88" t="s">
        <v>208</v>
      </c>
      <c r="B16" s="286" t="s">
        <v>209</v>
      </c>
      <c r="C16" s="287"/>
      <c r="D16" s="287"/>
      <c r="E16" s="287"/>
      <c r="F16" s="287"/>
      <c r="G16" s="287"/>
      <c r="H16" s="287"/>
      <c r="I16" s="287"/>
      <c r="J16" s="287"/>
    </row>
    <row r="17" spans="1:15" ht="30" customHeight="1">
      <c r="A17" s="88" t="s">
        <v>210</v>
      </c>
      <c r="B17" s="290">
        <v>0</v>
      </c>
      <c r="C17" s="287"/>
      <c r="D17" s="287"/>
      <c r="E17" s="287"/>
      <c r="F17" s="291"/>
      <c r="G17" s="287"/>
      <c r="H17" s="287"/>
      <c r="I17" s="287"/>
      <c r="J17" s="287"/>
    </row>
    <row r="18" spans="1:15" ht="30" customHeight="1">
      <c r="A18" s="88" t="s">
        <v>211</v>
      </c>
      <c r="B18" s="286" t="s">
        <v>250</v>
      </c>
      <c r="C18" s="287"/>
      <c r="D18" s="287"/>
      <c r="E18" s="287"/>
      <c r="F18" s="287"/>
      <c r="G18" s="287"/>
      <c r="H18" s="287"/>
      <c r="I18" s="287"/>
      <c r="J18" s="287"/>
    </row>
    <row r="19" spans="1:15" ht="30" customHeight="1">
      <c r="A19" s="91"/>
      <c r="B19" s="92"/>
      <c r="C19" s="92"/>
      <c r="D19" s="92"/>
      <c r="E19" s="92"/>
      <c r="F19" s="92"/>
      <c r="G19" s="92"/>
      <c r="H19" s="93"/>
      <c r="I19" s="93"/>
      <c r="J19" s="94"/>
    </row>
    <row r="20" spans="1:15" ht="30" customHeight="1">
      <c r="A20" s="95"/>
      <c r="B20" s="288" t="s">
        <v>213</v>
      </c>
      <c r="C20" s="289"/>
      <c r="D20" s="289"/>
      <c r="E20" s="289"/>
      <c r="F20" s="289"/>
      <c r="G20" s="289"/>
      <c r="H20" s="97"/>
      <c r="I20" s="20"/>
      <c r="J20" s="14"/>
    </row>
    <row r="21" spans="1:15" ht="30" customHeight="1">
      <c r="A21" s="98"/>
      <c r="B21" s="99" t="s">
        <v>214</v>
      </c>
      <c r="C21" s="99" t="s">
        <v>215</v>
      </c>
      <c r="D21" s="99" t="s">
        <v>216</v>
      </c>
      <c r="E21" s="99" t="s">
        <v>217</v>
      </c>
      <c r="F21" s="99" t="s">
        <v>218</v>
      </c>
      <c r="G21" s="99" t="s">
        <v>219</v>
      </c>
      <c r="H21" s="97"/>
      <c r="I21" s="252"/>
      <c r="J21" s="14"/>
      <c r="M21" s="305"/>
      <c r="N21" s="305"/>
      <c r="O21" s="307"/>
    </row>
    <row r="22" spans="1:15" ht="30" customHeight="1">
      <c r="A22" s="100" t="s">
        <v>220</v>
      </c>
      <c r="B22" s="130">
        <v>1</v>
      </c>
      <c r="C22" s="130">
        <v>1</v>
      </c>
      <c r="D22" s="130">
        <v>1</v>
      </c>
      <c r="E22" s="130">
        <v>1</v>
      </c>
      <c r="F22" s="130">
        <v>1</v>
      </c>
      <c r="G22" s="105">
        <v>1</v>
      </c>
      <c r="H22" s="97"/>
      <c r="I22" s="253"/>
      <c r="J22" s="14"/>
      <c r="M22" s="305"/>
      <c r="N22" s="305"/>
      <c r="O22" s="308"/>
    </row>
    <row r="23" spans="1:15"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97"/>
      <c r="I23" s="252"/>
      <c r="J23" s="14"/>
      <c r="M23" s="306"/>
      <c r="N23" s="306"/>
      <c r="O23" s="308"/>
    </row>
    <row r="24" spans="1:15" ht="30" customHeight="1">
      <c r="A24" s="100" t="s">
        <v>222</v>
      </c>
      <c r="B24" s="103">
        <f>IFERROR(IF(B23/B22&gt;100%,100%,B23/B22),"")</f>
        <v>1</v>
      </c>
      <c r="C24" s="238">
        <f>IFERROR(IF(C23/C22&gt;100%,100%,C23/C22)*0.75,"")</f>
        <v>0.75</v>
      </c>
      <c r="D24" s="238"/>
      <c r="E24" s="238"/>
      <c r="F24" s="238"/>
      <c r="G24" s="104" t="s">
        <v>223</v>
      </c>
      <c r="H24" s="97"/>
      <c r="I24" s="252"/>
      <c r="J24" s="14"/>
      <c r="M24" s="306"/>
      <c r="N24" s="306"/>
      <c r="O24" s="308"/>
    </row>
    <row r="25" spans="1:15" ht="30" customHeight="1">
      <c r="A25" s="100" t="s">
        <v>224</v>
      </c>
      <c r="B25" s="238">
        <f>IF(((B23/B22)*0.125)&gt;0.125,0.125,(B23/B22)*0.125)</f>
        <v>0.125</v>
      </c>
      <c r="C25" s="238">
        <f>IF(((B23/B22)*0.125)+((C23/C22)*0.1875)&gt;0.3125,0.3125,((B23/B22)*0.125)+((C23/C22)*0.1875))</f>
        <v>0.3125</v>
      </c>
      <c r="D25" s="103"/>
      <c r="E25" s="103"/>
      <c r="F25" s="103"/>
      <c r="G25" s="238">
        <f>MAX(B25:F25)</f>
        <v>0.3125</v>
      </c>
      <c r="H25" s="97"/>
      <c r="I25" s="20"/>
      <c r="J25" s="254"/>
      <c r="M25" s="306"/>
      <c r="N25" s="306"/>
      <c r="O25" s="308"/>
    </row>
    <row r="26" spans="1:15" ht="30" customHeight="1">
      <c r="A26" s="106"/>
      <c r="B26" s="92"/>
      <c r="C26" s="92"/>
      <c r="D26" s="92"/>
      <c r="E26" s="92"/>
      <c r="F26" s="92"/>
      <c r="G26" s="92"/>
      <c r="H26" s="107"/>
      <c r="I26" s="107"/>
      <c r="J26" s="108"/>
    </row>
    <row r="27" spans="1:15" ht="30" customHeight="1">
      <c r="A27" s="288" t="s">
        <v>225</v>
      </c>
      <c r="B27" s="289"/>
      <c r="C27" s="289"/>
      <c r="D27" s="289"/>
      <c r="E27" s="289"/>
      <c r="F27" s="289"/>
      <c r="G27" s="289"/>
      <c r="H27" s="289"/>
      <c r="I27" s="289"/>
      <c r="J27" s="289"/>
    </row>
    <row r="28" spans="1:15" ht="30" customHeight="1">
      <c r="A28" s="96" t="s">
        <v>226</v>
      </c>
      <c r="B28" s="96" t="s">
        <v>227</v>
      </c>
      <c r="C28" s="96" t="s">
        <v>228</v>
      </c>
      <c r="D28" s="96" t="s">
        <v>229</v>
      </c>
      <c r="E28" s="96" t="s">
        <v>230</v>
      </c>
      <c r="F28" s="288" t="s">
        <v>231</v>
      </c>
      <c r="G28" s="289"/>
      <c r="H28" s="289"/>
      <c r="I28" s="288" t="s">
        <v>232</v>
      </c>
      <c r="J28" s="289"/>
    </row>
    <row r="29" spans="1:15" ht="48.75" customHeight="1">
      <c r="A29" s="109">
        <v>2024</v>
      </c>
      <c r="B29" s="110" t="s">
        <v>233</v>
      </c>
      <c r="C29" s="242">
        <v>1</v>
      </c>
      <c r="D29" s="243">
        <v>1</v>
      </c>
      <c r="E29" s="244">
        <f>IFERROR(IF(D29/C29&gt;100%,100%,D29/C29),0)</f>
        <v>1</v>
      </c>
      <c r="F29" s="292" t="s">
        <v>251</v>
      </c>
      <c r="G29" s="293"/>
      <c r="H29" s="294"/>
      <c r="I29" s="301" t="s">
        <v>252</v>
      </c>
      <c r="J29" s="297"/>
    </row>
    <row r="30" spans="1:15" ht="48.75" customHeight="1">
      <c r="A30" s="109">
        <v>2024</v>
      </c>
      <c r="B30" s="110" t="s">
        <v>236</v>
      </c>
      <c r="C30" s="242">
        <v>1</v>
      </c>
      <c r="D30" s="243">
        <v>1</v>
      </c>
      <c r="E30" s="244">
        <f t="shared" ref="E30:E44" si="0">IFERROR(IF(D30/C30&gt;100%,100%,D30/C30),0)</f>
        <v>1</v>
      </c>
      <c r="F30" s="292" t="s">
        <v>253</v>
      </c>
      <c r="G30" s="293"/>
      <c r="H30" s="294"/>
      <c r="I30" s="301" t="s">
        <v>252</v>
      </c>
      <c r="J30" s="297"/>
    </row>
    <row r="31" spans="1:15" ht="48.75" customHeight="1">
      <c r="A31" s="109">
        <v>2025</v>
      </c>
      <c r="B31" s="110" t="s">
        <v>238</v>
      </c>
      <c r="C31" s="242">
        <v>1</v>
      </c>
      <c r="D31" s="243">
        <v>1</v>
      </c>
      <c r="E31" s="244">
        <f t="shared" si="0"/>
        <v>1</v>
      </c>
      <c r="F31" s="292" t="s">
        <v>254</v>
      </c>
      <c r="G31" s="293"/>
      <c r="H31" s="294"/>
      <c r="I31" s="301" t="s">
        <v>252</v>
      </c>
      <c r="J31" s="297"/>
    </row>
    <row r="32" spans="1:15" ht="53.25" customHeight="1">
      <c r="A32" s="109">
        <v>2025</v>
      </c>
      <c r="B32" s="110" t="s">
        <v>240</v>
      </c>
      <c r="C32" s="242">
        <v>1</v>
      </c>
      <c r="D32" s="243">
        <v>1</v>
      </c>
      <c r="E32" s="244">
        <f t="shared" si="0"/>
        <v>1</v>
      </c>
      <c r="F32" s="298" t="s">
        <v>255</v>
      </c>
      <c r="G32" s="299"/>
      <c r="H32" s="300"/>
      <c r="I32" s="277" t="s">
        <v>256</v>
      </c>
      <c r="J32" s="278"/>
    </row>
    <row r="33" spans="1:10" ht="57" customHeight="1">
      <c r="A33" s="109">
        <v>2025</v>
      </c>
      <c r="B33" s="110" t="s">
        <v>233</v>
      </c>
      <c r="C33" s="242">
        <v>1</v>
      </c>
      <c r="D33" s="259">
        <v>1</v>
      </c>
      <c r="E33" s="260">
        <f t="shared" si="0"/>
        <v>1</v>
      </c>
      <c r="F33" s="292" t="s">
        <v>257</v>
      </c>
      <c r="G33" s="293"/>
      <c r="H33" s="294"/>
      <c r="I33" s="296" t="s">
        <v>256</v>
      </c>
      <c r="J33" s="297"/>
    </row>
    <row r="34" spans="1:10" ht="18.75" customHeight="1">
      <c r="A34" s="109">
        <v>2025</v>
      </c>
      <c r="B34" s="110" t="s">
        <v>236</v>
      </c>
      <c r="C34" s="242">
        <v>1</v>
      </c>
      <c r="D34" s="245"/>
      <c r="E34" s="244">
        <f t="shared" si="0"/>
        <v>0</v>
      </c>
      <c r="F34" s="298"/>
      <c r="G34" s="299"/>
      <c r="H34" s="300"/>
      <c r="I34" s="277"/>
      <c r="J34" s="278"/>
    </row>
    <row r="35" spans="1:10" ht="18.75" customHeight="1">
      <c r="A35" s="109">
        <v>2026</v>
      </c>
      <c r="B35" s="110" t="s">
        <v>238</v>
      </c>
      <c r="C35" s="242">
        <v>1</v>
      </c>
      <c r="D35" s="245"/>
      <c r="E35" s="244">
        <f t="shared" si="0"/>
        <v>0</v>
      </c>
      <c r="F35" s="298"/>
      <c r="G35" s="299"/>
      <c r="H35" s="300"/>
      <c r="I35" s="277"/>
      <c r="J35" s="278"/>
    </row>
    <row r="36" spans="1:10" ht="18.75" customHeight="1">
      <c r="A36" s="109">
        <v>2026</v>
      </c>
      <c r="B36" s="110" t="s">
        <v>240</v>
      </c>
      <c r="C36" s="242">
        <v>1</v>
      </c>
      <c r="D36" s="245"/>
      <c r="E36" s="244">
        <f t="shared" si="0"/>
        <v>0</v>
      </c>
      <c r="F36" s="298"/>
      <c r="G36" s="299"/>
      <c r="H36" s="300"/>
      <c r="I36" s="277"/>
      <c r="J36" s="278"/>
    </row>
    <row r="37" spans="1:10" ht="18.75" customHeight="1">
      <c r="A37" s="109">
        <v>2026</v>
      </c>
      <c r="B37" s="110" t="s">
        <v>233</v>
      </c>
      <c r="C37" s="242">
        <v>1</v>
      </c>
      <c r="D37" s="245"/>
      <c r="E37" s="244">
        <f t="shared" si="0"/>
        <v>0</v>
      </c>
      <c r="F37" s="298"/>
      <c r="G37" s="299"/>
      <c r="H37" s="300"/>
      <c r="I37" s="277"/>
      <c r="J37" s="278"/>
    </row>
    <row r="38" spans="1:10" ht="18.75" customHeight="1">
      <c r="A38" s="109">
        <v>2026</v>
      </c>
      <c r="B38" s="110" t="s">
        <v>236</v>
      </c>
      <c r="C38" s="242">
        <v>1</v>
      </c>
      <c r="D38" s="245"/>
      <c r="E38" s="244">
        <f t="shared" si="0"/>
        <v>0</v>
      </c>
      <c r="F38" s="298"/>
      <c r="G38" s="299"/>
      <c r="H38" s="300"/>
      <c r="I38" s="277"/>
      <c r="J38" s="278"/>
    </row>
    <row r="39" spans="1:10" ht="18.75" customHeight="1">
      <c r="A39" s="109">
        <v>2027</v>
      </c>
      <c r="B39" s="110" t="s">
        <v>238</v>
      </c>
      <c r="C39" s="242">
        <v>1</v>
      </c>
      <c r="D39" s="245"/>
      <c r="E39" s="244">
        <f t="shared" si="0"/>
        <v>0</v>
      </c>
      <c r="F39" s="298"/>
      <c r="G39" s="299"/>
      <c r="H39" s="300"/>
      <c r="I39" s="277"/>
      <c r="J39" s="278"/>
    </row>
    <row r="40" spans="1:10" ht="18.75" customHeight="1">
      <c r="A40" s="109">
        <v>2027</v>
      </c>
      <c r="B40" s="110" t="s">
        <v>240</v>
      </c>
      <c r="C40" s="242">
        <v>1</v>
      </c>
      <c r="D40" s="245"/>
      <c r="E40" s="244">
        <f t="shared" si="0"/>
        <v>0</v>
      </c>
      <c r="F40" s="298"/>
      <c r="G40" s="299"/>
      <c r="H40" s="300"/>
      <c r="I40" s="277"/>
      <c r="J40" s="278"/>
    </row>
    <row r="41" spans="1:10" ht="18.75" customHeight="1">
      <c r="A41" s="109">
        <v>2027</v>
      </c>
      <c r="B41" s="110" t="s">
        <v>233</v>
      </c>
      <c r="C41" s="242">
        <v>1</v>
      </c>
      <c r="D41" s="245"/>
      <c r="E41" s="244">
        <f t="shared" si="0"/>
        <v>0</v>
      </c>
      <c r="F41" s="298"/>
      <c r="G41" s="299"/>
      <c r="H41" s="300"/>
      <c r="I41" s="277"/>
      <c r="J41" s="278"/>
    </row>
    <row r="42" spans="1:10" ht="18.75" customHeight="1">
      <c r="A42" s="109">
        <v>2027</v>
      </c>
      <c r="B42" s="110" t="s">
        <v>236</v>
      </c>
      <c r="C42" s="242">
        <v>1</v>
      </c>
      <c r="D42" s="245"/>
      <c r="E42" s="244">
        <f t="shared" si="0"/>
        <v>0</v>
      </c>
      <c r="F42" s="298"/>
      <c r="G42" s="299"/>
      <c r="H42" s="300"/>
      <c r="I42" s="277"/>
      <c r="J42" s="278"/>
    </row>
    <row r="43" spans="1:10" ht="18.75" customHeight="1">
      <c r="A43" s="109">
        <v>2028</v>
      </c>
      <c r="B43" s="110" t="s">
        <v>238</v>
      </c>
      <c r="C43" s="242">
        <v>1</v>
      </c>
      <c r="D43" s="245"/>
      <c r="E43" s="244">
        <f t="shared" si="0"/>
        <v>0</v>
      </c>
      <c r="F43" s="298"/>
      <c r="G43" s="299"/>
      <c r="H43" s="300"/>
      <c r="I43" s="277"/>
      <c r="J43" s="278"/>
    </row>
    <row r="44" spans="1:10" ht="18.75" customHeight="1">
      <c r="A44" s="109">
        <v>2028</v>
      </c>
      <c r="B44" s="110" t="s">
        <v>240</v>
      </c>
      <c r="C44" s="242">
        <v>1</v>
      </c>
      <c r="D44" s="245"/>
      <c r="E44" s="244">
        <f t="shared" si="0"/>
        <v>0</v>
      </c>
      <c r="F44" s="298"/>
      <c r="G44" s="299"/>
      <c r="H44" s="300"/>
      <c r="I44" s="277"/>
      <c r="J44" s="278"/>
    </row>
  </sheetData>
  <mergeCells count="55">
    <mergeCell ref="M21:M22"/>
    <mergeCell ref="M23:M25"/>
    <mergeCell ref="N21:N22"/>
    <mergeCell ref="N23:N25"/>
    <mergeCell ref="O21:O25"/>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B18:J18"/>
    <mergeCell ref="B20:G20"/>
    <mergeCell ref="A27:J27"/>
    <mergeCell ref="B15:J15"/>
    <mergeCell ref="B16:J16"/>
    <mergeCell ref="B17:J17"/>
    <mergeCell ref="F28:H28"/>
    <mergeCell ref="I28:J28"/>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4"/>
  <sheetViews>
    <sheetView showGridLines="0" topLeftCell="A19" workbookViewId="0">
      <selection activeCell="B24" sqref="B24"/>
    </sheetView>
  </sheetViews>
  <sheetFormatPr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279" t="s">
        <v>189</v>
      </c>
      <c r="D1" s="280"/>
      <c r="E1" s="280"/>
      <c r="F1" s="280"/>
      <c r="G1" s="280"/>
      <c r="H1" s="280"/>
      <c r="I1" s="77" t="s">
        <v>1</v>
      </c>
      <c r="J1" s="78" t="s">
        <v>2</v>
      </c>
      <c r="K1" s="115"/>
    </row>
    <row r="2" spans="1:11" ht="22.5" customHeight="1">
      <c r="A2" s="116"/>
      <c r="B2" s="79"/>
      <c r="C2" s="281"/>
      <c r="D2" s="281"/>
      <c r="E2" s="281"/>
      <c r="F2" s="281"/>
      <c r="G2" s="281"/>
      <c r="H2" s="281"/>
      <c r="I2" s="80" t="s">
        <v>3</v>
      </c>
      <c r="J2" s="81">
        <v>4</v>
      </c>
      <c r="K2" s="115"/>
    </row>
    <row r="3" spans="1:11" ht="22.5" customHeight="1">
      <c r="A3" s="116"/>
      <c r="B3" s="79"/>
      <c r="C3" s="281"/>
      <c r="D3" s="281"/>
      <c r="E3" s="281"/>
      <c r="F3" s="281"/>
      <c r="G3" s="281"/>
      <c r="H3" s="281"/>
      <c r="I3" s="80" t="s">
        <v>4</v>
      </c>
      <c r="J3" s="179" t="s">
        <v>5</v>
      </c>
      <c r="K3" s="115"/>
    </row>
    <row r="4" spans="1:11" ht="22.5" customHeight="1">
      <c r="A4" s="117"/>
      <c r="B4" s="118"/>
      <c r="C4" s="309"/>
      <c r="D4" s="309"/>
      <c r="E4" s="309"/>
      <c r="F4" s="309"/>
      <c r="G4" s="309"/>
      <c r="H4" s="309"/>
      <c r="I4" s="83" t="s">
        <v>6</v>
      </c>
      <c r="J4" s="180" t="s">
        <v>7</v>
      </c>
      <c r="K4" s="115"/>
    </row>
    <row r="5" spans="1:11" ht="22.5" customHeight="1">
      <c r="A5" s="119"/>
      <c r="B5" s="120"/>
      <c r="C5" s="120"/>
      <c r="D5" s="120"/>
      <c r="E5" s="120"/>
      <c r="F5" s="120"/>
      <c r="G5" s="120"/>
      <c r="H5" s="120"/>
      <c r="I5" s="86"/>
      <c r="J5" s="121"/>
      <c r="K5" s="3"/>
    </row>
    <row r="6" spans="1:11" ht="30" customHeight="1">
      <c r="A6" s="88" t="s">
        <v>127</v>
      </c>
      <c r="B6" s="286" t="s">
        <v>258</v>
      </c>
      <c r="C6" s="287"/>
      <c r="D6" s="287"/>
      <c r="E6" s="287"/>
      <c r="F6" s="287"/>
      <c r="G6" s="287"/>
      <c r="H6" s="287"/>
      <c r="I6" s="287"/>
      <c r="J6" s="287"/>
      <c r="K6" s="122"/>
    </row>
    <row r="7" spans="1:11" ht="30" customHeight="1">
      <c r="A7" s="88" t="s">
        <v>190</v>
      </c>
      <c r="B7" s="286" t="s">
        <v>191</v>
      </c>
      <c r="C7" s="287"/>
      <c r="D7" s="287"/>
      <c r="E7" s="287"/>
      <c r="F7" s="287"/>
      <c r="G7" s="287"/>
      <c r="H7" s="287"/>
      <c r="I7" s="287"/>
      <c r="J7" s="287"/>
      <c r="K7" s="122"/>
    </row>
    <row r="8" spans="1:11" ht="30" customHeight="1">
      <c r="A8" s="88" t="s">
        <v>192</v>
      </c>
      <c r="B8" s="90" t="s">
        <v>259</v>
      </c>
      <c r="C8" s="302" t="s">
        <v>260</v>
      </c>
      <c r="D8" s="303"/>
      <c r="E8" s="303"/>
      <c r="F8" s="303"/>
      <c r="G8" s="303"/>
      <c r="H8" s="303"/>
      <c r="I8" s="303"/>
      <c r="J8" s="304"/>
      <c r="K8" s="123" t="s">
        <v>261</v>
      </c>
    </row>
    <row r="9" spans="1:11" ht="30" customHeight="1">
      <c r="A9" s="88" t="s">
        <v>195</v>
      </c>
      <c r="B9" s="286" t="s">
        <v>262</v>
      </c>
      <c r="C9" s="287"/>
      <c r="D9" s="287"/>
      <c r="E9" s="287"/>
      <c r="F9" s="287"/>
      <c r="G9" s="287"/>
      <c r="H9" s="287"/>
      <c r="I9" s="287"/>
      <c r="J9" s="287"/>
      <c r="K9" s="122"/>
    </row>
    <row r="10" spans="1:11" ht="30" customHeight="1">
      <c r="A10" s="88" t="s">
        <v>197</v>
      </c>
      <c r="B10" s="286" t="s">
        <v>262</v>
      </c>
      <c r="C10" s="287"/>
      <c r="D10" s="287"/>
      <c r="E10" s="287"/>
      <c r="F10" s="287"/>
      <c r="G10" s="287"/>
      <c r="H10" s="287"/>
      <c r="I10" s="287"/>
      <c r="J10" s="287"/>
      <c r="K10" s="122"/>
    </row>
    <row r="11" spans="1:11" ht="30" customHeight="1">
      <c r="A11" s="88" t="s">
        <v>198</v>
      </c>
      <c r="B11" s="286" t="s">
        <v>262</v>
      </c>
      <c r="C11" s="287"/>
      <c r="D11" s="287"/>
      <c r="E11" s="287"/>
      <c r="F11" s="287"/>
      <c r="G11" s="287"/>
      <c r="H11" s="287"/>
      <c r="I11" s="287"/>
      <c r="J11" s="287"/>
      <c r="K11" s="122"/>
    </row>
    <row r="12" spans="1:11" ht="30" customHeight="1">
      <c r="A12" s="88" t="s">
        <v>200</v>
      </c>
      <c r="B12" s="286" t="s">
        <v>263</v>
      </c>
      <c r="C12" s="287"/>
      <c r="D12" s="287"/>
      <c r="E12" s="287"/>
      <c r="F12" s="287"/>
      <c r="G12" s="287"/>
      <c r="H12" s="287"/>
      <c r="I12" s="287"/>
      <c r="J12" s="287"/>
      <c r="K12" s="122"/>
    </row>
    <row r="13" spans="1:11" ht="30" customHeight="1">
      <c r="A13" s="88" t="s">
        <v>202</v>
      </c>
      <c r="B13" s="302" t="s">
        <v>203</v>
      </c>
      <c r="C13" s="303"/>
      <c r="D13" s="303"/>
      <c r="E13" s="303"/>
      <c r="F13" s="303"/>
      <c r="G13" s="303"/>
      <c r="H13" s="303"/>
      <c r="I13" s="303"/>
      <c r="J13" s="304"/>
      <c r="K13" s="122"/>
    </row>
    <row r="14" spans="1:11" ht="30" customHeight="1">
      <c r="A14" s="88" t="s">
        <v>204</v>
      </c>
      <c r="B14" s="286" t="s">
        <v>264</v>
      </c>
      <c r="C14" s="287"/>
      <c r="D14" s="287"/>
      <c r="E14" s="287"/>
      <c r="F14" s="287"/>
      <c r="G14" s="287"/>
      <c r="H14" s="287"/>
      <c r="I14" s="287"/>
      <c r="J14" s="287"/>
      <c r="K14" s="122"/>
    </row>
    <row r="15" spans="1:11" ht="30" customHeight="1">
      <c r="A15" s="88" t="s">
        <v>206</v>
      </c>
      <c r="B15" s="286" t="s">
        <v>265</v>
      </c>
      <c r="C15" s="287"/>
      <c r="D15" s="287"/>
      <c r="E15" s="287"/>
      <c r="F15" s="287"/>
      <c r="G15" s="287"/>
      <c r="H15" s="287"/>
      <c r="I15" s="287"/>
      <c r="J15" s="287"/>
      <c r="K15" s="122"/>
    </row>
    <row r="16" spans="1:11" ht="30" customHeight="1">
      <c r="A16" s="88" t="s">
        <v>208</v>
      </c>
      <c r="B16" s="286" t="s">
        <v>266</v>
      </c>
      <c r="C16" s="287"/>
      <c r="D16" s="287"/>
      <c r="E16" s="287"/>
      <c r="F16" s="287"/>
      <c r="G16" s="287"/>
      <c r="H16" s="287"/>
      <c r="I16" s="287"/>
      <c r="J16" s="287"/>
      <c r="K16" s="122"/>
    </row>
    <row r="17" spans="1:11" ht="30" customHeight="1">
      <c r="A17" s="88" t="s">
        <v>210</v>
      </c>
      <c r="B17" s="286" t="s">
        <v>223</v>
      </c>
      <c r="C17" s="287"/>
      <c r="D17" s="287"/>
      <c r="E17" s="287"/>
      <c r="F17" s="287"/>
      <c r="G17" s="287"/>
      <c r="H17" s="287"/>
      <c r="I17" s="287"/>
      <c r="J17" s="287"/>
      <c r="K17" s="122"/>
    </row>
    <row r="18" spans="1:11" ht="30" customHeight="1">
      <c r="A18" s="88" t="s">
        <v>211</v>
      </c>
      <c r="B18" s="286" t="s">
        <v>250</v>
      </c>
      <c r="C18" s="287"/>
      <c r="D18" s="287"/>
      <c r="E18" s="287"/>
      <c r="F18" s="287"/>
      <c r="G18" s="287"/>
      <c r="H18" s="287"/>
      <c r="I18" s="287"/>
      <c r="J18" s="287"/>
      <c r="K18" s="122"/>
    </row>
    <row r="19" spans="1:11" ht="30" customHeight="1">
      <c r="A19" s="91"/>
      <c r="B19" s="124"/>
      <c r="C19" s="124"/>
      <c r="D19" s="124"/>
      <c r="E19" s="124"/>
      <c r="F19" s="124"/>
      <c r="G19" s="124"/>
      <c r="H19" s="125"/>
      <c r="I19" s="125"/>
      <c r="J19" s="125"/>
      <c r="K19" s="126"/>
    </row>
    <row r="20" spans="1:11" ht="30" customHeight="1">
      <c r="A20" s="95"/>
      <c r="B20" s="288" t="s">
        <v>213</v>
      </c>
      <c r="C20" s="289"/>
      <c r="D20" s="289"/>
      <c r="E20" s="289"/>
      <c r="F20" s="289"/>
      <c r="G20" s="289"/>
      <c r="H20" s="127"/>
      <c r="I20" s="128"/>
      <c r="J20" s="128"/>
      <c r="K20" s="126"/>
    </row>
    <row r="21" spans="1:11" ht="30" customHeight="1">
      <c r="A21" s="98"/>
      <c r="B21" s="99" t="s">
        <v>214</v>
      </c>
      <c r="C21" s="99" t="s">
        <v>215</v>
      </c>
      <c r="D21" s="99" t="s">
        <v>216</v>
      </c>
      <c r="E21" s="99" t="s">
        <v>217</v>
      </c>
      <c r="F21" s="99" t="s">
        <v>218</v>
      </c>
      <c r="G21" s="99" t="s">
        <v>219</v>
      </c>
      <c r="H21" s="127"/>
      <c r="I21" s="128"/>
      <c r="J21" s="128"/>
      <c r="K21" s="126"/>
    </row>
    <row r="22" spans="1:11" ht="30" customHeight="1">
      <c r="A22" s="100" t="s">
        <v>220</v>
      </c>
      <c r="B22" s="129">
        <v>20</v>
      </c>
      <c r="C22" s="129">
        <v>20</v>
      </c>
      <c r="D22" s="129">
        <v>20</v>
      </c>
      <c r="E22" s="129">
        <v>20</v>
      </c>
      <c r="F22" s="129">
        <v>20</v>
      </c>
      <c r="G22" s="129">
        <v>20</v>
      </c>
      <c r="H22" s="127"/>
      <c r="I22" s="128"/>
      <c r="J22" s="128"/>
      <c r="K22" s="126"/>
    </row>
    <row r="23" spans="1:11" ht="30" customHeight="1">
      <c r="A23" s="100" t="s">
        <v>221</v>
      </c>
      <c r="B23" s="188">
        <f>IFERROR(AVERAGE(D29:D30),"")</f>
        <v>20</v>
      </c>
      <c r="C23" s="188">
        <f>IFERROR(AVERAGE(D31:D34),"")</f>
        <v>20</v>
      </c>
      <c r="D23" s="188" t="str">
        <f>IFERROR(AVERAGE(D35:D38),"")</f>
        <v/>
      </c>
      <c r="E23" s="188" t="str">
        <f>IFERROR(AVERAGE(D39:D42),"")</f>
        <v/>
      </c>
      <c r="F23" s="188" t="str">
        <f>IFERROR(AVERAGE(D43:D44),"")</f>
        <v/>
      </c>
      <c r="G23" s="188">
        <f>AVERAGE(B23:F23)</f>
        <v>20</v>
      </c>
      <c r="H23" s="127"/>
      <c r="I23" s="128"/>
      <c r="J23" s="128"/>
      <c r="K23" s="126"/>
    </row>
    <row r="24" spans="1:11" ht="30" customHeight="1">
      <c r="A24" s="100" t="s">
        <v>222</v>
      </c>
      <c r="B24" s="103">
        <f>IFERROR(IF(B23/B22&gt;100%,100%,B23/B22),"")</f>
        <v>1</v>
      </c>
      <c r="C24" s="238">
        <f>IFERROR(IF(C23/C22&gt;100%,100%,C23/C22)*0.75,"")</f>
        <v>0.75</v>
      </c>
      <c r="D24" s="103" t="str">
        <f t="shared" ref="D24:F24" si="0">IFERROR(D23/D22,"")</f>
        <v/>
      </c>
      <c r="E24" s="103" t="str">
        <f t="shared" si="0"/>
        <v/>
      </c>
      <c r="F24" s="103" t="str">
        <f t="shared" si="0"/>
        <v/>
      </c>
      <c r="G24" s="104" t="s">
        <v>223</v>
      </c>
      <c r="H24" s="127"/>
      <c r="I24" s="128"/>
      <c r="J24" s="128"/>
      <c r="K24" s="126"/>
    </row>
    <row r="25" spans="1:11" ht="30" customHeight="1">
      <c r="A25" s="100" t="s">
        <v>224</v>
      </c>
      <c r="B25" s="238">
        <f>IF(((B23/B22)*0.125)&gt;0.125,0.125,(B23/B22)*0.125)</f>
        <v>0.125</v>
      </c>
      <c r="C25" s="238">
        <f>IF(((B23/B22)*0.125)+((C23/C22)*0.1875)&gt;0.3125,0.3125,((B23/B22)*0.125)+((C23/C22)*0.1875))</f>
        <v>0.3125</v>
      </c>
      <c r="D25" s="103"/>
      <c r="E25" s="103"/>
      <c r="F25" s="103"/>
      <c r="G25" s="238">
        <f>MAX(B25:F25)</f>
        <v>0.3125</v>
      </c>
      <c r="H25" s="127"/>
      <c r="I25" s="128"/>
      <c r="J25" s="128"/>
      <c r="K25" s="126"/>
    </row>
    <row r="26" spans="1:11" ht="30" customHeight="1">
      <c r="A26" s="131"/>
      <c r="B26" s="124"/>
      <c r="C26" s="124"/>
      <c r="D26" s="124"/>
      <c r="E26" s="124"/>
      <c r="F26" s="124"/>
      <c r="G26" s="124"/>
      <c r="H26" s="132"/>
      <c r="I26" s="132"/>
      <c r="J26" s="132"/>
      <c r="K26" s="126"/>
    </row>
    <row r="27" spans="1:11" ht="30" customHeight="1">
      <c r="A27" s="288" t="s">
        <v>225</v>
      </c>
      <c r="B27" s="289"/>
      <c r="C27" s="289"/>
      <c r="D27" s="289"/>
      <c r="E27" s="289"/>
      <c r="F27" s="289"/>
      <c r="G27" s="289"/>
      <c r="H27" s="289"/>
      <c r="I27" s="289"/>
      <c r="J27" s="289"/>
      <c r="K27" s="122"/>
    </row>
    <row r="28" spans="1:11" ht="30" customHeight="1">
      <c r="A28" s="96" t="s">
        <v>226</v>
      </c>
      <c r="B28" s="96" t="s">
        <v>227</v>
      </c>
      <c r="C28" s="96" t="s">
        <v>228</v>
      </c>
      <c r="D28" s="96" t="s">
        <v>229</v>
      </c>
      <c r="E28" s="96" t="s">
        <v>230</v>
      </c>
      <c r="F28" s="288" t="s">
        <v>231</v>
      </c>
      <c r="G28" s="289"/>
      <c r="H28" s="289"/>
      <c r="I28" s="288" t="s">
        <v>232</v>
      </c>
      <c r="J28" s="289"/>
      <c r="K28" s="122"/>
    </row>
    <row r="29" spans="1:11" ht="287.25" customHeight="1">
      <c r="A29" s="109">
        <v>2024</v>
      </c>
      <c r="B29" s="110" t="s">
        <v>233</v>
      </c>
      <c r="C29" s="235">
        <v>20</v>
      </c>
      <c r="D29" s="236">
        <v>20</v>
      </c>
      <c r="E29" s="237">
        <f t="shared" ref="E29:E44" si="1">IFERROR(D29/C29,0)</f>
        <v>1</v>
      </c>
      <c r="F29" s="298" t="s">
        <v>267</v>
      </c>
      <c r="G29" s="299"/>
      <c r="H29" s="300"/>
      <c r="I29" s="298" t="s">
        <v>268</v>
      </c>
      <c r="J29" s="300"/>
      <c r="K29" s="122"/>
    </row>
    <row r="30" spans="1:11" ht="287.25" customHeight="1">
      <c r="A30" s="109">
        <v>2024</v>
      </c>
      <c r="B30" s="110" t="s">
        <v>236</v>
      </c>
      <c r="C30" s="235">
        <v>20</v>
      </c>
      <c r="D30" s="236">
        <v>20</v>
      </c>
      <c r="E30" s="237">
        <f t="shared" si="1"/>
        <v>1</v>
      </c>
      <c r="F30" s="298" t="s">
        <v>269</v>
      </c>
      <c r="G30" s="299"/>
      <c r="H30" s="300"/>
      <c r="I30" s="312" t="s">
        <v>270</v>
      </c>
      <c r="J30" s="313"/>
      <c r="K30" s="122"/>
    </row>
    <row r="31" spans="1:11" ht="287.25" customHeight="1">
      <c r="A31" s="109">
        <v>2025</v>
      </c>
      <c r="B31" s="110" t="s">
        <v>238</v>
      </c>
      <c r="C31" s="235">
        <v>20</v>
      </c>
      <c r="D31" s="236">
        <v>20</v>
      </c>
      <c r="E31" s="237">
        <f t="shared" si="1"/>
        <v>1</v>
      </c>
      <c r="F31" s="298" t="s">
        <v>271</v>
      </c>
      <c r="G31" s="299"/>
      <c r="H31" s="300"/>
      <c r="I31" s="298" t="s">
        <v>272</v>
      </c>
      <c r="J31" s="300"/>
      <c r="K31" s="122"/>
    </row>
    <row r="32" spans="1:11" ht="287.25" customHeight="1">
      <c r="A32" s="109">
        <v>2025</v>
      </c>
      <c r="B32" s="110" t="s">
        <v>240</v>
      </c>
      <c r="C32" s="235">
        <v>20</v>
      </c>
      <c r="D32" s="241">
        <v>20</v>
      </c>
      <c r="E32" s="237">
        <f t="shared" si="1"/>
        <v>1</v>
      </c>
      <c r="F32" s="298" t="s">
        <v>273</v>
      </c>
      <c r="G32" s="299"/>
      <c r="H32" s="300"/>
      <c r="I32" s="298" t="s">
        <v>274</v>
      </c>
      <c r="J32" s="300"/>
      <c r="K32" s="122"/>
    </row>
    <row r="33" spans="1:11" ht="290.25" customHeight="1">
      <c r="A33" s="109">
        <v>2025</v>
      </c>
      <c r="B33" s="110" t="s">
        <v>233</v>
      </c>
      <c r="C33" s="235">
        <v>20</v>
      </c>
      <c r="D33" s="258">
        <v>20</v>
      </c>
      <c r="E33" s="237">
        <f t="shared" si="1"/>
        <v>1</v>
      </c>
      <c r="F33" s="292" t="s">
        <v>275</v>
      </c>
      <c r="G33" s="293"/>
      <c r="H33" s="294"/>
      <c r="I33" s="292" t="s">
        <v>276</v>
      </c>
      <c r="J33" s="294"/>
      <c r="K33" s="122"/>
    </row>
    <row r="34" spans="1:11" ht="18.75" customHeight="1">
      <c r="A34" s="109">
        <v>2025</v>
      </c>
      <c r="B34" s="110" t="s">
        <v>236</v>
      </c>
      <c r="C34" s="235">
        <v>20</v>
      </c>
      <c r="D34" s="239"/>
      <c r="E34" s="237">
        <f t="shared" si="1"/>
        <v>0</v>
      </c>
      <c r="F34" s="298"/>
      <c r="G34" s="299"/>
      <c r="H34" s="300"/>
      <c r="I34" s="310"/>
      <c r="J34" s="311"/>
      <c r="K34" s="122"/>
    </row>
    <row r="35" spans="1:11" ht="18.75" customHeight="1">
      <c r="A35" s="109">
        <v>2026</v>
      </c>
      <c r="B35" s="110" t="s">
        <v>238</v>
      </c>
      <c r="C35" s="235">
        <v>20</v>
      </c>
      <c r="D35" s="241"/>
      <c r="E35" s="237">
        <f t="shared" si="1"/>
        <v>0</v>
      </c>
      <c r="F35" s="298"/>
      <c r="G35" s="299"/>
      <c r="H35" s="300"/>
      <c r="I35" s="310"/>
      <c r="J35" s="311"/>
      <c r="K35" s="122"/>
    </row>
    <row r="36" spans="1:11" ht="18.75" customHeight="1">
      <c r="A36" s="109">
        <v>2026</v>
      </c>
      <c r="B36" s="110" t="s">
        <v>240</v>
      </c>
      <c r="C36" s="235">
        <v>20</v>
      </c>
      <c r="D36" s="241"/>
      <c r="E36" s="237">
        <f t="shared" si="1"/>
        <v>0</v>
      </c>
      <c r="F36" s="298"/>
      <c r="G36" s="299"/>
      <c r="H36" s="300"/>
      <c r="I36" s="310"/>
      <c r="J36" s="311"/>
      <c r="K36" s="122"/>
    </row>
    <row r="37" spans="1:11" ht="18.75" customHeight="1">
      <c r="A37" s="109">
        <v>2026</v>
      </c>
      <c r="B37" s="110" t="s">
        <v>233</v>
      </c>
      <c r="C37" s="235">
        <v>20</v>
      </c>
      <c r="D37" s="241"/>
      <c r="E37" s="237">
        <f t="shared" si="1"/>
        <v>0</v>
      </c>
      <c r="F37" s="298"/>
      <c r="G37" s="299"/>
      <c r="H37" s="300"/>
      <c r="I37" s="310"/>
      <c r="J37" s="311"/>
      <c r="K37" s="122"/>
    </row>
    <row r="38" spans="1:11" ht="18.75" customHeight="1">
      <c r="A38" s="109">
        <v>2026</v>
      </c>
      <c r="B38" s="110" t="s">
        <v>236</v>
      </c>
      <c r="C38" s="235">
        <v>20</v>
      </c>
      <c r="D38" s="241"/>
      <c r="E38" s="237">
        <f t="shared" si="1"/>
        <v>0</v>
      </c>
      <c r="F38" s="298"/>
      <c r="G38" s="299"/>
      <c r="H38" s="300"/>
      <c r="I38" s="310"/>
      <c r="J38" s="311"/>
      <c r="K38" s="122"/>
    </row>
    <row r="39" spans="1:11" ht="18.75" customHeight="1">
      <c r="A39" s="109">
        <v>2027</v>
      </c>
      <c r="B39" s="110" t="s">
        <v>238</v>
      </c>
      <c r="C39" s="235">
        <v>20</v>
      </c>
      <c r="D39" s="239"/>
      <c r="E39" s="237">
        <f t="shared" si="1"/>
        <v>0</v>
      </c>
      <c r="F39" s="298"/>
      <c r="G39" s="299"/>
      <c r="H39" s="300"/>
      <c r="I39" s="310"/>
      <c r="J39" s="311"/>
      <c r="K39" s="122"/>
    </row>
    <row r="40" spans="1:11" ht="18.75" customHeight="1">
      <c r="A40" s="109">
        <v>2027</v>
      </c>
      <c r="B40" s="110" t="s">
        <v>240</v>
      </c>
      <c r="C40" s="235">
        <v>20</v>
      </c>
      <c r="D40" s="241"/>
      <c r="E40" s="237">
        <f t="shared" si="1"/>
        <v>0</v>
      </c>
      <c r="F40" s="298"/>
      <c r="G40" s="299"/>
      <c r="H40" s="300"/>
      <c r="I40" s="310"/>
      <c r="J40" s="311"/>
      <c r="K40" s="122"/>
    </row>
    <row r="41" spans="1:11" ht="18.75" customHeight="1">
      <c r="A41" s="109">
        <v>2027</v>
      </c>
      <c r="B41" s="110" t="s">
        <v>233</v>
      </c>
      <c r="C41" s="235">
        <v>20</v>
      </c>
      <c r="D41" s="241"/>
      <c r="E41" s="237">
        <f t="shared" si="1"/>
        <v>0</v>
      </c>
      <c r="F41" s="298"/>
      <c r="G41" s="299"/>
      <c r="H41" s="300"/>
      <c r="I41" s="310"/>
      <c r="J41" s="311"/>
      <c r="K41" s="122"/>
    </row>
    <row r="42" spans="1:11" ht="18.75" customHeight="1">
      <c r="A42" s="109">
        <v>2027</v>
      </c>
      <c r="B42" s="110" t="s">
        <v>236</v>
      </c>
      <c r="C42" s="235">
        <v>20</v>
      </c>
      <c r="D42" s="241"/>
      <c r="E42" s="237">
        <f t="shared" si="1"/>
        <v>0</v>
      </c>
      <c r="F42" s="298"/>
      <c r="G42" s="299"/>
      <c r="H42" s="300"/>
      <c r="I42" s="310"/>
      <c r="J42" s="311"/>
      <c r="K42" s="122"/>
    </row>
    <row r="43" spans="1:11" ht="18.75" customHeight="1">
      <c r="A43" s="109">
        <v>2028</v>
      </c>
      <c r="B43" s="110" t="s">
        <v>238</v>
      </c>
      <c r="C43" s="235">
        <v>20</v>
      </c>
      <c r="D43" s="241"/>
      <c r="E43" s="237">
        <f t="shared" si="1"/>
        <v>0</v>
      </c>
      <c r="F43" s="298"/>
      <c r="G43" s="299"/>
      <c r="H43" s="300"/>
      <c r="I43" s="310"/>
      <c r="J43" s="311"/>
      <c r="K43" s="122"/>
    </row>
    <row r="44" spans="1:11" ht="18.75" customHeight="1">
      <c r="A44" s="109">
        <v>2028</v>
      </c>
      <c r="B44" s="110" t="s">
        <v>240</v>
      </c>
      <c r="C44" s="235">
        <v>20</v>
      </c>
      <c r="D44" s="239"/>
      <c r="E44" s="237">
        <f t="shared" si="1"/>
        <v>0</v>
      </c>
      <c r="F44" s="298"/>
      <c r="G44" s="299"/>
      <c r="H44" s="300"/>
      <c r="I44" s="310"/>
      <c r="J44" s="311"/>
      <c r="K44" s="122"/>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topLeftCell="A15" workbookViewId="0">
      <selection activeCell="C25" sqref="C2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279" t="s">
        <v>189</v>
      </c>
      <c r="D1" s="280"/>
      <c r="E1" s="280"/>
      <c r="F1" s="280"/>
      <c r="G1" s="280"/>
      <c r="H1" s="280"/>
      <c r="I1" s="77" t="s">
        <v>1</v>
      </c>
      <c r="J1" s="78" t="s">
        <v>2</v>
      </c>
    </row>
    <row r="2" spans="1:10" ht="22.5" customHeight="1">
      <c r="A2" s="116"/>
      <c r="B2" s="79"/>
      <c r="C2" s="281"/>
      <c r="D2" s="281"/>
      <c r="E2" s="281"/>
      <c r="F2" s="281"/>
      <c r="G2" s="281"/>
      <c r="H2" s="281"/>
      <c r="I2" s="80" t="s">
        <v>3</v>
      </c>
      <c r="J2" s="81">
        <v>4</v>
      </c>
    </row>
    <row r="3" spans="1:10" ht="22.5" customHeight="1">
      <c r="A3" s="116"/>
      <c r="B3" s="79"/>
      <c r="C3" s="281"/>
      <c r="D3" s="281"/>
      <c r="E3" s="281"/>
      <c r="F3" s="281"/>
      <c r="G3" s="281"/>
      <c r="H3" s="281"/>
      <c r="I3" s="80" t="s">
        <v>4</v>
      </c>
      <c r="J3" s="179" t="s">
        <v>5</v>
      </c>
    </row>
    <row r="4" spans="1:10" ht="22.5" customHeight="1">
      <c r="A4" s="117"/>
      <c r="B4" s="118"/>
      <c r="C4" s="309"/>
      <c r="D4" s="309"/>
      <c r="E4" s="309"/>
      <c r="F4" s="309"/>
      <c r="G4" s="309"/>
      <c r="H4" s="309"/>
      <c r="I4" s="83" t="s">
        <v>6</v>
      </c>
      <c r="J4" s="180" t="s">
        <v>7</v>
      </c>
    </row>
    <row r="5" spans="1:10" ht="30" customHeight="1">
      <c r="A5" s="119"/>
      <c r="B5" s="120"/>
      <c r="C5" s="120"/>
      <c r="D5" s="120"/>
      <c r="E5" s="120"/>
      <c r="F5" s="120"/>
      <c r="G5" s="120"/>
      <c r="H5" s="120"/>
      <c r="I5" s="86"/>
      <c r="J5" s="121"/>
    </row>
    <row r="6" spans="1:10" ht="30" customHeight="1">
      <c r="A6" s="88" t="s">
        <v>127</v>
      </c>
      <c r="B6" s="286" t="s">
        <v>26</v>
      </c>
      <c r="C6" s="287"/>
      <c r="D6" s="287"/>
      <c r="E6" s="287"/>
      <c r="F6" s="287"/>
      <c r="G6" s="287"/>
      <c r="H6" s="287"/>
      <c r="I6" s="287"/>
      <c r="J6" s="287"/>
    </row>
    <row r="7" spans="1:10" ht="30" customHeight="1">
      <c r="A7" s="88" t="s">
        <v>190</v>
      </c>
      <c r="B7" s="286" t="s">
        <v>277</v>
      </c>
      <c r="C7" s="287"/>
      <c r="D7" s="287"/>
      <c r="E7" s="287"/>
      <c r="F7" s="287"/>
      <c r="G7" s="287"/>
      <c r="H7" s="287"/>
      <c r="I7" s="287"/>
      <c r="J7" s="287"/>
    </row>
    <row r="8" spans="1:10" ht="30" customHeight="1">
      <c r="A8" s="88" t="s">
        <v>192</v>
      </c>
      <c r="B8" s="90" t="s">
        <v>278</v>
      </c>
      <c r="C8" s="302" t="s">
        <v>279</v>
      </c>
      <c r="D8" s="303"/>
      <c r="E8" s="303"/>
      <c r="F8" s="303"/>
      <c r="G8" s="303"/>
      <c r="H8" s="303"/>
      <c r="I8" s="303"/>
      <c r="J8" s="304"/>
    </row>
    <row r="9" spans="1:10" ht="30" customHeight="1">
      <c r="A9" s="88" t="s">
        <v>195</v>
      </c>
      <c r="B9" s="286" t="s">
        <v>280</v>
      </c>
      <c r="C9" s="287"/>
      <c r="D9" s="287"/>
      <c r="E9" s="287"/>
      <c r="F9" s="287"/>
      <c r="G9" s="287"/>
      <c r="H9" s="287"/>
      <c r="I9" s="287"/>
      <c r="J9" s="287"/>
    </row>
    <row r="10" spans="1:10" ht="30" customHeight="1">
      <c r="A10" s="88" t="s">
        <v>197</v>
      </c>
      <c r="B10" s="286" t="s">
        <v>281</v>
      </c>
      <c r="C10" s="287"/>
      <c r="D10" s="287"/>
      <c r="E10" s="287"/>
      <c r="F10" s="287"/>
      <c r="G10" s="287"/>
      <c r="H10" s="287"/>
      <c r="I10" s="287"/>
      <c r="J10" s="287"/>
    </row>
    <row r="11" spans="1:10" ht="30" customHeight="1">
      <c r="A11" s="88" t="s">
        <v>198</v>
      </c>
      <c r="B11" s="286" t="s">
        <v>247</v>
      </c>
      <c r="C11" s="287"/>
      <c r="D11" s="287"/>
      <c r="E11" s="287"/>
      <c r="F11" s="287"/>
      <c r="G11" s="287"/>
      <c r="H11" s="287"/>
      <c r="I11" s="287"/>
      <c r="J11" s="287"/>
    </row>
    <row r="12" spans="1:10" ht="30" customHeight="1">
      <c r="A12" s="88" t="s">
        <v>200</v>
      </c>
      <c r="B12" s="286" t="s">
        <v>201</v>
      </c>
      <c r="C12" s="287"/>
      <c r="D12" s="287"/>
      <c r="E12" s="287"/>
      <c r="F12" s="287"/>
      <c r="G12" s="287"/>
      <c r="H12" s="287"/>
      <c r="I12" s="287"/>
      <c r="J12" s="287"/>
    </row>
    <row r="13" spans="1:10" ht="30" customHeight="1">
      <c r="A13" s="88" t="s">
        <v>202</v>
      </c>
      <c r="B13" s="283" t="s">
        <v>203</v>
      </c>
      <c r="C13" s="284"/>
      <c r="D13" s="284"/>
      <c r="E13" s="284"/>
      <c r="F13" s="284"/>
      <c r="G13" s="284"/>
      <c r="H13" s="284"/>
      <c r="I13" s="284"/>
      <c r="J13" s="285"/>
    </row>
    <row r="14" spans="1:10" ht="30" customHeight="1">
      <c r="A14" s="88" t="s">
        <v>204</v>
      </c>
      <c r="B14" s="286" t="s">
        <v>282</v>
      </c>
      <c r="C14" s="287"/>
      <c r="D14" s="287"/>
      <c r="E14" s="287"/>
      <c r="F14" s="287"/>
      <c r="G14" s="287"/>
      <c r="H14" s="287"/>
      <c r="I14" s="287"/>
      <c r="J14" s="287"/>
    </row>
    <row r="15" spans="1:10" ht="30" customHeight="1">
      <c r="A15" s="88" t="s">
        <v>206</v>
      </c>
      <c r="B15" s="286" t="s">
        <v>283</v>
      </c>
      <c r="C15" s="287"/>
      <c r="D15" s="287"/>
      <c r="E15" s="287"/>
      <c r="F15" s="287"/>
      <c r="G15" s="287"/>
      <c r="H15" s="287"/>
      <c r="I15" s="287"/>
      <c r="J15" s="287"/>
    </row>
    <row r="16" spans="1:10" ht="30" customHeight="1">
      <c r="A16" s="88" t="s">
        <v>208</v>
      </c>
      <c r="B16" s="286" t="s">
        <v>284</v>
      </c>
      <c r="C16" s="287"/>
      <c r="D16" s="287"/>
      <c r="E16" s="287"/>
      <c r="F16" s="287"/>
      <c r="G16" s="287"/>
      <c r="H16" s="287"/>
      <c r="I16" s="287"/>
      <c r="J16" s="287"/>
    </row>
    <row r="17" spans="1:10" ht="30" customHeight="1">
      <c r="A17" s="88" t="s">
        <v>210</v>
      </c>
      <c r="B17" s="286" t="s">
        <v>285</v>
      </c>
      <c r="C17" s="287"/>
      <c r="D17" s="287"/>
      <c r="E17" s="287"/>
      <c r="F17" s="440"/>
      <c r="G17" s="287"/>
      <c r="H17" s="287"/>
      <c r="I17" s="287"/>
      <c r="J17" s="287"/>
    </row>
    <row r="18" spans="1:10" ht="30" customHeight="1">
      <c r="A18" s="88" t="s">
        <v>211</v>
      </c>
      <c r="B18" s="286" t="s">
        <v>250</v>
      </c>
      <c r="C18" s="287"/>
      <c r="D18" s="287"/>
      <c r="E18" s="287"/>
      <c r="F18" s="287"/>
      <c r="G18" s="287"/>
      <c r="H18" s="287"/>
      <c r="I18" s="287"/>
      <c r="J18" s="287"/>
    </row>
    <row r="19" spans="1:10" ht="30" customHeight="1">
      <c r="A19" s="91"/>
      <c r="B19" s="124"/>
      <c r="C19" s="124"/>
      <c r="D19" s="124"/>
      <c r="E19" s="124"/>
      <c r="F19" s="124"/>
      <c r="G19" s="124"/>
      <c r="H19" s="125"/>
      <c r="I19" s="125"/>
      <c r="J19" s="136"/>
    </row>
    <row r="20" spans="1:10" ht="30" customHeight="1">
      <c r="A20" s="95"/>
      <c r="B20" s="288" t="s">
        <v>213</v>
      </c>
      <c r="C20" s="289"/>
      <c r="D20" s="289"/>
      <c r="E20" s="289"/>
      <c r="F20" s="289"/>
      <c r="G20" s="289"/>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30">
        <v>1</v>
      </c>
      <c r="H22" s="127"/>
      <c r="I22" s="128"/>
      <c r="J22" s="137"/>
    </row>
    <row r="23" spans="1:10" ht="30" customHeight="1">
      <c r="A23" s="100" t="s">
        <v>221</v>
      </c>
      <c r="B23" s="134">
        <f>IFERROR(AVERAGE(D29:D30),"")</f>
        <v>1</v>
      </c>
      <c r="C23" s="134">
        <f>IFERROR(AVERAGE(D31:D34),"")</f>
        <v>1</v>
      </c>
      <c r="D23" s="134" t="str">
        <f>IFERROR(AVERAGE(D35:D38),"")</f>
        <v/>
      </c>
      <c r="E23" s="134" t="str">
        <f>IFERROR(AVERAGE(D39:D42),"")</f>
        <v/>
      </c>
      <c r="F23" s="134" t="str">
        <f>IFERROR(AVERAGE(D43:D44),"")</f>
        <v/>
      </c>
      <c r="G23" s="196">
        <f>AVERAGE(B23:F23)</f>
        <v>1</v>
      </c>
      <c r="H23" s="127"/>
      <c r="I23" s="128"/>
      <c r="J23" s="137"/>
    </row>
    <row r="24" spans="1:10" ht="30" customHeight="1">
      <c r="A24" s="100" t="s">
        <v>222</v>
      </c>
      <c r="B24" s="103">
        <f>IFERROR(IF(B23/B22&gt;100%,100%,B23/B22),"")</f>
        <v>1</v>
      </c>
      <c r="C24" s="238">
        <f>IFERROR(IF(C23/C22&gt;100%,100%,C23/C22)*0.75,"")</f>
        <v>0.75</v>
      </c>
      <c r="D24" s="103" t="str">
        <f t="shared" ref="D24:F24" si="0">IFERROR(D23/D22,"")</f>
        <v/>
      </c>
      <c r="E24" s="103" t="str">
        <f t="shared" si="0"/>
        <v/>
      </c>
      <c r="F24" s="103" t="str">
        <f t="shared" si="0"/>
        <v/>
      </c>
      <c r="G24" s="104" t="s">
        <v>223</v>
      </c>
      <c r="H24" s="127"/>
      <c r="I24" s="128"/>
      <c r="J24" s="137"/>
    </row>
    <row r="25" spans="1:10" ht="30" customHeight="1">
      <c r="A25" s="100" t="s">
        <v>224</v>
      </c>
      <c r="B25" s="238">
        <f>IF(((B23/B22)*0.125)&gt;0.125,0.125,(B23/B22)*0.125)</f>
        <v>0.125</v>
      </c>
      <c r="C25" s="238">
        <f>IF(((B23/B22)*0.125)+((C23/C22)*0.1875)&gt;0.3125,0.3125,((B23/B22)*0.125)+((C23/C22)*0.1875))</f>
        <v>0.3125</v>
      </c>
      <c r="D25" s="103"/>
      <c r="E25" s="103"/>
      <c r="F25" s="103"/>
      <c r="G25" s="103">
        <f>MAX(B25:F25)</f>
        <v>0.3125</v>
      </c>
      <c r="H25" s="127"/>
      <c r="I25" s="128"/>
      <c r="J25" s="137"/>
    </row>
    <row r="26" spans="1:10" ht="30" customHeight="1">
      <c r="A26" s="131"/>
      <c r="B26" s="124"/>
      <c r="C26" s="124"/>
      <c r="D26" s="124"/>
      <c r="E26" s="124"/>
      <c r="F26" s="124"/>
      <c r="G26" s="124"/>
      <c r="H26" s="132"/>
      <c r="I26" s="132"/>
      <c r="J26" s="138"/>
    </row>
    <row r="27" spans="1:10" ht="30" customHeight="1">
      <c r="A27" s="288" t="s">
        <v>225</v>
      </c>
      <c r="B27" s="289"/>
      <c r="C27" s="289"/>
      <c r="D27" s="289"/>
      <c r="E27" s="289"/>
      <c r="F27" s="289"/>
      <c r="G27" s="289"/>
      <c r="H27" s="289"/>
      <c r="I27" s="289"/>
      <c r="J27" s="289"/>
    </row>
    <row r="28" spans="1:10" ht="30" customHeight="1">
      <c r="A28" s="96" t="s">
        <v>226</v>
      </c>
      <c r="B28" s="96" t="s">
        <v>227</v>
      </c>
      <c r="C28" s="96" t="s">
        <v>228</v>
      </c>
      <c r="D28" s="96" t="s">
        <v>229</v>
      </c>
      <c r="E28" s="96" t="s">
        <v>230</v>
      </c>
      <c r="F28" s="288" t="s">
        <v>231</v>
      </c>
      <c r="G28" s="289"/>
      <c r="H28" s="289"/>
      <c r="I28" s="288" t="s">
        <v>232</v>
      </c>
      <c r="J28" s="289"/>
    </row>
    <row r="29" spans="1:10" ht="403.5" customHeight="1">
      <c r="A29" s="109">
        <v>2024</v>
      </c>
      <c r="B29" s="110" t="s">
        <v>233</v>
      </c>
      <c r="C29" s="239">
        <v>1</v>
      </c>
      <c r="D29" s="240">
        <v>1</v>
      </c>
      <c r="E29" s="237">
        <f>IFERROR(IF(D29/C29&gt;100%,100%,D29/C29),0)</f>
        <v>1</v>
      </c>
      <c r="F29" s="314" t="s">
        <v>286</v>
      </c>
      <c r="G29" s="315"/>
      <c r="H29" s="315"/>
      <c r="I29" s="316" t="s">
        <v>287</v>
      </c>
      <c r="J29" s="317"/>
    </row>
    <row r="30" spans="1:10" ht="385.5" customHeight="1">
      <c r="A30" s="109">
        <v>2024</v>
      </c>
      <c r="B30" s="110" t="s">
        <v>236</v>
      </c>
      <c r="C30" s="239">
        <v>1</v>
      </c>
      <c r="D30" s="240">
        <v>1</v>
      </c>
      <c r="E30" s="237">
        <f t="shared" ref="E30:E44" si="1">IFERROR(IF(D30/C30&gt;100%,100%,D30/C30),0)</f>
        <v>1</v>
      </c>
      <c r="F30" s="314" t="s">
        <v>288</v>
      </c>
      <c r="G30" s="315"/>
      <c r="H30" s="315"/>
      <c r="I30" s="316" t="s">
        <v>289</v>
      </c>
      <c r="J30" s="317"/>
    </row>
    <row r="31" spans="1:10" ht="313.5" customHeight="1">
      <c r="A31" s="109">
        <v>2025</v>
      </c>
      <c r="B31" s="110" t="s">
        <v>238</v>
      </c>
      <c r="C31" s="239">
        <v>1</v>
      </c>
      <c r="D31" s="240">
        <v>1</v>
      </c>
      <c r="E31" s="237">
        <f t="shared" si="1"/>
        <v>1</v>
      </c>
      <c r="F31" s="314" t="s">
        <v>290</v>
      </c>
      <c r="G31" s="315"/>
      <c r="H31" s="315"/>
      <c r="I31" s="316" t="s">
        <v>291</v>
      </c>
      <c r="J31" s="317"/>
    </row>
    <row r="32" spans="1:10" ht="397.5" customHeight="1">
      <c r="A32" s="109">
        <v>2025</v>
      </c>
      <c r="B32" s="110" t="s">
        <v>240</v>
      </c>
      <c r="C32" s="239">
        <v>1</v>
      </c>
      <c r="D32" s="240">
        <v>1</v>
      </c>
      <c r="E32" s="237">
        <f t="shared" si="1"/>
        <v>1</v>
      </c>
      <c r="F32" s="318" t="s">
        <v>292</v>
      </c>
      <c r="G32" s="319"/>
      <c r="H32" s="320"/>
      <c r="I32" s="321" t="s">
        <v>293</v>
      </c>
      <c r="J32" s="320"/>
    </row>
    <row r="33" spans="1:10" ht="256.5" customHeight="1">
      <c r="A33" s="109">
        <v>2025</v>
      </c>
      <c r="B33" s="110" t="s">
        <v>233</v>
      </c>
      <c r="C33" s="239">
        <v>1</v>
      </c>
      <c r="D33" s="239">
        <v>1</v>
      </c>
      <c r="E33" s="237">
        <f t="shared" si="1"/>
        <v>1</v>
      </c>
      <c r="F33" s="322" t="s">
        <v>294</v>
      </c>
      <c r="G33" s="323"/>
      <c r="H33" s="324"/>
      <c r="I33" s="323" t="s">
        <v>295</v>
      </c>
      <c r="J33" s="324"/>
    </row>
    <row r="34" spans="1:10" ht="18.75" customHeight="1">
      <c r="A34" s="109">
        <v>2025</v>
      </c>
      <c r="B34" s="110" t="s">
        <v>236</v>
      </c>
      <c r="C34" s="239">
        <v>1</v>
      </c>
      <c r="D34" s="239"/>
      <c r="E34" s="237">
        <f t="shared" si="1"/>
        <v>0</v>
      </c>
      <c r="F34" s="298"/>
      <c r="G34" s="299"/>
      <c r="H34" s="300"/>
      <c r="I34" s="310"/>
      <c r="J34" s="311"/>
    </row>
    <row r="35" spans="1:10" ht="18.75" customHeight="1">
      <c r="A35" s="109">
        <v>2026</v>
      </c>
      <c r="B35" s="110" t="s">
        <v>238</v>
      </c>
      <c r="C35" s="239">
        <v>1</v>
      </c>
      <c r="D35" s="241"/>
      <c r="E35" s="237">
        <f t="shared" si="1"/>
        <v>0</v>
      </c>
      <c r="F35" s="298"/>
      <c r="G35" s="299"/>
      <c r="H35" s="300"/>
      <c r="I35" s="310"/>
      <c r="J35" s="311"/>
    </row>
    <row r="36" spans="1:10" ht="18.75" customHeight="1">
      <c r="A36" s="109">
        <v>2026</v>
      </c>
      <c r="B36" s="110" t="s">
        <v>240</v>
      </c>
      <c r="C36" s="239">
        <v>1</v>
      </c>
      <c r="D36" s="241"/>
      <c r="E36" s="237">
        <f t="shared" si="1"/>
        <v>0</v>
      </c>
      <c r="F36" s="298"/>
      <c r="G36" s="299"/>
      <c r="H36" s="300"/>
      <c r="I36" s="310"/>
      <c r="J36" s="311"/>
    </row>
    <row r="37" spans="1:10" ht="18.75" customHeight="1">
      <c r="A37" s="109">
        <v>2026</v>
      </c>
      <c r="B37" s="110" t="s">
        <v>233</v>
      </c>
      <c r="C37" s="239">
        <v>1</v>
      </c>
      <c r="D37" s="241"/>
      <c r="E37" s="237">
        <f t="shared" si="1"/>
        <v>0</v>
      </c>
      <c r="F37" s="298"/>
      <c r="G37" s="299"/>
      <c r="H37" s="300"/>
      <c r="I37" s="310"/>
      <c r="J37" s="311"/>
    </row>
    <row r="38" spans="1:10" ht="18.75" customHeight="1">
      <c r="A38" s="109">
        <v>2026</v>
      </c>
      <c r="B38" s="110" t="s">
        <v>236</v>
      </c>
      <c r="C38" s="239">
        <v>1</v>
      </c>
      <c r="D38" s="241"/>
      <c r="E38" s="237">
        <f t="shared" si="1"/>
        <v>0</v>
      </c>
      <c r="F38" s="298"/>
      <c r="G38" s="299"/>
      <c r="H38" s="300"/>
      <c r="I38" s="310"/>
      <c r="J38" s="311"/>
    </row>
    <row r="39" spans="1:10" ht="18.75" customHeight="1">
      <c r="A39" s="109">
        <v>2027</v>
      </c>
      <c r="B39" s="110" t="s">
        <v>238</v>
      </c>
      <c r="C39" s="239">
        <v>1</v>
      </c>
      <c r="D39" s="239"/>
      <c r="E39" s="237">
        <f t="shared" si="1"/>
        <v>0</v>
      </c>
      <c r="F39" s="298"/>
      <c r="G39" s="299"/>
      <c r="H39" s="300"/>
      <c r="I39" s="310"/>
      <c r="J39" s="311"/>
    </row>
    <row r="40" spans="1:10" ht="18.75" customHeight="1">
      <c r="A40" s="109">
        <v>2027</v>
      </c>
      <c r="B40" s="110" t="s">
        <v>240</v>
      </c>
      <c r="C40" s="239">
        <v>1</v>
      </c>
      <c r="D40" s="241"/>
      <c r="E40" s="237">
        <f t="shared" si="1"/>
        <v>0</v>
      </c>
      <c r="F40" s="298"/>
      <c r="G40" s="299"/>
      <c r="H40" s="300"/>
      <c r="I40" s="310"/>
      <c r="J40" s="311"/>
    </row>
    <row r="41" spans="1:10" ht="18.75" customHeight="1">
      <c r="A41" s="109">
        <v>2027</v>
      </c>
      <c r="B41" s="110" t="s">
        <v>233</v>
      </c>
      <c r="C41" s="239">
        <v>1</v>
      </c>
      <c r="D41" s="241"/>
      <c r="E41" s="237">
        <f t="shared" si="1"/>
        <v>0</v>
      </c>
      <c r="F41" s="298"/>
      <c r="G41" s="299"/>
      <c r="H41" s="300"/>
      <c r="I41" s="310"/>
      <c r="J41" s="311"/>
    </row>
    <row r="42" spans="1:10" ht="18.75" customHeight="1">
      <c r="A42" s="109">
        <v>2027</v>
      </c>
      <c r="B42" s="110" t="s">
        <v>236</v>
      </c>
      <c r="C42" s="239">
        <v>1</v>
      </c>
      <c r="D42" s="241"/>
      <c r="E42" s="237">
        <f t="shared" si="1"/>
        <v>0</v>
      </c>
      <c r="F42" s="298"/>
      <c r="G42" s="299"/>
      <c r="H42" s="300"/>
      <c r="I42" s="310"/>
      <c r="J42" s="311"/>
    </row>
    <row r="43" spans="1:10" ht="18.75" customHeight="1">
      <c r="A43" s="109">
        <v>2028</v>
      </c>
      <c r="B43" s="110" t="s">
        <v>238</v>
      </c>
      <c r="C43" s="239">
        <v>1</v>
      </c>
      <c r="D43" s="241"/>
      <c r="E43" s="237">
        <f t="shared" si="1"/>
        <v>0</v>
      </c>
      <c r="F43" s="298"/>
      <c r="G43" s="299"/>
      <c r="H43" s="300"/>
      <c r="I43" s="310"/>
      <c r="J43" s="311"/>
    </row>
    <row r="44" spans="1:10" ht="18.75" customHeight="1">
      <c r="A44" s="109">
        <v>2028</v>
      </c>
      <c r="B44" s="110" t="s">
        <v>240</v>
      </c>
      <c r="C44" s="239">
        <v>1</v>
      </c>
      <c r="D44" s="239"/>
      <c r="E44" s="237">
        <f t="shared" si="1"/>
        <v>0</v>
      </c>
      <c r="F44" s="298"/>
      <c r="G44" s="299"/>
      <c r="H44" s="300"/>
      <c r="I44" s="310"/>
      <c r="J44" s="311"/>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4"/>
  <sheetViews>
    <sheetView showGridLines="0" topLeftCell="A18" workbookViewId="0">
      <selection activeCell="C25" sqref="C25"/>
    </sheetView>
  </sheetViews>
  <sheetFormatPr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279" t="s">
        <v>189</v>
      </c>
      <c r="D1" s="280"/>
      <c r="E1" s="280"/>
      <c r="F1" s="280"/>
      <c r="G1" s="280"/>
      <c r="H1" s="280"/>
      <c r="I1" s="77" t="s">
        <v>1</v>
      </c>
      <c r="J1" s="78" t="s">
        <v>2</v>
      </c>
    </row>
    <row r="2" spans="1:10" ht="24" customHeight="1">
      <c r="A2" s="116"/>
      <c r="B2" s="79"/>
      <c r="C2" s="281"/>
      <c r="D2" s="281"/>
      <c r="E2" s="281"/>
      <c r="F2" s="281"/>
      <c r="G2" s="281"/>
      <c r="H2" s="281"/>
      <c r="I2" s="80" t="s">
        <v>3</v>
      </c>
      <c r="J2" s="81">
        <v>4</v>
      </c>
    </row>
    <row r="3" spans="1:10" ht="24" customHeight="1">
      <c r="A3" s="116"/>
      <c r="B3" s="79"/>
      <c r="C3" s="281"/>
      <c r="D3" s="281"/>
      <c r="E3" s="281"/>
      <c r="F3" s="281"/>
      <c r="G3" s="281"/>
      <c r="H3" s="281"/>
      <c r="I3" s="80" t="s">
        <v>4</v>
      </c>
      <c r="J3" s="179" t="s">
        <v>5</v>
      </c>
    </row>
    <row r="4" spans="1:10" ht="24.75" customHeight="1">
      <c r="A4" s="117"/>
      <c r="B4" s="118"/>
      <c r="C4" s="309"/>
      <c r="D4" s="309"/>
      <c r="E4" s="309"/>
      <c r="F4" s="309"/>
      <c r="G4" s="309"/>
      <c r="H4" s="309"/>
      <c r="I4" s="83" t="s">
        <v>6</v>
      </c>
      <c r="J4" s="180" t="s">
        <v>7</v>
      </c>
    </row>
    <row r="5" spans="1:10" ht="30" customHeight="1">
      <c r="A5" s="119"/>
      <c r="B5" s="120"/>
      <c r="C5" s="120"/>
      <c r="D5" s="120"/>
      <c r="E5" s="120"/>
      <c r="F5" s="120"/>
      <c r="G5" s="120"/>
      <c r="H5" s="120"/>
      <c r="I5" s="86"/>
      <c r="J5" s="121"/>
    </row>
    <row r="6" spans="1:10" ht="30" customHeight="1">
      <c r="A6" s="88" t="s">
        <v>296</v>
      </c>
      <c r="B6" s="286" t="s">
        <v>37</v>
      </c>
      <c r="C6" s="287"/>
      <c r="D6" s="287"/>
      <c r="E6" s="287"/>
      <c r="F6" s="287"/>
      <c r="G6" s="287"/>
      <c r="H6" s="287"/>
      <c r="I6" s="287"/>
      <c r="J6" s="287"/>
    </row>
    <row r="7" spans="1:10" ht="30" customHeight="1">
      <c r="A7" s="88" t="s">
        <v>297</v>
      </c>
      <c r="B7" s="286" t="s">
        <v>277</v>
      </c>
      <c r="C7" s="287"/>
      <c r="D7" s="287"/>
      <c r="E7" s="287"/>
      <c r="F7" s="287"/>
      <c r="G7" s="287"/>
      <c r="H7" s="287"/>
      <c r="I7" s="287"/>
      <c r="J7" s="287"/>
    </row>
    <row r="8" spans="1:10" ht="30" customHeight="1">
      <c r="A8" s="88" t="s">
        <v>298</v>
      </c>
      <c r="B8" s="90" t="s">
        <v>299</v>
      </c>
      <c r="C8" s="302" t="s">
        <v>300</v>
      </c>
      <c r="D8" s="303"/>
      <c r="E8" s="303"/>
      <c r="F8" s="303"/>
      <c r="G8" s="303"/>
      <c r="H8" s="303"/>
      <c r="I8" s="303"/>
      <c r="J8" s="304"/>
    </row>
    <row r="9" spans="1:10" ht="30" customHeight="1">
      <c r="A9" s="88" t="s">
        <v>301</v>
      </c>
      <c r="B9" s="286" t="s">
        <v>302</v>
      </c>
      <c r="C9" s="287"/>
      <c r="D9" s="287"/>
      <c r="E9" s="287"/>
      <c r="F9" s="287"/>
      <c r="G9" s="287"/>
      <c r="H9" s="287"/>
      <c r="I9" s="287"/>
      <c r="J9" s="287"/>
    </row>
    <row r="10" spans="1:10" ht="30" customHeight="1">
      <c r="A10" s="88" t="s">
        <v>303</v>
      </c>
      <c r="B10" s="286" t="s">
        <v>302</v>
      </c>
      <c r="C10" s="287"/>
      <c r="D10" s="287"/>
      <c r="E10" s="287"/>
      <c r="F10" s="287"/>
      <c r="G10" s="287"/>
      <c r="H10" s="287"/>
      <c r="I10" s="287"/>
      <c r="J10" s="287"/>
    </row>
    <row r="11" spans="1:10" ht="30" customHeight="1">
      <c r="A11" s="88" t="s">
        <v>198</v>
      </c>
      <c r="B11" s="286" t="s">
        <v>304</v>
      </c>
      <c r="C11" s="287"/>
      <c r="D11" s="287"/>
      <c r="E11" s="287"/>
      <c r="F11" s="287"/>
      <c r="G11" s="287"/>
      <c r="H11" s="287"/>
      <c r="I11" s="287"/>
      <c r="J11" s="287"/>
    </row>
    <row r="12" spans="1:10" ht="30" customHeight="1">
      <c r="A12" s="88" t="s">
        <v>200</v>
      </c>
      <c r="B12" s="286" t="s">
        <v>201</v>
      </c>
      <c r="C12" s="287"/>
      <c r="D12" s="287"/>
      <c r="E12" s="287"/>
      <c r="F12" s="287"/>
      <c r="G12" s="287"/>
      <c r="H12" s="287"/>
      <c r="I12" s="287"/>
      <c r="J12" s="287"/>
    </row>
    <row r="13" spans="1:10" ht="30" customHeight="1">
      <c r="A13" s="88" t="s">
        <v>202</v>
      </c>
      <c r="B13" s="283" t="s">
        <v>203</v>
      </c>
      <c r="C13" s="284"/>
      <c r="D13" s="284"/>
      <c r="E13" s="284"/>
      <c r="F13" s="284"/>
      <c r="G13" s="284"/>
      <c r="H13" s="284"/>
      <c r="I13" s="284"/>
      <c r="J13" s="285"/>
    </row>
    <row r="14" spans="1:10" ht="30" customHeight="1">
      <c r="A14" s="88" t="s">
        <v>204</v>
      </c>
      <c r="B14" s="286" t="s">
        <v>305</v>
      </c>
      <c r="C14" s="287"/>
      <c r="D14" s="287"/>
      <c r="E14" s="287"/>
      <c r="F14" s="287"/>
      <c r="G14" s="287"/>
      <c r="H14" s="287"/>
      <c r="I14" s="287"/>
      <c r="J14" s="287"/>
    </row>
    <row r="15" spans="1:10" ht="30" customHeight="1">
      <c r="A15" s="88" t="s">
        <v>206</v>
      </c>
      <c r="B15" s="286" t="s">
        <v>306</v>
      </c>
      <c r="C15" s="287"/>
      <c r="D15" s="287"/>
      <c r="E15" s="287"/>
      <c r="F15" s="287"/>
      <c r="G15" s="287"/>
      <c r="H15" s="287"/>
      <c r="I15" s="287"/>
      <c r="J15" s="287"/>
    </row>
    <row r="16" spans="1:10" ht="30" customHeight="1">
      <c r="A16" s="88" t="s">
        <v>208</v>
      </c>
      <c r="B16" s="286" t="s">
        <v>307</v>
      </c>
      <c r="C16" s="287"/>
      <c r="D16" s="287"/>
      <c r="E16" s="287"/>
      <c r="F16" s="287"/>
      <c r="G16" s="287"/>
      <c r="H16" s="287"/>
      <c r="I16" s="287"/>
      <c r="J16" s="287"/>
    </row>
    <row r="17" spans="1:10" ht="30" customHeight="1">
      <c r="A17" s="88" t="s">
        <v>308</v>
      </c>
      <c r="B17" s="290">
        <v>0</v>
      </c>
      <c r="C17" s="287"/>
      <c r="D17" s="287"/>
      <c r="E17" s="287"/>
      <c r="F17" s="440"/>
      <c r="G17" s="287"/>
      <c r="H17" s="287"/>
      <c r="I17" s="287"/>
      <c r="J17" s="287"/>
    </row>
    <row r="18" spans="1:10" ht="30" customHeight="1">
      <c r="A18" s="88" t="s">
        <v>211</v>
      </c>
      <c r="B18" s="286" t="s">
        <v>212</v>
      </c>
      <c r="C18" s="287"/>
      <c r="D18" s="287"/>
      <c r="E18" s="287"/>
      <c r="F18" s="287"/>
      <c r="G18" s="287"/>
      <c r="H18" s="287"/>
      <c r="I18" s="287"/>
      <c r="J18" s="287"/>
    </row>
    <row r="19" spans="1:10" ht="30" customHeight="1">
      <c r="A19" s="91"/>
      <c r="B19" s="124"/>
      <c r="C19" s="124"/>
      <c r="D19" s="124"/>
      <c r="E19" s="124"/>
      <c r="F19" s="124"/>
      <c r="G19" s="124"/>
      <c r="H19" s="125"/>
      <c r="I19" s="125"/>
      <c r="J19" s="136"/>
    </row>
    <row r="20" spans="1:10" ht="30" customHeight="1">
      <c r="A20" s="95"/>
      <c r="B20" s="288" t="s">
        <v>213</v>
      </c>
      <c r="C20" s="289"/>
      <c r="D20" s="289"/>
      <c r="E20" s="289"/>
      <c r="F20" s="289"/>
      <c r="G20" s="289"/>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29">
        <v>0</v>
      </c>
      <c r="C22" s="129">
        <v>1</v>
      </c>
      <c r="D22" s="129">
        <v>2</v>
      </c>
      <c r="E22" s="129">
        <v>2</v>
      </c>
      <c r="F22" s="129">
        <v>0</v>
      </c>
      <c r="G22" s="129">
        <f>SUM(B22:F22)</f>
        <v>5</v>
      </c>
      <c r="H22" s="127"/>
      <c r="I22" s="128"/>
      <c r="J22" s="137"/>
    </row>
    <row r="23" spans="1:10" ht="30" customHeight="1">
      <c r="A23" s="100" t="s">
        <v>221</v>
      </c>
      <c r="B23" s="133">
        <f>SUM(D29:D30)</f>
        <v>0</v>
      </c>
      <c r="C23" s="133">
        <f>SUM(D31:D34)</f>
        <v>0.75</v>
      </c>
      <c r="D23" s="133">
        <f>SUM(D35:D38)</f>
        <v>0</v>
      </c>
      <c r="E23" s="133">
        <f>SUM(D39:D42)</f>
        <v>0</v>
      </c>
      <c r="F23" s="133">
        <f>SUM(D43:D44)</f>
        <v>0</v>
      </c>
      <c r="G23" s="200">
        <f>SUM(B23:F23)</f>
        <v>0.75</v>
      </c>
      <c r="H23" s="127"/>
      <c r="I23" s="128"/>
      <c r="J23" s="137"/>
    </row>
    <row r="24" spans="1:10" ht="30" customHeight="1">
      <c r="A24" s="100" t="s">
        <v>222</v>
      </c>
      <c r="B24" s="103">
        <f>IFERROR(IF(B23/B22&gt;100%,100%,B23/B22),0)</f>
        <v>0</v>
      </c>
      <c r="C24" s="103">
        <f t="shared" ref="C24:F24" si="0">IFERROR(IF(C23/C22&gt;100%,100%,C23/C22),0)</f>
        <v>0.75</v>
      </c>
      <c r="D24" s="103">
        <f t="shared" si="0"/>
        <v>0</v>
      </c>
      <c r="E24" s="103">
        <f t="shared" si="0"/>
        <v>0</v>
      </c>
      <c r="F24" s="103">
        <f t="shared" si="0"/>
        <v>0</v>
      </c>
      <c r="G24" s="104" t="s">
        <v>223</v>
      </c>
      <c r="H24" s="127"/>
      <c r="I24" s="128"/>
      <c r="J24" s="137"/>
    </row>
    <row r="25" spans="1:10" ht="30" customHeight="1">
      <c r="A25" s="100" t="s">
        <v>224</v>
      </c>
      <c r="B25" s="103">
        <f>B23/$G$22</f>
        <v>0</v>
      </c>
      <c r="C25" s="103">
        <f>(C23/$G$22)+B25</f>
        <v>0.15</v>
      </c>
      <c r="D25" s="103"/>
      <c r="E25" s="103"/>
      <c r="F25" s="103"/>
      <c r="G25" s="103">
        <f>MAX(B25:F25)</f>
        <v>0.15</v>
      </c>
      <c r="H25" s="127"/>
      <c r="I25" s="128"/>
      <c r="J25" s="137"/>
    </row>
    <row r="26" spans="1:10" ht="30" customHeight="1">
      <c r="A26" s="131"/>
      <c r="B26" s="124"/>
      <c r="C26" s="124"/>
      <c r="D26" s="124"/>
      <c r="E26" s="124"/>
      <c r="F26" s="124"/>
      <c r="G26" s="124"/>
      <c r="H26" s="132"/>
      <c r="I26" s="132"/>
      <c r="J26" s="138"/>
    </row>
    <row r="27" spans="1:10" ht="30" customHeight="1">
      <c r="A27" s="288" t="s">
        <v>225</v>
      </c>
      <c r="B27" s="289"/>
      <c r="C27" s="289"/>
      <c r="D27" s="289"/>
      <c r="E27" s="289"/>
      <c r="F27" s="289"/>
      <c r="G27" s="289"/>
      <c r="H27" s="289"/>
      <c r="I27" s="289"/>
      <c r="J27" s="289"/>
    </row>
    <row r="28" spans="1:10" ht="30" customHeight="1">
      <c r="A28" s="96" t="s">
        <v>226</v>
      </c>
      <c r="B28" s="96" t="s">
        <v>227</v>
      </c>
      <c r="C28" s="96" t="s">
        <v>228</v>
      </c>
      <c r="D28" s="96" t="s">
        <v>229</v>
      </c>
      <c r="E28" s="96" t="s">
        <v>230</v>
      </c>
      <c r="F28" s="288" t="s">
        <v>231</v>
      </c>
      <c r="G28" s="289"/>
      <c r="H28" s="289"/>
      <c r="I28" s="288" t="s">
        <v>232</v>
      </c>
      <c r="J28" s="289"/>
    </row>
    <row r="29" spans="1:10" ht="18.75" customHeight="1">
      <c r="A29" s="109">
        <v>2024</v>
      </c>
      <c r="B29" s="110" t="s">
        <v>233</v>
      </c>
      <c r="C29" s="133">
        <v>0</v>
      </c>
      <c r="D29" s="133">
        <v>0</v>
      </c>
      <c r="E29" s="219">
        <f>IFERROR(IF(D29/C29&gt;100%,100%,D29/C29),0)</f>
        <v>0</v>
      </c>
      <c r="F29" s="298" t="s">
        <v>241</v>
      </c>
      <c r="G29" s="299"/>
      <c r="H29" s="300"/>
      <c r="I29" s="325" t="s">
        <v>241</v>
      </c>
      <c r="J29" s="326"/>
    </row>
    <row r="30" spans="1:10" ht="18.75" customHeight="1">
      <c r="A30" s="109">
        <v>2024</v>
      </c>
      <c r="B30" s="110" t="s">
        <v>236</v>
      </c>
      <c r="C30" s="133">
        <v>0</v>
      </c>
      <c r="D30" s="133">
        <v>0</v>
      </c>
      <c r="E30" s="219">
        <f t="shared" ref="E30:E44" si="1">IFERROR(IF(D30/C30&gt;100%,100%,D30/C30),0)</f>
        <v>0</v>
      </c>
      <c r="F30" s="298" t="s">
        <v>241</v>
      </c>
      <c r="G30" s="299"/>
      <c r="H30" s="300"/>
      <c r="I30" s="325" t="s">
        <v>241</v>
      </c>
      <c r="J30" s="326"/>
    </row>
    <row r="31" spans="1:10" ht="120" customHeight="1">
      <c r="A31" s="109">
        <v>2025</v>
      </c>
      <c r="B31" s="110" t="s">
        <v>238</v>
      </c>
      <c r="C31" s="133">
        <v>0.25</v>
      </c>
      <c r="D31" s="133">
        <v>0.25</v>
      </c>
      <c r="E31" s="219">
        <f t="shared" si="1"/>
        <v>1</v>
      </c>
      <c r="F31" s="327" t="s">
        <v>309</v>
      </c>
      <c r="G31" s="328"/>
      <c r="H31" s="329"/>
      <c r="I31" s="330" t="s">
        <v>310</v>
      </c>
      <c r="J31" s="331"/>
    </row>
    <row r="32" spans="1:10" ht="179.25" customHeight="1">
      <c r="A32" s="109">
        <v>2025</v>
      </c>
      <c r="B32" s="110" t="s">
        <v>240</v>
      </c>
      <c r="C32" s="133">
        <v>0.25</v>
      </c>
      <c r="D32" s="133">
        <v>0.25</v>
      </c>
      <c r="E32" s="219">
        <f t="shared" si="1"/>
        <v>1</v>
      </c>
      <c r="F32" s="332" t="s">
        <v>311</v>
      </c>
      <c r="G32" s="333"/>
      <c r="H32" s="334"/>
      <c r="I32" s="333" t="s">
        <v>310</v>
      </c>
      <c r="J32" s="334"/>
    </row>
    <row r="33" spans="1:10" ht="234.75" customHeight="1">
      <c r="A33" s="109">
        <v>2025</v>
      </c>
      <c r="B33" s="110" t="s">
        <v>233</v>
      </c>
      <c r="C33" s="133">
        <v>0.25</v>
      </c>
      <c r="D33" s="133">
        <v>0.25</v>
      </c>
      <c r="E33" s="219">
        <f t="shared" si="1"/>
        <v>1</v>
      </c>
      <c r="F33" s="335" t="s">
        <v>312</v>
      </c>
      <c r="G33" s="336"/>
      <c r="H33" s="337"/>
      <c r="I33" s="338" t="s">
        <v>310</v>
      </c>
      <c r="J33" s="339"/>
    </row>
    <row r="34" spans="1:10" ht="18.75" customHeight="1">
      <c r="A34" s="109">
        <v>2025</v>
      </c>
      <c r="B34" s="110" t="s">
        <v>236</v>
      </c>
      <c r="C34" s="133">
        <v>0.25</v>
      </c>
      <c r="D34" s="133"/>
      <c r="E34" s="219">
        <f t="shared" si="1"/>
        <v>0</v>
      </c>
      <c r="F34" s="298"/>
      <c r="G34" s="299"/>
      <c r="H34" s="300"/>
      <c r="I34" s="310"/>
      <c r="J34" s="311"/>
    </row>
    <row r="35" spans="1:10" ht="18.75" customHeight="1">
      <c r="A35" s="109">
        <v>2026</v>
      </c>
      <c r="B35" s="110" t="s">
        <v>238</v>
      </c>
      <c r="C35" s="130"/>
      <c r="D35" s="135"/>
      <c r="E35" s="219">
        <f t="shared" si="1"/>
        <v>0</v>
      </c>
      <c r="F35" s="298"/>
      <c r="G35" s="299"/>
      <c r="H35" s="300"/>
      <c r="I35" s="310"/>
      <c r="J35" s="311"/>
    </row>
    <row r="36" spans="1:10" ht="18.75" customHeight="1">
      <c r="A36" s="109">
        <v>2026</v>
      </c>
      <c r="B36" s="110" t="s">
        <v>240</v>
      </c>
      <c r="C36" s="130"/>
      <c r="D36" s="135"/>
      <c r="E36" s="219">
        <f t="shared" si="1"/>
        <v>0</v>
      </c>
      <c r="F36" s="298"/>
      <c r="G36" s="299"/>
      <c r="H36" s="300"/>
      <c r="I36" s="310"/>
      <c r="J36" s="311"/>
    </row>
    <row r="37" spans="1:10" ht="18.75" customHeight="1">
      <c r="A37" s="109">
        <v>2026</v>
      </c>
      <c r="B37" s="110" t="s">
        <v>233</v>
      </c>
      <c r="C37" s="130"/>
      <c r="D37" s="135"/>
      <c r="E37" s="219">
        <f t="shared" si="1"/>
        <v>0</v>
      </c>
      <c r="F37" s="298"/>
      <c r="G37" s="299"/>
      <c r="H37" s="300"/>
      <c r="I37" s="310"/>
      <c r="J37" s="311"/>
    </row>
    <row r="38" spans="1:10" ht="18.75" customHeight="1">
      <c r="A38" s="109">
        <v>2026</v>
      </c>
      <c r="B38" s="110" t="s">
        <v>236</v>
      </c>
      <c r="C38" s="130"/>
      <c r="D38" s="135"/>
      <c r="E38" s="219">
        <f t="shared" si="1"/>
        <v>0</v>
      </c>
      <c r="F38" s="298"/>
      <c r="G38" s="299"/>
      <c r="H38" s="300"/>
      <c r="I38" s="310"/>
      <c r="J38" s="311"/>
    </row>
    <row r="39" spans="1:10" ht="18.75" customHeight="1">
      <c r="A39" s="109">
        <v>2027</v>
      </c>
      <c r="B39" s="110" t="s">
        <v>238</v>
      </c>
      <c r="C39" s="130"/>
      <c r="D39" s="130"/>
      <c r="E39" s="219">
        <f t="shared" si="1"/>
        <v>0</v>
      </c>
      <c r="F39" s="298"/>
      <c r="G39" s="299"/>
      <c r="H39" s="300"/>
      <c r="I39" s="310"/>
      <c r="J39" s="311"/>
    </row>
    <row r="40" spans="1:10" ht="18.75" customHeight="1">
      <c r="A40" s="109">
        <v>2027</v>
      </c>
      <c r="B40" s="110" t="s">
        <v>240</v>
      </c>
      <c r="C40" s="130"/>
      <c r="D40" s="135"/>
      <c r="E40" s="219">
        <f t="shared" si="1"/>
        <v>0</v>
      </c>
      <c r="F40" s="298"/>
      <c r="G40" s="299"/>
      <c r="H40" s="300"/>
      <c r="I40" s="310"/>
      <c r="J40" s="311"/>
    </row>
    <row r="41" spans="1:10" ht="18.75" customHeight="1">
      <c r="A41" s="109">
        <v>2027</v>
      </c>
      <c r="B41" s="110" t="s">
        <v>233</v>
      </c>
      <c r="C41" s="130"/>
      <c r="D41" s="135"/>
      <c r="E41" s="219">
        <f t="shared" si="1"/>
        <v>0</v>
      </c>
      <c r="F41" s="298"/>
      <c r="G41" s="299"/>
      <c r="H41" s="300"/>
      <c r="I41" s="310"/>
      <c r="J41" s="311"/>
    </row>
    <row r="42" spans="1:10" ht="18.75" customHeight="1">
      <c r="A42" s="109">
        <v>2027</v>
      </c>
      <c r="B42" s="110" t="s">
        <v>236</v>
      </c>
      <c r="C42" s="130"/>
      <c r="D42" s="135"/>
      <c r="E42" s="219">
        <f t="shared" si="1"/>
        <v>0</v>
      </c>
      <c r="F42" s="298"/>
      <c r="G42" s="299"/>
      <c r="H42" s="300"/>
      <c r="I42" s="310"/>
      <c r="J42" s="311"/>
    </row>
    <row r="43" spans="1:10" ht="18.75" customHeight="1">
      <c r="A43" s="109">
        <v>2028</v>
      </c>
      <c r="B43" s="110" t="s">
        <v>238</v>
      </c>
      <c r="C43" s="130"/>
      <c r="D43" s="135"/>
      <c r="E43" s="219">
        <f t="shared" si="1"/>
        <v>0</v>
      </c>
      <c r="F43" s="298"/>
      <c r="G43" s="299"/>
      <c r="H43" s="300"/>
      <c r="I43" s="310"/>
      <c r="J43" s="311"/>
    </row>
    <row r="44" spans="1:10" ht="18.75" customHeight="1">
      <c r="A44" s="109">
        <v>2028</v>
      </c>
      <c r="B44" s="110" t="s">
        <v>240</v>
      </c>
      <c r="C44" s="130"/>
      <c r="D44" s="130"/>
      <c r="E44" s="219">
        <f t="shared" si="1"/>
        <v>0</v>
      </c>
      <c r="F44" s="298"/>
      <c r="G44" s="299"/>
      <c r="H44" s="300"/>
      <c r="I44" s="310"/>
      <c r="J44" s="311"/>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orientation="portrait"/>
  <headerFooter>
    <oddFooter>&amp;C&amp;"Helvetica Neue,Regular"&amp;12&amp;K000000&amp;P</oddFooter>
  </headerFooter>
  <ignoredErrors>
    <ignoredError sqref="J3:J4" numberStoredAsText="1"/>
    <ignoredError sqref="C23:F2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4"/>
  <sheetViews>
    <sheetView showGridLines="0" topLeftCell="A11" workbookViewId="0">
      <selection activeCell="D25" sqref="D25"/>
    </sheetView>
  </sheetViews>
  <sheetFormatPr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279" t="s">
        <v>189</v>
      </c>
      <c r="D1" s="280"/>
      <c r="E1" s="280"/>
      <c r="F1" s="280"/>
      <c r="G1" s="280"/>
      <c r="H1" s="280"/>
      <c r="I1" s="77" t="s">
        <v>1</v>
      </c>
      <c r="J1" s="78" t="s">
        <v>2</v>
      </c>
      <c r="K1" s="9"/>
      <c r="L1" s="10"/>
    </row>
    <row r="2" spans="1:12" ht="23.25" customHeight="1">
      <c r="A2" s="11"/>
      <c r="B2" s="79"/>
      <c r="C2" s="281"/>
      <c r="D2" s="281"/>
      <c r="E2" s="281"/>
      <c r="F2" s="281"/>
      <c r="G2" s="281"/>
      <c r="H2" s="281"/>
      <c r="I2" s="80" t="s">
        <v>3</v>
      </c>
      <c r="J2" s="81">
        <v>4</v>
      </c>
      <c r="K2" s="11"/>
      <c r="L2" s="14"/>
    </row>
    <row r="3" spans="1:12" ht="23.25" customHeight="1">
      <c r="A3" s="11"/>
      <c r="B3" s="79"/>
      <c r="C3" s="281"/>
      <c r="D3" s="281"/>
      <c r="E3" s="281"/>
      <c r="F3" s="281"/>
      <c r="G3" s="281"/>
      <c r="H3" s="281"/>
      <c r="I3" s="80" t="s">
        <v>4</v>
      </c>
      <c r="J3" s="179" t="s">
        <v>5</v>
      </c>
      <c r="K3" s="11"/>
      <c r="L3" s="14"/>
    </row>
    <row r="4" spans="1:12" ht="23.25" customHeight="1">
      <c r="A4" s="15"/>
      <c r="B4" s="82"/>
      <c r="C4" s="282"/>
      <c r="D4" s="282"/>
      <c r="E4" s="282"/>
      <c r="F4" s="282"/>
      <c r="G4" s="282"/>
      <c r="H4" s="282"/>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6" t="s">
        <v>47</v>
      </c>
      <c r="C6" s="287"/>
      <c r="D6" s="287"/>
      <c r="E6" s="287"/>
      <c r="F6" s="287"/>
      <c r="G6" s="287"/>
      <c r="H6" s="287"/>
      <c r="I6" s="287"/>
      <c r="J6" s="287"/>
      <c r="K6" s="97"/>
      <c r="L6" s="14"/>
    </row>
    <row r="7" spans="1:12" ht="30" customHeight="1">
      <c r="A7" s="88" t="s">
        <v>190</v>
      </c>
      <c r="B7" s="286" t="s">
        <v>277</v>
      </c>
      <c r="C7" s="287"/>
      <c r="D7" s="287"/>
      <c r="E7" s="287"/>
      <c r="F7" s="287"/>
      <c r="G7" s="287"/>
      <c r="H7" s="287"/>
      <c r="I7" s="287"/>
      <c r="J7" s="287"/>
      <c r="K7" s="97"/>
      <c r="L7" s="14"/>
    </row>
    <row r="8" spans="1:12" ht="30" customHeight="1">
      <c r="A8" s="88" t="s">
        <v>192</v>
      </c>
      <c r="B8" s="90" t="s">
        <v>313</v>
      </c>
      <c r="C8" s="302" t="s">
        <v>314</v>
      </c>
      <c r="D8" s="303"/>
      <c r="E8" s="303"/>
      <c r="F8" s="303"/>
      <c r="G8" s="303"/>
      <c r="H8" s="303"/>
      <c r="I8" s="303"/>
      <c r="J8" s="304"/>
      <c r="K8" s="97"/>
      <c r="L8" s="14"/>
    </row>
    <row r="9" spans="1:12" ht="30" customHeight="1">
      <c r="A9" s="88" t="s">
        <v>195</v>
      </c>
      <c r="B9" s="286" t="s">
        <v>315</v>
      </c>
      <c r="C9" s="287"/>
      <c r="D9" s="287"/>
      <c r="E9" s="287"/>
      <c r="F9" s="287"/>
      <c r="G9" s="287"/>
      <c r="H9" s="287"/>
      <c r="I9" s="287"/>
      <c r="J9" s="287"/>
      <c r="K9" s="97"/>
      <c r="L9" s="14"/>
    </row>
    <row r="10" spans="1:12" ht="30" customHeight="1">
      <c r="A10" s="88" t="s">
        <v>197</v>
      </c>
      <c r="B10" s="286" t="s">
        <v>315</v>
      </c>
      <c r="C10" s="287"/>
      <c r="D10" s="287"/>
      <c r="E10" s="287"/>
      <c r="F10" s="287"/>
      <c r="G10" s="287"/>
      <c r="H10" s="287"/>
      <c r="I10" s="287"/>
      <c r="J10" s="287"/>
      <c r="K10" s="97"/>
      <c r="L10" s="14"/>
    </row>
    <row r="11" spans="1:12" ht="30" customHeight="1">
      <c r="A11" s="88" t="s">
        <v>198</v>
      </c>
      <c r="B11" s="286" t="s">
        <v>316</v>
      </c>
      <c r="C11" s="287"/>
      <c r="D11" s="287"/>
      <c r="E11" s="287"/>
      <c r="F11" s="287"/>
      <c r="G11" s="287"/>
      <c r="H11" s="287"/>
      <c r="I11" s="287"/>
      <c r="J11" s="287"/>
      <c r="K11" s="97"/>
      <c r="L11" s="14"/>
    </row>
    <row r="12" spans="1:12" ht="30" customHeight="1">
      <c r="A12" s="88" t="s">
        <v>200</v>
      </c>
      <c r="B12" s="286" t="s">
        <v>201</v>
      </c>
      <c r="C12" s="287"/>
      <c r="D12" s="287"/>
      <c r="E12" s="287"/>
      <c r="F12" s="287"/>
      <c r="G12" s="287"/>
      <c r="H12" s="287"/>
      <c r="I12" s="287"/>
      <c r="J12" s="287"/>
      <c r="K12" s="97"/>
      <c r="L12" s="14"/>
    </row>
    <row r="13" spans="1:12" ht="30" customHeight="1">
      <c r="A13" s="88" t="s">
        <v>202</v>
      </c>
      <c r="B13" s="283" t="s">
        <v>203</v>
      </c>
      <c r="C13" s="284"/>
      <c r="D13" s="284"/>
      <c r="E13" s="284"/>
      <c r="F13" s="284"/>
      <c r="G13" s="284"/>
      <c r="H13" s="284"/>
      <c r="I13" s="284"/>
      <c r="J13" s="285"/>
      <c r="K13" s="97"/>
      <c r="L13" s="14"/>
    </row>
    <row r="14" spans="1:12" ht="30" customHeight="1">
      <c r="A14" s="88" t="s">
        <v>204</v>
      </c>
      <c r="B14" s="286" t="s">
        <v>317</v>
      </c>
      <c r="C14" s="287"/>
      <c r="D14" s="287"/>
      <c r="E14" s="287"/>
      <c r="F14" s="287"/>
      <c r="G14" s="287"/>
      <c r="H14" s="287"/>
      <c r="I14" s="287"/>
      <c r="J14" s="287"/>
      <c r="K14" s="97"/>
      <c r="L14" s="14"/>
    </row>
    <row r="15" spans="1:12" ht="30" customHeight="1">
      <c r="A15" s="88" t="s">
        <v>206</v>
      </c>
      <c r="B15" s="286" t="s">
        <v>318</v>
      </c>
      <c r="C15" s="287"/>
      <c r="D15" s="287"/>
      <c r="E15" s="287"/>
      <c r="F15" s="287"/>
      <c r="G15" s="287"/>
      <c r="H15" s="287"/>
      <c r="I15" s="287"/>
      <c r="J15" s="287"/>
      <c r="K15" s="97"/>
      <c r="L15" s="14"/>
    </row>
    <row r="16" spans="1:12" ht="30" customHeight="1">
      <c r="A16" s="88" t="s">
        <v>208</v>
      </c>
      <c r="B16" s="286" t="s">
        <v>319</v>
      </c>
      <c r="C16" s="287"/>
      <c r="D16" s="287"/>
      <c r="E16" s="287"/>
      <c r="F16" s="287"/>
      <c r="G16" s="287"/>
      <c r="H16" s="287"/>
      <c r="I16" s="287"/>
      <c r="J16" s="287"/>
      <c r="K16" s="97"/>
      <c r="L16" s="14"/>
    </row>
    <row r="17" spans="1:12" ht="30" customHeight="1">
      <c r="A17" s="88" t="s">
        <v>210</v>
      </c>
      <c r="B17" s="340">
        <v>20</v>
      </c>
      <c r="C17" s="340"/>
      <c r="D17" s="340"/>
      <c r="E17" s="340"/>
      <c r="F17" s="291"/>
      <c r="G17" s="340"/>
      <c r="H17" s="340"/>
      <c r="I17" s="340"/>
      <c r="J17" s="340"/>
      <c r="K17" s="97"/>
      <c r="L17" s="14"/>
    </row>
    <row r="18" spans="1:12" ht="30" customHeight="1">
      <c r="A18" s="88" t="s">
        <v>211</v>
      </c>
      <c r="B18" s="286" t="s">
        <v>250</v>
      </c>
      <c r="C18" s="287"/>
      <c r="D18" s="287"/>
      <c r="E18" s="287"/>
      <c r="F18" s="287"/>
      <c r="G18" s="287"/>
      <c r="H18" s="287"/>
      <c r="I18" s="287"/>
      <c r="J18" s="287"/>
      <c r="K18" s="97"/>
      <c r="L18" s="14"/>
    </row>
    <row r="19" spans="1:12" ht="30" customHeight="1">
      <c r="A19" s="91"/>
      <c r="B19" s="92"/>
      <c r="C19" s="92"/>
      <c r="D19" s="92"/>
      <c r="E19" s="92"/>
      <c r="F19" s="92"/>
      <c r="G19" s="92"/>
      <c r="H19" s="93"/>
      <c r="I19" s="93"/>
      <c r="J19" s="93"/>
      <c r="K19" s="20"/>
      <c r="L19" s="14"/>
    </row>
    <row r="20" spans="1:12" ht="30" customHeight="1">
      <c r="A20" s="95"/>
      <c r="B20" s="288" t="s">
        <v>213</v>
      </c>
      <c r="C20" s="289"/>
      <c r="D20" s="289"/>
      <c r="E20" s="289"/>
      <c r="F20" s="289"/>
      <c r="G20" s="289"/>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29">
        <v>20</v>
      </c>
      <c r="C22" s="129">
        <v>20</v>
      </c>
      <c r="D22" s="129">
        <v>20</v>
      </c>
      <c r="E22" s="129">
        <v>20</v>
      </c>
      <c r="F22" s="129">
        <v>20</v>
      </c>
      <c r="G22" s="129">
        <v>20</v>
      </c>
      <c r="H22" s="97"/>
      <c r="I22" s="20"/>
      <c r="J22" s="20"/>
      <c r="K22" s="20"/>
      <c r="L22" s="14"/>
    </row>
    <row r="23" spans="1:12" ht="30" customHeight="1">
      <c r="A23" s="100" t="s">
        <v>221</v>
      </c>
      <c r="B23" s="188">
        <f>IFERROR(AVERAGE(D29:D30),"")</f>
        <v>20</v>
      </c>
      <c r="C23" s="188">
        <f>IFERROR(AVERAGE(D31:D34),"")</f>
        <v>20</v>
      </c>
      <c r="D23" s="129" t="str">
        <f>IFERROR(AVERAGE(D35:D38),"")</f>
        <v/>
      </c>
      <c r="E23" s="129" t="str">
        <f>IFERROR(AVERAGE(D39:D42),"")</f>
        <v/>
      </c>
      <c r="F23" s="129" t="str">
        <f>IFERROR(AVERAGE(D43:D44),"")</f>
        <v/>
      </c>
      <c r="G23" s="129">
        <f>AVERAGE(B23:F23)</f>
        <v>20</v>
      </c>
      <c r="H23" s="97"/>
      <c r="I23" s="20"/>
      <c r="J23" s="20"/>
      <c r="K23" s="20"/>
      <c r="L23" s="14"/>
    </row>
    <row r="24" spans="1:12" ht="30" customHeight="1">
      <c r="A24" s="100" t="s">
        <v>222</v>
      </c>
      <c r="B24" s="103">
        <f>IFERROR(IF(B23/B22&gt;100%,100%,B23/B22),"")</f>
        <v>1</v>
      </c>
      <c r="C24" s="238">
        <f>IFERROR(IF(C23/C22&gt;100%,100%,C23/C22)*0.75,"")</f>
        <v>0.75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38">
        <f>IF(((B23/B22)*0.125)&gt;0.125,0.125,(B23/B22)*0.125)</f>
        <v>0.125</v>
      </c>
      <c r="C25" s="238">
        <f>IF(((B23/B22)*0.125)+((C23/C22)*0.1875)&gt;0.3125,0.3125,((B23/B22)*0.125)+((C23/C22)*0.1875))</f>
        <v>0.3125</v>
      </c>
      <c r="D25" s="103"/>
      <c r="E25" s="103"/>
      <c r="F25" s="103"/>
      <c r="G25" s="103">
        <f>MAX(B25:F25)</f>
        <v>0.3125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8" t="s">
        <v>225</v>
      </c>
      <c r="B27" s="289"/>
      <c r="C27" s="289"/>
      <c r="D27" s="289"/>
      <c r="E27" s="289"/>
      <c r="F27" s="289"/>
      <c r="G27" s="289"/>
      <c r="H27" s="289"/>
      <c r="I27" s="289"/>
      <c r="J27" s="289"/>
      <c r="K27" s="97"/>
      <c r="L27" s="14"/>
    </row>
    <row r="28" spans="1:12" ht="30" customHeight="1">
      <c r="A28" s="96" t="s">
        <v>226</v>
      </c>
      <c r="B28" s="96" t="s">
        <v>227</v>
      </c>
      <c r="C28" s="96" t="s">
        <v>228</v>
      </c>
      <c r="D28" s="96" t="s">
        <v>229</v>
      </c>
      <c r="E28" s="96" t="s">
        <v>230</v>
      </c>
      <c r="F28" s="288" t="s">
        <v>231</v>
      </c>
      <c r="G28" s="289"/>
      <c r="H28" s="289"/>
      <c r="I28" s="288" t="s">
        <v>232</v>
      </c>
      <c r="J28" s="289"/>
      <c r="K28" s="97"/>
      <c r="L28" s="14"/>
    </row>
    <row r="29" spans="1:12" ht="221.25" customHeight="1">
      <c r="A29" s="109">
        <v>2024</v>
      </c>
      <c r="B29" s="110" t="s">
        <v>233</v>
      </c>
      <c r="C29" s="184">
        <v>20</v>
      </c>
      <c r="D29" s="189">
        <v>20</v>
      </c>
      <c r="E29" s="192">
        <f>IFERROR(IF(D29/C29&gt;100%,100%,D29/C29),0)</f>
        <v>1</v>
      </c>
      <c r="F29" s="298" t="s">
        <v>320</v>
      </c>
      <c r="G29" s="299"/>
      <c r="H29" s="300"/>
      <c r="I29" s="341" t="s">
        <v>321</v>
      </c>
      <c r="J29" s="342"/>
      <c r="K29" s="97"/>
      <c r="L29" s="14"/>
    </row>
    <row r="30" spans="1:12" ht="317.25" customHeight="1">
      <c r="A30" s="109">
        <v>2024</v>
      </c>
      <c r="B30" s="110" t="s">
        <v>236</v>
      </c>
      <c r="C30" s="184">
        <v>20</v>
      </c>
      <c r="D30" s="189">
        <v>20</v>
      </c>
      <c r="E30" s="192">
        <f t="shared" ref="E30:E44" si="0">IFERROR(IF(D30/C30&gt;100%,100%,D30/C30),0)</f>
        <v>1</v>
      </c>
      <c r="F30" s="298" t="s">
        <v>322</v>
      </c>
      <c r="G30" s="299"/>
      <c r="H30" s="300"/>
      <c r="I30" s="341" t="s">
        <v>323</v>
      </c>
      <c r="J30" s="342"/>
      <c r="K30" s="97"/>
      <c r="L30" s="14"/>
    </row>
    <row r="31" spans="1:12" ht="218.25" customHeight="1">
      <c r="A31" s="109">
        <v>2025</v>
      </c>
      <c r="B31" s="110" t="s">
        <v>238</v>
      </c>
      <c r="C31" s="184">
        <v>20</v>
      </c>
      <c r="D31" s="189">
        <v>20</v>
      </c>
      <c r="E31" s="192">
        <f t="shared" si="0"/>
        <v>1</v>
      </c>
      <c r="F31" s="343" t="s">
        <v>324</v>
      </c>
      <c r="G31" s="344"/>
      <c r="H31" s="345"/>
      <c r="I31" s="277" t="s">
        <v>325</v>
      </c>
      <c r="J31" s="278"/>
      <c r="K31" s="97"/>
      <c r="L31" s="14"/>
    </row>
    <row r="32" spans="1:12" ht="189" customHeight="1">
      <c r="A32" s="109">
        <v>2025</v>
      </c>
      <c r="B32" s="110" t="s">
        <v>240</v>
      </c>
      <c r="C32" s="184">
        <v>20</v>
      </c>
      <c r="D32" s="189">
        <v>20</v>
      </c>
      <c r="E32" s="192">
        <f t="shared" si="0"/>
        <v>1</v>
      </c>
      <c r="F32" s="332" t="s">
        <v>326</v>
      </c>
      <c r="G32" s="333"/>
      <c r="H32" s="334"/>
      <c r="I32" s="346" t="s">
        <v>327</v>
      </c>
      <c r="J32" s="347"/>
      <c r="K32" s="97"/>
      <c r="L32" s="140"/>
    </row>
    <row r="33" spans="1:12" ht="408.75" customHeight="1">
      <c r="A33" s="109">
        <v>2025</v>
      </c>
      <c r="B33" s="110" t="s">
        <v>233</v>
      </c>
      <c r="C33" s="184">
        <v>20</v>
      </c>
      <c r="D33" s="71">
        <v>20</v>
      </c>
      <c r="E33" s="192">
        <f t="shared" si="0"/>
        <v>1</v>
      </c>
      <c r="F33" s="348" t="s">
        <v>328</v>
      </c>
      <c r="G33" s="349"/>
      <c r="H33" s="350"/>
      <c r="I33" s="351" t="s">
        <v>329</v>
      </c>
      <c r="J33" s="352"/>
      <c r="K33" s="97"/>
      <c r="L33" s="14"/>
    </row>
    <row r="34" spans="1:12" ht="18.75" customHeight="1">
      <c r="A34" s="109">
        <v>2025</v>
      </c>
      <c r="B34" s="110" t="s">
        <v>236</v>
      </c>
      <c r="C34" s="184">
        <v>20</v>
      </c>
      <c r="D34" s="113"/>
      <c r="E34" s="192">
        <f t="shared" si="0"/>
        <v>0</v>
      </c>
      <c r="F34" s="298"/>
      <c r="G34" s="299"/>
      <c r="H34" s="300"/>
      <c r="I34" s="277"/>
      <c r="J34" s="278"/>
      <c r="K34" s="97"/>
      <c r="L34" s="14"/>
    </row>
    <row r="35" spans="1:12" ht="18.75" customHeight="1">
      <c r="A35" s="109">
        <v>2026</v>
      </c>
      <c r="B35" s="110" t="s">
        <v>238</v>
      </c>
      <c r="C35" s="184">
        <v>20</v>
      </c>
      <c r="D35" s="71"/>
      <c r="E35" s="192">
        <f t="shared" si="0"/>
        <v>0</v>
      </c>
      <c r="F35" s="298"/>
      <c r="G35" s="299"/>
      <c r="H35" s="300"/>
      <c r="I35" s="277"/>
      <c r="J35" s="278"/>
      <c r="K35" s="97"/>
      <c r="L35" s="14"/>
    </row>
    <row r="36" spans="1:12" ht="18.75" customHeight="1">
      <c r="A36" s="109">
        <v>2026</v>
      </c>
      <c r="B36" s="110" t="s">
        <v>240</v>
      </c>
      <c r="C36" s="184">
        <v>20</v>
      </c>
      <c r="D36" s="71"/>
      <c r="E36" s="192">
        <f t="shared" si="0"/>
        <v>0</v>
      </c>
      <c r="F36" s="298"/>
      <c r="G36" s="299"/>
      <c r="H36" s="300"/>
      <c r="I36" s="277"/>
      <c r="J36" s="278"/>
      <c r="K36" s="97"/>
      <c r="L36" s="14"/>
    </row>
    <row r="37" spans="1:12" ht="18.75" customHeight="1">
      <c r="A37" s="109">
        <v>2026</v>
      </c>
      <c r="B37" s="110" t="s">
        <v>233</v>
      </c>
      <c r="C37" s="184">
        <v>20</v>
      </c>
      <c r="D37" s="71"/>
      <c r="E37" s="192">
        <f t="shared" si="0"/>
        <v>0</v>
      </c>
      <c r="F37" s="298"/>
      <c r="G37" s="299"/>
      <c r="H37" s="300"/>
      <c r="I37" s="277"/>
      <c r="J37" s="278"/>
      <c r="K37" s="97"/>
      <c r="L37" s="14"/>
    </row>
    <row r="38" spans="1:12" ht="18.75" customHeight="1">
      <c r="A38" s="109">
        <v>2026</v>
      </c>
      <c r="B38" s="110" t="s">
        <v>236</v>
      </c>
      <c r="C38" s="184">
        <v>20</v>
      </c>
      <c r="D38" s="71"/>
      <c r="E38" s="192">
        <f t="shared" si="0"/>
        <v>0</v>
      </c>
      <c r="F38" s="298"/>
      <c r="G38" s="299"/>
      <c r="H38" s="300"/>
      <c r="I38" s="277"/>
      <c r="J38" s="278"/>
      <c r="K38" s="97"/>
      <c r="L38" s="14"/>
    </row>
    <row r="39" spans="1:12" ht="18.75" customHeight="1">
      <c r="A39" s="109">
        <v>2027</v>
      </c>
      <c r="B39" s="110" t="s">
        <v>238</v>
      </c>
      <c r="C39" s="184">
        <v>20</v>
      </c>
      <c r="D39" s="113"/>
      <c r="E39" s="192">
        <f t="shared" si="0"/>
        <v>0</v>
      </c>
      <c r="F39" s="298"/>
      <c r="G39" s="299"/>
      <c r="H39" s="300"/>
      <c r="I39" s="277"/>
      <c r="J39" s="278"/>
      <c r="K39" s="97"/>
      <c r="L39" s="14"/>
    </row>
    <row r="40" spans="1:12" ht="18.75" customHeight="1">
      <c r="A40" s="109">
        <v>2027</v>
      </c>
      <c r="B40" s="110" t="s">
        <v>240</v>
      </c>
      <c r="C40" s="184">
        <v>20</v>
      </c>
      <c r="D40" s="71"/>
      <c r="E40" s="192">
        <f t="shared" si="0"/>
        <v>0</v>
      </c>
      <c r="F40" s="298"/>
      <c r="G40" s="299"/>
      <c r="H40" s="300"/>
      <c r="I40" s="277"/>
      <c r="J40" s="278"/>
      <c r="K40" s="97"/>
      <c r="L40" s="14"/>
    </row>
    <row r="41" spans="1:12" ht="18.75" customHeight="1">
      <c r="A41" s="109">
        <v>2027</v>
      </c>
      <c r="B41" s="110" t="s">
        <v>233</v>
      </c>
      <c r="C41" s="184">
        <v>20</v>
      </c>
      <c r="D41" s="71"/>
      <c r="E41" s="192">
        <f t="shared" si="0"/>
        <v>0</v>
      </c>
      <c r="F41" s="298"/>
      <c r="G41" s="299"/>
      <c r="H41" s="300"/>
      <c r="I41" s="277"/>
      <c r="J41" s="278"/>
      <c r="K41" s="97"/>
      <c r="L41" s="14"/>
    </row>
    <row r="42" spans="1:12" ht="18.75" customHeight="1">
      <c r="A42" s="109">
        <v>2027</v>
      </c>
      <c r="B42" s="110" t="s">
        <v>236</v>
      </c>
      <c r="C42" s="184">
        <v>20</v>
      </c>
      <c r="D42" s="71"/>
      <c r="E42" s="192">
        <f t="shared" si="0"/>
        <v>0</v>
      </c>
      <c r="F42" s="298"/>
      <c r="G42" s="299"/>
      <c r="H42" s="300"/>
      <c r="I42" s="277"/>
      <c r="J42" s="278"/>
      <c r="K42" s="97"/>
      <c r="L42" s="14"/>
    </row>
    <row r="43" spans="1:12" ht="18.75" customHeight="1">
      <c r="A43" s="109">
        <v>2028</v>
      </c>
      <c r="B43" s="110" t="s">
        <v>238</v>
      </c>
      <c r="C43" s="184">
        <v>20</v>
      </c>
      <c r="D43" s="71"/>
      <c r="E43" s="192">
        <f t="shared" si="0"/>
        <v>0</v>
      </c>
      <c r="F43" s="298"/>
      <c r="G43" s="299"/>
      <c r="H43" s="300"/>
      <c r="I43" s="277"/>
      <c r="J43" s="278"/>
      <c r="K43" s="97"/>
      <c r="L43" s="14"/>
    </row>
    <row r="44" spans="1:12" ht="18.75" customHeight="1">
      <c r="A44" s="109">
        <v>2028</v>
      </c>
      <c r="B44" s="110" t="s">
        <v>240</v>
      </c>
      <c r="C44" s="184">
        <v>20</v>
      </c>
      <c r="D44" s="113"/>
      <c r="E44" s="192">
        <f t="shared" si="0"/>
        <v>0</v>
      </c>
      <c r="F44" s="298"/>
      <c r="G44" s="299"/>
      <c r="H44" s="300"/>
      <c r="I44" s="277"/>
      <c r="J44" s="278"/>
      <c r="K44" s="141"/>
      <c r="L44" s="56"/>
    </row>
  </sheetData>
  <mergeCells count="50">
    <mergeCell ref="F43:H43"/>
    <mergeCell ref="I43:J43"/>
    <mergeCell ref="F44:H44"/>
    <mergeCell ref="I44:J44"/>
    <mergeCell ref="I40:J40"/>
    <mergeCell ref="F41:H41"/>
    <mergeCell ref="I41:J41"/>
    <mergeCell ref="F42:H42"/>
    <mergeCell ref="I42:J42"/>
    <mergeCell ref="F32:H32"/>
    <mergeCell ref="I32:J32"/>
    <mergeCell ref="F33:H33"/>
    <mergeCell ref="I33:J33"/>
    <mergeCell ref="F34:H34"/>
    <mergeCell ref="I34:J34"/>
    <mergeCell ref="F29:H29"/>
    <mergeCell ref="I29:J29"/>
    <mergeCell ref="F30:H30"/>
    <mergeCell ref="I30:J30"/>
    <mergeCell ref="F31:H31"/>
    <mergeCell ref="I31:J31"/>
    <mergeCell ref="F35:H35"/>
    <mergeCell ref="I35:J35"/>
    <mergeCell ref="F36:H36"/>
    <mergeCell ref="I36:J36"/>
    <mergeCell ref="F37:H37"/>
    <mergeCell ref="I37:J37"/>
    <mergeCell ref="F38:H38"/>
    <mergeCell ref="I38:J38"/>
    <mergeCell ref="F39:H39"/>
    <mergeCell ref="I39:J39"/>
    <mergeCell ref="F40:H40"/>
    <mergeCell ref="C8:J8"/>
    <mergeCell ref="C1:H4"/>
    <mergeCell ref="B6:J6"/>
    <mergeCell ref="B7:J7"/>
    <mergeCell ref="B9:J9"/>
    <mergeCell ref="F28:H28"/>
    <mergeCell ref="I28:J28"/>
    <mergeCell ref="A27:J27"/>
    <mergeCell ref="B10:J10"/>
    <mergeCell ref="B11:J11"/>
    <mergeCell ref="B18:J18"/>
    <mergeCell ref="B20:G20"/>
    <mergeCell ref="B12:J12"/>
    <mergeCell ref="B13:J13"/>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4 D23:G23"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topLeftCell="A12" workbookViewId="0">
      <selection activeCell="F34" sqref="F34:H34"/>
    </sheetView>
  </sheetViews>
  <sheetFormatPr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279" t="s">
        <v>189</v>
      </c>
      <c r="D1" s="280"/>
      <c r="E1" s="280"/>
      <c r="F1" s="280"/>
      <c r="G1" s="280"/>
      <c r="H1" s="280"/>
      <c r="I1" s="77" t="s">
        <v>1</v>
      </c>
      <c r="J1" s="78" t="s">
        <v>2</v>
      </c>
    </row>
    <row r="2" spans="1:10" ht="22.5" customHeight="1">
      <c r="A2" s="116"/>
      <c r="B2" s="79"/>
      <c r="C2" s="281"/>
      <c r="D2" s="281"/>
      <c r="E2" s="281"/>
      <c r="F2" s="281"/>
      <c r="G2" s="281"/>
      <c r="H2" s="281"/>
      <c r="I2" s="80" t="s">
        <v>3</v>
      </c>
      <c r="J2" s="81">
        <v>4</v>
      </c>
    </row>
    <row r="3" spans="1:10" ht="22.5" customHeight="1">
      <c r="A3" s="116"/>
      <c r="B3" s="79"/>
      <c r="C3" s="281"/>
      <c r="D3" s="281"/>
      <c r="E3" s="281"/>
      <c r="F3" s="281"/>
      <c r="G3" s="281"/>
      <c r="H3" s="281"/>
      <c r="I3" s="80" t="s">
        <v>4</v>
      </c>
      <c r="J3" s="179" t="s">
        <v>5</v>
      </c>
    </row>
    <row r="4" spans="1:10" ht="22.5" customHeight="1">
      <c r="A4" s="117"/>
      <c r="B4" s="118"/>
      <c r="C4" s="309"/>
      <c r="D4" s="309"/>
      <c r="E4" s="309"/>
      <c r="F4" s="309"/>
      <c r="G4" s="309"/>
      <c r="H4" s="309"/>
      <c r="I4" s="83" t="s">
        <v>6</v>
      </c>
      <c r="J4" s="180" t="s">
        <v>7</v>
      </c>
    </row>
    <row r="5" spans="1:10" ht="30" customHeight="1">
      <c r="A5" s="119"/>
      <c r="B5" s="120"/>
      <c r="C5" s="120"/>
      <c r="D5" s="120"/>
      <c r="E5" s="120"/>
      <c r="F5" s="120"/>
      <c r="G5" s="120"/>
      <c r="H5" s="120"/>
      <c r="I5" s="86"/>
      <c r="J5" s="121"/>
    </row>
    <row r="6" spans="1:10" ht="30" customHeight="1">
      <c r="A6" s="88" t="s">
        <v>127</v>
      </c>
      <c r="B6" s="286" t="s">
        <v>47</v>
      </c>
      <c r="C6" s="287"/>
      <c r="D6" s="287"/>
      <c r="E6" s="287"/>
      <c r="F6" s="287"/>
      <c r="G6" s="287"/>
      <c r="H6" s="287"/>
      <c r="I6" s="287"/>
      <c r="J6" s="287"/>
    </row>
    <row r="7" spans="1:10" ht="30" customHeight="1">
      <c r="A7" s="88" t="s">
        <v>190</v>
      </c>
      <c r="B7" s="286" t="s">
        <v>277</v>
      </c>
      <c r="C7" s="287"/>
      <c r="D7" s="287"/>
      <c r="E7" s="287"/>
      <c r="F7" s="287"/>
      <c r="G7" s="287"/>
      <c r="H7" s="287"/>
      <c r="I7" s="287"/>
      <c r="J7" s="287"/>
    </row>
    <row r="8" spans="1:10" ht="30" customHeight="1">
      <c r="A8" s="88" t="s">
        <v>192</v>
      </c>
      <c r="B8" s="90" t="s">
        <v>330</v>
      </c>
      <c r="C8" s="302" t="s">
        <v>331</v>
      </c>
      <c r="D8" s="303"/>
      <c r="E8" s="303"/>
      <c r="F8" s="303"/>
      <c r="G8" s="303"/>
      <c r="H8" s="303"/>
      <c r="I8" s="303"/>
      <c r="J8" s="304"/>
    </row>
    <row r="9" spans="1:10" ht="30" customHeight="1">
      <c r="A9" s="88" t="s">
        <v>195</v>
      </c>
      <c r="B9" s="286" t="s">
        <v>332</v>
      </c>
      <c r="C9" s="287"/>
      <c r="D9" s="287"/>
      <c r="E9" s="287"/>
      <c r="F9" s="287"/>
      <c r="G9" s="287"/>
      <c r="H9" s="287"/>
      <c r="I9" s="287"/>
      <c r="J9" s="287"/>
    </row>
    <row r="10" spans="1:10" ht="30" customHeight="1">
      <c r="A10" s="88" t="s">
        <v>197</v>
      </c>
      <c r="B10" s="286" t="s">
        <v>333</v>
      </c>
      <c r="C10" s="287"/>
      <c r="D10" s="287"/>
      <c r="E10" s="287"/>
      <c r="F10" s="287"/>
      <c r="G10" s="287"/>
      <c r="H10" s="287"/>
      <c r="I10" s="287"/>
      <c r="J10" s="287"/>
    </row>
    <row r="11" spans="1:10" ht="30" customHeight="1">
      <c r="A11" s="88" t="s">
        <v>198</v>
      </c>
      <c r="B11" s="286" t="s">
        <v>247</v>
      </c>
      <c r="C11" s="287"/>
      <c r="D11" s="287"/>
      <c r="E11" s="287"/>
      <c r="F11" s="287"/>
      <c r="G11" s="287"/>
      <c r="H11" s="287"/>
      <c r="I11" s="287"/>
      <c r="J11" s="287"/>
    </row>
    <row r="12" spans="1:10" ht="30" customHeight="1">
      <c r="A12" s="88" t="s">
        <v>200</v>
      </c>
      <c r="B12" s="286" t="s">
        <v>201</v>
      </c>
      <c r="C12" s="287"/>
      <c r="D12" s="287"/>
      <c r="E12" s="287"/>
      <c r="F12" s="287"/>
      <c r="G12" s="287"/>
      <c r="H12" s="287"/>
      <c r="I12" s="287"/>
      <c r="J12" s="287"/>
    </row>
    <row r="13" spans="1:10" ht="30" customHeight="1">
      <c r="A13" s="88" t="s">
        <v>202</v>
      </c>
      <c r="B13" s="283" t="s">
        <v>203</v>
      </c>
      <c r="C13" s="284"/>
      <c r="D13" s="284"/>
      <c r="E13" s="284"/>
      <c r="F13" s="284"/>
      <c r="G13" s="284"/>
      <c r="H13" s="284"/>
      <c r="I13" s="284"/>
      <c r="J13" s="285"/>
    </row>
    <row r="14" spans="1:10" ht="30" customHeight="1">
      <c r="A14" s="88" t="s">
        <v>204</v>
      </c>
      <c r="B14" s="286" t="s">
        <v>334</v>
      </c>
      <c r="C14" s="287"/>
      <c r="D14" s="287"/>
      <c r="E14" s="287"/>
      <c r="F14" s="287"/>
      <c r="G14" s="287"/>
      <c r="H14" s="287"/>
      <c r="I14" s="287"/>
      <c r="J14" s="287"/>
    </row>
    <row r="15" spans="1:10" ht="30" customHeight="1">
      <c r="A15" s="88" t="s">
        <v>206</v>
      </c>
      <c r="B15" s="286" t="s">
        <v>335</v>
      </c>
      <c r="C15" s="287"/>
      <c r="D15" s="287"/>
      <c r="E15" s="287"/>
      <c r="F15" s="287"/>
      <c r="G15" s="287"/>
      <c r="H15" s="287"/>
      <c r="I15" s="287"/>
      <c r="J15" s="287"/>
    </row>
    <row r="16" spans="1:10" ht="30" customHeight="1">
      <c r="A16" s="88" t="s">
        <v>208</v>
      </c>
      <c r="B16" s="286" t="s">
        <v>336</v>
      </c>
      <c r="C16" s="287"/>
      <c r="D16" s="287"/>
      <c r="E16" s="287"/>
      <c r="F16" s="287"/>
      <c r="G16" s="287"/>
      <c r="H16" s="287"/>
      <c r="I16" s="287"/>
      <c r="J16" s="287"/>
    </row>
    <row r="17" spans="1:10" ht="30" customHeight="1">
      <c r="A17" s="88" t="s">
        <v>210</v>
      </c>
      <c r="B17" s="286" t="s">
        <v>337</v>
      </c>
      <c r="C17" s="287"/>
      <c r="D17" s="287"/>
      <c r="E17" s="287"/>
      <c r="F17" s="440"/>
      <c r="G17" s="287"/>
      <c r="H17" s="287"/>
      <c r="I17" s="287"/>
      <c r="J17" s="287"/>
    </row>
    <row r="18" spans="1:10" ht="30" customHeight="1">
      <c r="A18" s="88" t="s">
        <v>211</v>
      </c>
      <c r="B18" s="286" t="s">
        <v>338</v>
      </c>
      <c r="C18" s="287"/>
      <c r="D18" s="287"/>
      <c r="E18" s="287"/>
      <c r="F18" s="287"/>
      <c r="G18" s="287"/>
      <c r="H18" s="287"/>
      <c r="I18" s="287"/>
      <c r="J18" s="287"/>
    </row>
    <row r="19" spans="1:10" ht="30" customHeight="1">
      <c r="A19" s="91"/>
      <c r="B19" s="124"/>
      <c r="C19" s="124"/>
      <c r="D19" s="124"/>
      <c r="E19" s="124"/>
      <c r="F19" s="124"/>
      <c r="G19" s="124"/>
      <c r="H19" s="125"/>
      <c r="I19" s="125"/>
      <c r="J19" s="136"/>
    </row>
    <row r="20" spans="1:10" ht="30" customHeight="1">
      <c r="A20" s="95"/>
      <c r="B20" s="288" t="s">
        <v>213</v>
      </c>
      <c r="C20" s="289"/>
      <c r="D20" s="289"/>
      <c r="E20" s="289"/>
      <c r="F20" s="289"/>
      <c r="G20" s="289"/>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05">
        <v>1</v>
      </c>
      <c r="H22" s="127"/>
      <c r="I22" s="128"/>
      <c r="J22" s="137"/>
    </row>
    <row r="23" spans="1:10" ht="30" customHeight="1">
      <c r="A23" s="100" t="s">
        <v>221</v>
      </c>
      <c r="B23" s="134">
        <f>IFERROR(AVERAGE(D29:D30),"")</f>
        <v>1</v>
      </c>
      <c r="C23" s="134">
        <f>IFERROR(AVERAGE(D31:D34),"")</f>
        <v>0.8666666666666667</v>
      </c>
      <c r="D23" s="134" t="str">
        <f>IFERROR(AVERAGE(D35:D38),"")</f>
        <v/>
      </c>
      <c r="E23" s="134" t="str">
        <f>IFERROR(AVERAGE(D39:D42),"")</f>
        <v/>
      </c>
      <c r="F23" s="134" t="str">
        <f>IFERROR(AVERAGE(D43:D44),"")</f>
        <v/>
      </c>
      <c r="G23" s="196">
        <f>AVERAGE(B23:F23)</f>
        <v>0.93333333333333335</v>
      </c>
      <c r="H23" s="127"/>
      <c r="I23" s="128"/>
      <c r="J23" s="137"/>
    </row>
    <row r="24" spans="1:10" ht="30" customHeight="1">
      <c r="A24" s="100" t="s">
        <v>222</v>
      </c>
      <c r="B24" s="103">
        <f>IFERROR(IF(B23/B22&gt;100%,100%,B23/B22),"")</f>
        <v>1</v>
      </c>
      <c r="C24" s="238">
        <f>IFERROR(IF(C23/C22&gt;100%,100%,C23/C22)*0.75,"")</f>
        <v>0.65</v>
      </c>
      <c r="D24" s="103" t="str">
        <f>IFERROR(IF(D23/D22&gt;100%,100%,D23/D22),"")</f>
        <v/>
      </c>
      <c r="E24" s="103" t="str">
        <f>IFERROR(IF(E23/E22&gt;100%,100%,E23/E22),"")</f>
        <v/>
      </c>
      <c r="F24" s="103" t="str">
        <f>IFERROR(IF(F23/F22&gt;100%,100%,F23/F22),"")</f>
        <v/>
      </c>
      <c r="G24" s="104" t="s">
        <v>223</v>
      </c>
      <c r="H24" s="127"/>
      <c r="I24" s="128"/>
      <c r="J24" s="137"/>
    </row>
    <row r="25" spans="1:10" ht="30" customHeight="1">
      <c r="A25" s="100" t="s">
        <v>224</v>
      </c>
      <c r="B25" s="238">
        <f>IF(((B23/B22)*0.125)&gt;0.125,0.125,(B23/B22)*0.125)</f>
        <v>0.125</v>
      </c>
      <c r="C25" s="238">
        <f>IF(((B23/B22)*0.125)+((C23/C22)*0.1875)&gt;0.3125,0.3125,((B23/B22)*0.125)+((C23/C22)*0.1875))</f>
        <v>0.28749999999999998</v>
      </c>
      <c r="D25" s="103"/>
      <c r="E25" s="103"/>
      <c r="F25" s="103"/>
      <c r="G25" s="103">
        <f>MAX(B25:F25)</f>
        <v>0.28749999999999998</v>
      </c>
      <c r="H25" s="127"/>
      <c r="I25" s="128"/>
      <c r="J25" s="137"/>
    </row>
    <row r="26" spans="1:10" ht="30" customHeight="1">
      <c r="A26" s="131"/>
      <c r="B26" s="124"/>
      <c r="C26" s="124"/>
      <c r="D26" s="124"/>
      <c r="E26" s="124"/>
      <c r="F26" s="124"/>
      <c r="G26" s="124"/>
      <c r="H26" s="132"/>
      <c r="I26" s="132"/>
      <c r="J26" s="138"/>
    </row>
    <row r="27" spans="1:10" ht="30" customHeight="1">
      <c r="A27" s="288" t="s">
        <v>225</v>
      </c>
      <c r="B27" s="289"/>
      <c r="C27" s="289"/>
      <c r="D27" s="289"/>
      <c r="E27" s="289"/>
      <c r="F27" s="289"/>
      <c r="G27" s="289"/>
      <c r="H27" s="289"/>
      <c r="I27" s="289"/>
      <c r="J27" s="289"/>
    </row>
    <row r="28" spans="1:10" ht="30" customHeight="1">
      <c r="A28" s="96" t="s">
        <v>226</v>
      </c>
      <c r="B28" s="96" t="s">
        <v>227</v>
      </c>
      <c r="C28" s="96" t="s">
        <v>228</v>
      </c>
      <c r="D28" s="96" t="s">
        <v>229</v>
      </c>
      <c r="E28" s="96" t="s">
        <v>230</v>
      </c>
      <c r="F28" s="288" t="s">
        <v>231</v>
      </c>
      <c r="G28" s="289"/>
      <c r="H28" s="289"/>
      <c r="I28" s="288" t="s">
        <v>232</v>
      </c>
      <c r="J28" s="289"/>
    </row>
    <row r="29" spans="1:10" ht="202.5" customHeight="1">
      <c r="A29" s="109">
        <v>2024</v>
      </c>
      <c r="B29" s="110" t="s">
        <v>233</v>
      </c>
      <c r="C29" s="239">
        <v>1</v>
      </c>
      <c r="D29" s="246">
        <v>1</v>
      </c>
      <c r="E29" s="237">
        <f>IFERROR(IF(D29/C29&gt;100%,100%,D29/C29),0)</f>
        <v>1</v>
      </c>
      <c r="F29" s="353" t="s">
        <v>339</v>
      </c>
      <c r="G29" s="354"/>
      <c r="H29" s="355"/>
      <c r="I29" s="310" t="s">
        <v>340</v>
      </c>
      <c r="J29" s="311"/>
    </row>
    <row r="30" spans="1:10" ht="214.5" customHeight="1">
      <c r="A30" s="109">
        <v>2024</v>
      </c>
      <c r="B30" s="110" t="s">
        <v>236</v>
      </c>
      <c r="C30" s="239">
        <v>1</v>
      </c>
      <c r="D30" s="246">
        <v>1</v>
      </c>
      <c r="E30" s="237">
        <f t="shared" ref="E30:E44" si="0">IFERROR(IF(D30/C30&gt;100%,100%,D30/C30),0)</f>
        <v>1</v>
      </c>
      <c r="F30" s="343" t="s">
        <v>341</v>
      </c>
      <c r="G30" s="344"/>
      <c r="H30" s="345"/>
      <c r="I30" s="310" t="s">
        <v>342</v>
      </c>
      <c r="J30" s="311"/>
    </row>
    <row r="31" spans="1:10" ht="258.75" customHeight="1">
      <c r="A31" s="109">
        <v>2025</v>
      </c>
      <c r="B31" s="110" t="s">
        <v>238</v>
      </c>
      <c r="C31" s="239">
        <v>1</v>
      </c>
      <c r="D31" s="246">
        <v>1</v>
      </c>
      <c r="E31" s="237">
        <f t="shared" si="0"/>
        <v>1</v>
      </c>
      <c r="F31" s="298" t="s">
        <v>343</v>
      </c>
      <c r="G31" s="299"/>
      <c r="H31" s="300"/>
      <c r="I31" s="310" t="s">
        <v>344</v>
      </c>
      <c r="J31" s="311"/>
    </row>
    <row r="32" spans="1:10" ht="231.75" customHeight="1">
      <c r="A32" s="109">
        <v>2025</v>
      </c>
      <c r="B32" s="110" t="s">
        <v>240</v>
      </c>
      <c r="C32" s="239">
        <v>1</v>
      </c>
      <c r="D32" s="246">
        <v>0.6</v>
      </c>
      <c r="E32" s="237">
        <f t="shared" si="0"/>
        <v>0.6</v>
      </c>
      <c r="F32" s="332" t="s">
        <v>345</v>
      </c>
      <c r="G32" s="333"/>
      <c r="H32" s="334"/>
      <c r="I32" s="333" t="s">
        <v>346</v>
      </c>
      <c r="J32" s="334"/>
    </row>
    <row r="33" spans="1:10" ht="369.75" customHeight="1">
      <c r="A33" s="109">
        <v>2025</v>
      </c>
      <c r="B33" s="110" t="s">
        <v>233</v>
      </c>
      <c r="C33" s="239">
        <v>1</v>
      </c>
      <c r="D33" s="246">
        <v>1</v>
      </c>
      <c r="E33" s="237">
        <f t="shared" si="0"/>
        <v>1</v>
      </c>
      <c r="F33" s="298" t="s">
        <v>347</v>
      </c>
      <c r="G33" s="299"/>
      <c r="H33" s="300"/>
      <c r="I33" s="333" t="s">
        <v>348</v>
      </c>
      <c r="J33" s="334"/>
    </row>
    <row r="34" spans="1:10" ht="18.75">
      <c r="A34" s="109">
        <v>2025</v>
      </c>
      <c r="B34" s="110" t="s">
        <v>236</v>
      </c>
      <c r="C34" s="239">
        <v>1</v>
      </c>
      <c r="D34" s="239"/>
      <c r="E34" s="237">
        <f t="shared" si="0"/>
        <v>0</v>
      </c>
      <c r="F34" s="298"/>
      <c r="G34" s="299"/>
      <c r="H34" s="300"/>
      <c r="I34" s="310"/>
      <c r="J34" s="311"/>
    </row>
    <row r="35" spans="1:10" ht="18.75" customHeight="1">
      <c r="A35" s="109">
        <v>2026</v>
      </c>
      <c r="B35" s="110" t="s">
        <v>238</v>
      </c>
      <c r="C35" s="239">
        <v>1</v>
      </c>
      <c r="D35" s="241"/>
      <c r="E35" s="237">
        <f t="shared" si="0"/>
        <v>0</v>
      </c>
      <c r="F35" s="298"/>
      <c r="G35" s="299"/>
      <c r="H35" s="300"/>
      <c r="I35" s="310"/>
      <c r="J35" s="311"/>
    </row>
    <row r="36" spans="1:10" ht="18.75" customHeight="1">
      <c r="A36" s="109">
        <v>2026</v>
      </c>
      <c r="B36" s="110" t="s">
        <v>240</v>
      </c>
      <c r="C36" s="239">
        <v>1</v>
      </c>
      <c r="D36" s="241"/>
      <c r="E36" s="237">
        <f t="shared" si="0"/>
        <v>0</v>
      </c>
      <c r="F36" s="298"/>
      <c r="G36" s="299"/>
      <c r="H36" s="300"/>
      <c r="I36" s="310"/>
      <c r="J36" s="311"/>
    </row>
    <row r="37" spans="1:10" ht="18.75" customHeight="1">
      <c r="A37" s="109">
        <v>2026</v>
      </c>
      <c r="B37" s="110" t="s">
        <v>233</v>
      </c>
      <c r="C37" s="239">
        <v>1</v>
      </c>
      <c r="D37" s="241"/>
      <c r="E37" s="237">
        <f t="shared" si="0"/>
        <v>0</v>
      </c>
      <c r="F37" s="298"/>
      <c r="G37" s="299"/>
      <c r="H37" s="300"/>
      <c r="I37" s="310"/>
      <c r="J37" s="311"/>
    </row>
    <row r="38" spans="1:10" ht="18.75" customHeight="1">
      <c r="A38" s="109">
        <v>2026</v>
      </c>
      <c r="B38" s="110" t="s">
        <v>236</v>
      </c>
      <c r="C38" s="239">
        <v>1</v>
      </c>
      <c r="D38" s="241"/>
      <c r="E38" s="237">
        <f t="shared" si="0"/>
        <v>0</v>
      </c>
      <c r="F38" s="298"/>
      <c r="G38" s="299"/>
      <c r="H38" s="300"/>
      <c r="I38" s="310"/>
      <c r="J38" s="311"/>
    </row>
    <row r="39" spans="1:10" ht="18.75" customHeight="1">
      <c r="A39" s="109">
        <v>2027</v>
      </c>
      <c r="B39" s="110" t="s">
        <v>238</v>
      </c>
      <c r="C39" s="239">
        <v>1</v>
      </c>
      <c r="D39" s="239"/>
      <c r="E39" s="237">
        <f t="shared" si="0"/>
        <v>0</v>
      </c>
      <c r="F39" s="298"/>
      <c r="G39" s="299"/>
      <c r="H39" s="300"/>
      <c r="I39" s="310"/>
      <c r="J39" s="311"/>
    </row>
    <row r="40" spans="1:10" ht="18.75" customHeight="1">
      <c r="A40" s="109">
        <v>2027</v>
      </c>
      <c r="B40" s="110" t="s">
        <v>240</v>
      </c>
      <c r="C40" s="239">
        <v>1</v>
      </c>
      <c r="D40" s="241"/>
      <c r="E40" s="237">
        <f t="shared" si="0"/>
        <v>0</v>
      </c>
      <c r="F40" s="298"/>
      <c r="G40" s="299"/>
      <c r="H40" s="300"/>
      <c r="I40" s="310"/>
      <c r="J40" s="311"/>
    </row>
    <row r="41" spans="1:10" ht="18.75" customHeight="1">
      <c r="A41" s="109">
        <v>2027</v>
      </c>
      <c r="B41" s="110" t="s">
        <v>233</v>
      </c>
      <c r="C41" s="239">
        <v>1</v>
      </c>
      <c r="D41" s="241"/>
      <c r="E41" s="237">
        <f t="shared" si="0"/>
        <v>0</v>
      </c>
      <c r="F41" s="298"/>
      <c r="G41" s="299"/>
      <c r="H41" s="300"/>
      <c r="I41" s="310"/>
      <c r="J41" s="311"/>
    </row>
    <row r="42" spans="1:10" ht="18.75" customHeight="1">
      <c r="A42" s="109">
        <v>2027</v>
      </c>
      <c r="B42" s="110" t="s">
        <v>236</v>
      </c>
      <c r="C42" s="239">
        <v>1</v>
      </c>
      <c r="D42" s="241"/>
      <c r="E42" s="237">
        <f t="shared" si="0"/>
        <v>0</v>
      </c>
      <c r="F42" s="298"/>
      <c r="G42" s="299"/>
      <c r="H42" s="300"/>
      <c r="I42" s="310"/>
      <c r="J42" s="311"/>
    </row>
    <row r="43" spans="1:10" ht="18.75" customHeight="1">
      <c r="A43" s="109">
        <v>2028</v>
      </c>
      <c r="B43" s="110" t="s">
        <v>238</v>
      </c>
      <c r="C43" s="239">
        <v>1</v>
      </c>
      <c r="D43" s="241"/>
      <c r="E43" s="237">
        <f t="shared" si="0"/>
        <v>0</v>
      </c>
      <c r="F43" s="298"/>
      <c r="G43" s="299"/>
      <c r="H43" s="300"/>
      <c r="I43" s="310"/>
      <c r="J43" s="311"/>
    </row>
    <row r="44" spans="1:10" ht="18.75" customHeight="1">
      <c r="A44" s="109">
        <v>2028</v>
      </c>
      <c r="B44" s="110" t="s">
        <v>240</v>
      </c>
      <c r="C44" s="239">
        <v>1</v>
      </c>
      <c r="D44" s="239"/>
      <c r="E44" s="237">
        <f t="shared" si="0"/>
        <v>0</v>
      </c>
      <c r="F44" s="298"/>
      <c r="G44" s="299"/>
      <c r="H44" s="300"/>
      <c r="I44" s="310"/>
      <c r="J44" s="311"/>
    </row>
  </sheetData>
  <mergeCells count="50">
    <mergeCell ref="F43:H43"/>
    <mergeCell ref="I43:J43"/>
    <mergeCell ref="F44:H44"/>
    <mergeCell ref="I44:J44"/>
    <mergeCell ref="F40:H40"/>
    <mergeCell ref="I40:J40"/>
    <mergeCell ref="F41:H41"/>
    <mergeCell ref="I41:J41"/>
    <mergeCell ref="F42:H42"/>
    <mergeCell ref="I42:J42"/>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C8:J8"/>
    <mergeCell ref="C1:H4"/>
    <mergeCell ref="B6:J6"/>
    <mergeCell ref="B7:J7"/>
    <mergeCell ref="B9:J9"/>
    <mergeCell ref="B10:J10"/>
    <mergeCell ref="B11:J11"/>
    <mergeCell ref="B12:J12"/>
    <mergeCell ref="B13:J13"/>
    <mergeCell ref="B14:J14"/>
    <mergeCell ref="B18:J18"/>
    <mergeCell ref="B20:G20"/>
    <mergeCell ref="A27:J27"/>
    <mergeCell ref="B15:J15"/>
    <mergeCell ref="B16:J16"/>
    <mergeCell ref="B17:J17"/>
    <mergeCell ref="F28:H28"/>
    <mergeCell ref="I28:J28"/>
    <mergeCell ref="F29:H29"/>
    <mergeCell ref="I29:J29"/>
    <mergeCell ref="F30:H30"/>
    <mergeCell ref="I30:J30"/>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B3AD2F9E-B856-4059-BCB6-EB7A1A8BA2B4}"/>
</file>

<file path=customXml/itemProps2.xml><?xml version="1.0" encoding="utf-8"?>
<ds:datastoreItem xmlns:ds="http://schemas.openxmlformats.org/officeDocument/2006/customXml" ds:itemID="{FD7206F6-CCBB-40AC-83A5-A90768589ED0}"/>
</file>

<file path=customXml/itemProps3.xml><?xml version="1.0" encoding="utf-8"?>
<ds:datastoreItem xmlns:ds="http://schemas.openxmlformats.org/officeDocument/2006/customXml" ds:itemID="{7D902391-0BB8-4BFA-AE52-BC1A6513A9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2024-12-30T19:41:18Z</dcterms:created>
  <dcterms:modified xsi:type="dcterms:W3CDTF">2025-10-20T14:57:57Z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