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diego.buelvas\Downloads\Caso HOLA 186285\"/>
    </mc:Choice>
  </mc:AlternateContent>
  <xr:revisionPtr revIDLastSave="0" documentId="13_ncr:1_{E77CB2D4-7F15-462A-9317-D749853CE12F}" xr6:coauthVersionLast="47" xr6:coauthVersionMax="47" xr10:uidLastSave="{00000000-0000-0000-0000-000000000000}"/>
  <bookViews>
    <workbookView xWindow="-120" yWindow="-120" windowWidth="29040" windowHeight="15720" firstSheet="1" activeTab="1" xr2:uid="{82425007-B10C-4B30-B14E-E133B79C6502}"/>
  </bookViews>
  <sheets>
    <sheet name="ajustado_VF" sheetId="4" state="hidden" r:id="rId1"/>
    <sheet name="Hoja1" sheetId="1" r:id="rId2"/>
    <sheet name="Hoja2" sheetId="3" state="hidden" r:id="rId3"/>
    <sheet name="Listas" sheetId="2"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3" i="1" l="1"/>
  <c r="AQ29" i="1"/>
  <c r="AQ28" i="1"/>
  <c r="AQ25" i="1"/>
  <c r="AQ24" i="1"/>
  <c r="AQ21" i="1"/>
  <c r="AQ20" i="1"/>
  <c r="AQ19" i="1"/>
  <c r="AQ18" i="1"/>
  <c r="AQ17" i="1"/>
  <c r="AQ16" i="1"/>
  <c r="V29" i="1"/>
  <c r="X29" i="1" s="1"/>
  <c r="V28" i="1"/>
  <c r="X28" i="1" s="1"/>
  <c r="V23" i="1"/>
  <c r="X23" i="1" s="1"/>
  <c r="V24" i="1"/>
  <c r="X24" i="1" s="1"/>
  <c r="V25" i="1"/>
  <c r="X25" i="1" s="1"/>
  <c r="V20" i="1"/>
  <c r="X20" i="1" s="1"/>
  <c r="V19" i="1"/>
  <c r="X19" i="1" s="1"/>
  <c r="W26" i="1"/>
  <c r="W27" i="1"/>
  <c r="V27" i="1"/>
  <c r="V26" i="1"/>
  <c r="AA25" i="1"/>
  <c r="AC25" i="1" s="1"/>
  <c r="AF25" i="1"/>
  <c r="AH25" i="1" s="1"/>
  <c r="AK25" i="1"/>
  <c r="AM25" i="1" s="1"/>
  <c r="AP25" i="1"/>
  <c r="AR25" i="1" s="1"/>
  <c r="AA26" i="1"/>
  <c r="AC26" i="1" s="1"/>
  <c r="AF26" i="1"/>
  <c r="AH26" i="1" s="1"/>
  <c r="AK26" i="1"/>
  <c r="AM26" i="1" s="1"/>
  <c r="AP26" i="1"/>
  <c r="AA27" i="1"/>
  <c r="AC27" i="1" s="1"/>
  <c r="AF27" i="1"/>
  <c r="AH27" i="1" s="1"/>
  <c r="AK27" i="1"/>
  <c r="AM27" i="1" s="1"/>
  <c r="AP27" i="1"/>
  <c r="O24" i="1"/>
  <c r="AO40" i="4"/>
  <c r="AQ40" i="4"/>
  <c r="AJ40" i="4"/>
  <c r="AL40" i="4"/>
  <c r="AE40" i="4"/>
  <c r="AG40" i="4"/>
  <c r="Z40" i="4"/>
  <c r="AB40" i="4"/>
  <c r="U40" i="4"/>
  <c r="W40" i="4"/>
  <c r="AO39" i="4"/>
  <c r="AQ39" i="4"/>
  <c r="AJ39" i="4"/>
  <c r="AL39" i="4"/>
  <c r="AE39" i="4"/>
  <c r="AG39" i="4"/>
  <c r="Z39" i="4"/>
  <c r="AB39" i="4"/>
  <c r="U39" i="4"/>
  <c r="W39" i="4"/>
  <c r="AO38" i="4"/>
  <c r="AQ38" i="4"/>
  <c r="AJ38" i="4"/>
  <c r="AL38" i="4"/>
  <c r="AE38" i="4"/>
  <c r="AG38" i="4"/>
  <c r="Z38" i="4"/>
  <c r="AB38" i="4"/>
  <c r="U38" i="4"/>
  <c r="W38" i="4"/>
  <c r="AO37" i="4"/>
  <c r="AQ37" i="4"/>
  <c r="AJ37" i="4"/>
  <c r="AL37" i="4"/>
  <c r="AE37" i="4"/>
  <c r="AG37" i="4"/>
  <c r="Z37" i="4"/>
  <c r="AB37" i="4"/>
  <c r="U37" i="4"/>
  <c r="W37" i="4"/>
  <c r="AO36" i="4"/>
  <c r="AQ36" i="4"/>
  <c r="AQ41" i="4"/>
  <c r="AJ36" i="4"/>
  <c r="AL36" i="4"/>
  <c r="AL41" i="4"/>
  <c r="AE36" i="4"/>
  <c r="AG36" i="4"/>
  <c r="AG41" i="4"/>
  <c r="Z36" i="4"/>
  <c r="AB36" i="4"/>
  <c r="AB41" i="4"/>
  <c r="U36" i="4"/>
  <c r="W36" i="4"/>
  <c r="W41" i="4"/>
  <c r="AO34" i="4"/>
  <c r="AQ34" i="4"/>
  <c r="AJ34" i="4"/>
  <c r="AL34" i="4"/>
  <c r="AE34" i="4"/>
  <c r="AG34" i="4"/>
  <c r="Z34" i="4"/>
  <c r="AB34" i="4"/>
  <c r="U34" i="4"/>
  <c r="W34" i="4"/>
  <c r="AO33" i="4"/>
  <c r="AQ33" i="4"/>
  <c r="AJ33" i="4"/>
  <c r="AL33" i="4"/>
  <c r="AE33" i="4"/>
  <c r="AG33" i="4"/>
  <c r="Z33" i="4"/>
  <c r="AB33" i="4"/>
  <c r="U33" i="4"/>
  <c r="W33" i="4"/>
  <c r="AO32" i="4"/>
  <c r="AQ32" i="4"/>
  <c r="AJ32" i="4"/>
  <c r="AL32" i="4"/>
  <c r="AE32" i="4"/>
  <c r="AG32" i="4"/>
  <c r="Z32" i="4"/>
  <c r="AB32" i="4"/>
  <c r="U32" i="4"/>
  <c r="W32" i="4"/>
  <c r="AO31" i="4"/>
  <c r="AQ31" i="4"/>
  <c r="AJ31" i="4"/>
  <c r="AL31" i="4"/>
  <c r="AE31" i="4"/>
  <c r="AG31" i="4"/>
  <c r="Z31" i="4"/>
  <c r="AB31" i="4"/>
  <c r="U31" i="4"/>
  <c r="W31" i="4"/>
  <c r="AO30" i="4"/>
  <c r="AQ30" i="4"/>
  <c r="AJ30" i="4"/>
  <c r="AL30" i="4"/>
  <c r="AE30" i="4"/>
  <c r="AG30" i="4"/>
  <c r="Z30" i="4"/>
  <c r="AB30" i="4"/>
  <c r="U30" i="4"/>
  <c r="W30" i="4"/>
  <c r="AO29" i="4"/>
  <c r="AQ29" i="4"/>
  <c r="AJ29" i="4"/>
  <c r="AL29" i="4"/>
  <c r="AE29" i="4"/>
  <c r="AG29" i="4"/>
  <c r="Z29" i="4"/>
  <c r="AB29" i="4"/>
  <c r="U29" i="4"/>
  <c r="W29" i="4"/>
  <c r="AO28" i="4"/>
  <c r="AQ28" i="4"/>
  <c r="AJ28" i="4"/>
  <c r="AL28" i="4"/>
  <c r="AE28" i="4"/>
  <c r="AG28" i="4"/>
  <c r="Z28" i="4"/>
  <c r="AB28" i="4"/>
  <c r="U28" i="4"/>
  <c r="W28" i="4"/>
  <c r="AO27" i="4"/>
  <c r="AQ27" i="4"/>
  <c r="AJ27" i="4"/>
  <c r="AL27" i="4"/>
  <c r="AE27" i="4"/>
  <c r="AG27" i="4"/>
  <c r="Z27" i="4"/>
  <c r="AB27" i="4"/>
  <c r="U27" i="4"/>
  <c r="W27" i="4"/>
  <c r="AO26" i="4"/>
  <c r="AQ26" i="4"/>
  <c r="AJ26" i="4"/>
  <c r="AL26" i="4"/>
  <c r="AE26" i="4"/>
  <c r="AG26" i="4"/>
  <c r="Z26" i="4"/>
  <c r="AB26" i="4"/>
  <c r="U26" i="4"/>
  <c r="W26" i="4"/>
  <c r="AO25" i="4"/>
  <c r="AQ25" i="4"/>
  <c r="AJ25" i="4"/>
  <c r="AL25" i="4"/>
  <c r="AE25" i="4"/>
  <c r="AG25" i="4"/>
  <c r="Z25" i="4"/>
  <c r="AB25" i="4"/>
  <c r="U25" i="4"/>
  <c r="W25" i="4"/>
  <c r="AO24" i="4"/>
  <c r="AQ24" i="4"/>
  <c r="AJ24" i="4"/>
  <c r="AL24" i="4"/>
  <c r="AE24" i="4"/>
  <c r="AG24" i="4"/>
  <c r="Z24" i="4"/>
  <c r="AB24" i="4"/>
  <c r="U24" i="4"/>
  <c r="W24" i="4"/>
  <c r="AO23" i="4"/>
  <c r="AQ23" i="4"/>
  <c r="AJ23" i="4"/>
  <c r="AL23" i="4"/>
  <c r="AE23" i="4"/>
  <c r="AG23" i="4"/>
  <c r="Z23" i="4"/>
  <c r="AB23" i="4"/>
  <c r="U23" i="4"/>
  <c r="W23" i="4"/>
  <c r="AO22" i="4"/>
  <c r="AQ22" i="4"/>
  <c r="AJ22" i="4"/>
  <c r="AL22" i="4"/>
  <c r="AE22" i="4"/>
  <c r="AG22" i="4"/>
  <c r="Z22" i="4"/>
  <c r="AB22" i="4"/>
  <c r="U22" i="4"/>
  <c r="W22" i="4"/>
  <c r="AO21" i="4"/>
  <c r="AQ21" i="4"/>
  <c r="AJ21" i="4"/>
  <c r="AL21" i="4"/>
  <c r="AE21" i="4"/>
  <c r="AG21" i="4"/>
  <c r="Z21" i="4"/>
  <c r="AB21" i="4"/>
  <c r="U21" i="4"/>
  <c r="W21" i="4"/>
  <c r="AO20" i="4"/>
  <c r="AQ20" i="4"/>
  <c r="AJ20" i="4"/>
  <c r="AL20" i="4"/>
  <c r="AE20" i="4"/>
  <c r="AG20" i="4"/>
  <c r="Z20" i="4"/>
  <c r="AB20" i="4"/>
  <c r="U20" i="4"/>
  <c r="W20" i="4"/>
  <c r="AO19" i="4"/>
  <c r="AQ19" i="4"/>
  <c r="AJ19" i="4"/>
  <c r="AL19" i="4"/>
  <c r="AE19" i="4"/>
  <c r="AG19" i="4"/>
  <c r="Z19" i="4"/>
  <c r="AB19" i="4"/>
  <c r="U19" i="4"/>
  <c r="W19" i="4"/>
  <c r="AO18" i="4"/>
  <c r="AQ18" i="4"/>
  <c r="AJ18" i="4"/>
  <c r="AL18" i="4"/>
  <c r="AE18" i="4"/>
  <c r="AG18" i="4"/>
  <c r="Z18" i="4"/>
  <c r="AB18" i="4"/>
  <c r="U18" i="4"/>
  <c r="W18" i="4"/>
  <c r="AO17" i="4"/>
  <c r="AQ17" i="4"/>
  <c r="AJ17" i="4"/>
  <c r="AL17" i="4"/>
  <c r="AE17" i="4"/>
  <c r="AG17" i="4"/>
  <c r="Z17" i="4"/>
  <c r="AB17" i="4"/>
  <c r="U17" i="4"/>
  <c r="W17" i="4"/>
  <c r="AO16" i="4"/>
  <c r="AQ16" i="4"/>
  <c r="AJ16" i="4"/>
  <c r="AL16" i="4"/>
  <c r="AE16" i="4"/>
  <c r="AG16" i="4"/>
  <c r="Z16" i="4"/>
  <c r="AB16" i="4"/>
  <c r="U16" i="4"/>
  <c r="W16" i="4"/>
  <c r="AO15" i="4"/>
  <c r="AQ15" i="4"/>
  <c r="AJ15" i="4"/>
  <c r="AL15" i="4"/>
  <c r="AE15" i="4"/>
  <c r="AG15" i="4"/>
  <c r="Z15" i="4"/>
  <c r="AB15" i="4"/>
  <c r="U15" i="4"/>
  <c r="W15" i="4"/>
  <c r="AO14" i="4"/>
  <c r="AQ14" i="4"/>
  <c r="AJ14" i="4"/>
  <c r="AL14" i="4"/>
  <c r="AE14" i="4"/>
  <c r="AG14" i="4"/>
  <c r="Z14" i="4"/>
  <c r="AB14" i="4"/>
  <c r="U14" i="4"/>
  <c r="W14" i="4"/>
  <c r="AO13" i="4"/>
  <c r="AQ13" i="4"/>
  <c r="AQ35" i="4"/>
  <c r="AQ42" i="4"/>
  <c r="AJ13" i="4"/>
  <c r="AL13" i="4"/>
  <c r="AL35" i="4"/>
  <c r="AL42" i="4"/>
  <c r="AE13" i="4"/>
  <c r="AG13" i="4"/>
  <c r="AG35" i="4"/>
  <c r="AG42" i="4"/>
  <c r="Z13" i="4"/>
  <c r="AB13" i="4"/>
  <c r="AB35" i="4"/>
  <c r="AB42" i="4"/>
  <c r="U13" i="4"/>
  <c r="W13" i="4"/>
  <c r="W35" i="4"/>
  <c r="W42" i="4"/>
  <c r="AP23" i="1"/>
  <c r="AR23" i="1" s="1"/>
  <c r="AP16" i="1"/>
  <c r="AR16" i="1" s="1"/>
  <c r="AK16" i="1"/>
  <c r="AM16" i="1" s="1"/>
  <c r="AK23" i="1"/>
  <c r="AM23" i="1" s="1"/>
  <c r="AP29" i="1"/>
  <c r="AR29" i="1" s="1"/>
  <c r="AP28" i="1"/>
  <c r="AR28" i="1" s="1"/>
  <c r="AP24" i="1"/>
  <c r="AR24" i="1" s="1"/>
  <c r="AP21" i="1"/>
  <c r="AR21" i="1" s="1"/>
  <c r="AP20" i="1"/>
  <c r="AR20" i="1" s="1"/>
  <c r="AP19" i="1"/>
  <c r="AR19" i="1" s="1"/>
  <c r="AP18" i="1"/>
  <c r="AR18" i="1" s="1"/>
  <c r="AP17" i="1"/>
  <c r="AR17" i="1" s="1"/>
  <c r="AK29" i="1"/>
  <c r="AM29" i="1" s="1"/>
  <c r="AK28" i="1"/>
  <c r="AM28" i="1" s="1"/>
  <c r="AK24" i="1"/>
  <c r="AM24" i="1" s="1"/>
  <c r="AK21" i="1"/>
  <c r="AM21" i="1" s="1"/>
  <c r="AK20" i="1"/>
  <c r="AM20" i="1" s="1"/>
  <c r="AK19" i="1"/>
  <c r="AM19" i="1" s="1"/>
  <c r="AK18" i="1"/>
  <c r="AM18" i="1" s="1"/>
  <c r="AK17" i="1"/>
  <c r="AM17" i="1" s="1"/>
  <c r="AF29" i="1"/>
  <c r="AH29" i="1" s="1"/>
  <c r="AF28" i="1"/>
  <c r="AH28" i="1" s="1"/>
  <c r="AF24" i="1"/>
  <c r="AH24" i="1" s="1"/>
  <c r="AH30" i="1" s="1"/>
  <c r="AF23" i="1"/>
  <c r="AH23" i="1" s="1"/>
  <c r="AF21" i="1"/>
  <c r="AH21" i="1" s="1"/>
  <c r="AF20" i="1"/>
  <c r="AH20" i="1" s="1"/>
  <c r="AF19" i="1"/>
  <c r="AH19" i="1" s="1"/>
  <c r="AF18" i="1"/>
  <c r="AH18" i="1" s="1"/>
  <c r="AF17" i="1"/>
  <c r="AH17" i="1" s="1"/>
  <c r="AF16" i="1"/>
  <c r="AH16" i="1" s="1"/>
  <c r="AH22" i="1" s="1"/>
  <c r="AA29" i="1"/>
  <c r="AC29" i="1" s="1"/>
  <c r="AA28" i="1"/>
  <c r="AC28" i="1" s="1"/>
  <c r="AA24" i="1"/>
  <c r="AC24" i="1" s="1"/>
  <c r="AA23" i="1"/>
  <c r="AC23" i="1" s="1"/>
  <c r="AC30" i="1" s="1"/>
  <c r="AA21" i="1"/>
  <c r="AC21" i="1" s="1"/>
  <c r="AA20" i="1"/>
  <c r="AC20" i="1" s="1"/>
  <c r="AA19" i="1"/>
  <c r="AC19" i="1" s="1"/>
  <c r="AA18" i="1"/>
  <c r="AC18" i="1" s="1"/>
  <c r="AA17" i="1"/>
  <c r="AC17" i="1" s="1"/>
  <c r="AA16" i="1"/>
  <c r="AC16" i="1" s="1"/>
  <c r="AC22" i="1" s="1"/>
  <c r="V21" i="1"/>
  <c r="X21" i="1" s="1"/>
  <c r="V18" i="1"/>
  <c r="X18" i="1" s="1"/>
  <c r="V17" i="1"/>
  <c r="X17" i="1" s="1"/>
  <c r="V16" i="1"/>
  <c r="X16" i="1" s="1"/>
  <c r="X22" i="1" s="1"/>
  <c r="AM22" i="1" l="1"/>
  <c r="AR22" i="1"/>
  <c r="AM30" i="1"/>
  <c r="AQ27" i="1"/>
  <c r="AR27" i="1" s="1"/>
  <c r="X27" i="1"/>
  <c r="AQ26" i="1"/>
  <c r="AR26" i="1" s="1"/>
  <c r="AR30" i="1" s="1"/>
  <c r="X26" i="1"/>
  <c r="X30" i="1" s="1"/>
  <c r="AM31" i="1"/>
  <c r="AH31" i="1"/>
  <c r="AC31" i="1"/>
  <c r="AR31" i="1" l="1"/>
  <c r="X3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s>
  <commentList>
    <comment ref="H5" authorId="0" shapeId="0" xr:uid="{FD29CB99-27AA-454A-83B3-8FBE27446DF3}">
      <text>
        <r>
          <rPr>
            <b/>
            <sz val="9"/>
            <color indexed="81"/>
            <rFont val="Tahoma"/>
            <family val="2"/>
          </rPr>
          <t>Fecha de la versión generada</t>
        </r>
      </text>
    </comment>
    <comment ref="I5" authorId="0" shapeId="0" xr:uid="{6CAE03E1-655C-4EA4-96B3-6DCB54298BF9}">
      <text>
        <r>
          <rPr>
            <b/>
            <sz val="9"/>
            <color indexed="81"/>
            <rFont val="Tahoma"/>
            <family val="2"/>
          </rPr>
          <t>Breve descripción del cambio realizado en la nueva versión</t>
        </r>
      </text>
    </comment>
    <comment ref="S10" authorId="1" shapeId="0" xr:uid="{4D690A85-FCBB-4E42-83C4-FDC105918D90}">
      <text>
        <r>
          <rPr>
            <b/>
            <sz val="9"/>
            <color indexed="81"/>
            <rFont val="Tahoma"/>
            <family val="2"/>
          </rPr>
          <t>Seleccione la política de MIPG asociada a la meta</t>
        </r>
      </text>
    </comment>
    <comment ref="T10" authorId="1" shapeId="0" xr:uid="{6C088947-3648-406D-AFC7-EB94A8B62181}">
      <text>
        <r>
          <rPr>
            <b/>
            <sz val="9"/>
            <color indexed="81"/>
            <rFont val="Tahoma"/>
            <family val="2"/>
          </rPr>
          <t>Seleccione el proyecto de inversión que financia o aporta al cumplimiento de la meta. En caso contrario, indique NO APLICA</t>
        </r>
      </text>
    </comment>
    <comment ref="A12" authorId="0" shapeId="0" xr:uid="{A2DB8623-7993-4D66-B4A4-7888FC2C74B6}">
      <text>
        <r>
          <rPr>
            <b/>
            <sz val="9"/>
            <color indexed="81"/>
            <rFont val="Tahoma"/>
            <family val="2"/>
          </rPr>
          <t>Incluya el número del objetivo estratégico, de acuerdo con lo adoptado en el Plan Estratégico Institucional</t>
        </r>
      </text>
    </comment>
    <comment ref="B12" authorId="0" shapeId="0" xr:uid="{27D2C8EC-EF19-4237-B496-33A5756FBF7D}">
      <text>
        <r>
          <rPr>
            <b/>
            <sz val="9"/>
            <color indexed="81"/>
            <rFont val="Tahoma"/>
            <family val="2"/>
          </rPr>
          <t>Incluya el objetivo estratégico, de acuerdo con lo adoptado en el Plan Estratégico Institucional, al cual se asocia la meta</t>
        </r>
      </text>
    </comment>
    <comment ref="D12" authorId="0" shapeId="0" xr:uid="{86B22E08-82A9-494D-8E92-84CE653AD593}">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2" authorId="0" shapeId="0" xr:uid="{16EC08A6-E100-4D90-92FA-64A4EA162C5E}">
      <text>
        <r>
          <rPr>
            <b/>
            <sz val="9"/>
            <color indexed="81"/>
            <rFont val="Tahoma"/>
            <family val="2"/>
          </rPr>
          <t>Indique la herramienta o aplicativo donde reposa la información que da origen al entregable o en el que es posible contrastar o verificar la información de ser necesario.</t>
        </r>
      </text>
    </comment>
    <comment ref="G12" authorId="0" shapeId="0" xr:uid="{9088E971-77DF-4D72-8890-09D6468A98C9}">
      <text>
        <r>
          <rPr>
            <b/>
            <sz val="9"/>
            <color indexed="81"/>
            <rFont val="Tahoma"/>
            <family val="2"/>
          </rPr>
          <t>Indique el área y grupo de trabajo (si se tiene), responsable de cumplir o ejecutar la meta</t>
        </r>
      </text>
    </comment>
    <comment ref="H12" authorId="0" shapeId="0" xr:uid="{BA201A08-3AF8-4FC6-BD47-03BF22B5C6EA}">
      <text>
        <r>
          <rPr>
            <b/>
            <sz val="9"/>
            <color indexed="81"/>
            <rFont val="Tahoma"/>
            <family val="2"/>
          </rPr>
          <t>Indique un nombre corto que refleje lo que pretende medir. 
Ej. Porcentaje de giros acumulados</t>
        </r>
      </text>
    </comment>
    <comment ref="I12" authorId="0" shapeId="0" xr:uid="{9B331E06-E8AE-4E7B-A7E9-536EED0B5D55}">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J12" authorId="0" shapeId="0" xr:uid="{B3EA5557-0016-4C91-A974-8DE58F1BBD73}">
      <text>
        <r>
          <rPr>
            <b/>
            <sz val="9"/>
            <color indexed="81"/>
            <rFont val="Tahoma"/>
            <family val="2"/>
          </rPr>
          <t>Valor inicial que se toma como referencia para comparar el avance de la meta. Es imporante indicar la magnitud, unidad de medida y la vigencia en la cual se obtuvo</t>
        </r>
      </text>
    </comment>
    <comment ref="K12" authorId="0" shapeId="0" xr:uid="{0CD6B15C-593C-498D-B58F-B1456752AE11}">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L12" authorId="0" shapeId="0" xr:uid="{6686CE59-C162-4EEE-8955-AE62DA2D313C}">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M12" authorId="0" shapeId="0" xr:uid="{F20A2AC6-0D14-4DE2-922D-A026B05717B5}">
      <text>
        <r>
          <rPr>
            <b/>
            <sz val="9"/>
            <color indexed="81"/>
            <rFont val="Tahoma"/>
            <family val="2"/>
          </rPr>
          <t xml:space="preserve">Indique la magnitud programada para el trimestre. </t>
        </r>
      </text>
    </comment>
    <comment ref="N12" authorId="0" shapeId="0" xr:uid="{123BD58D-15CA-4E9F-9C3B-9D1B3E1180DD}">
      <text>
        <r>
          <rPr>
            <b/>
            <sz val="9"/>
            <color indexed="81"/>
            <rFont val="Tahoma"/>
            <family val="2"/>
          </rPr>
          <t xml:space="preserve">Indique la magnitud programada para el trimestre. </t>
        </r>
      </text>
    </comment>
    <comment ref="O12" authorId="0" shapeId="0" xr:uid="{6F76F0CB-2498-48EF-9C96-68743CA4A381}">
      <text>
        <r>
          <rPr>
            <b/>
            <sz val="9"/>
            <color indexed="81"/>
            <rFont val="Tahoma"/>
            <family val="2"/>
          </rPr>
          <t xml:space="preserve">Indique la magnitud programada para el trimestre. </t>
        </r>
      </text>
    </comment>
    <comment ref="P12" authorId="0" shapeId="0" xr:uid="{22F3BA95-0932-477A-A560-B266721C97F0}">
      <text>
        <r>
          <rPr>
            <b/>
            <sz val="9"/>
            <color indexed="81"/>
            <rFont val="Tahoma"/>
            <family val="2"/>
          </rPr>
          <t xml:space="preserve">Indique la magnitud programada para el trimestre. </t>
        </r>
      </text>
    </comment>
    <comment ref="Q12" authorId="0" shapeId="0" xr:uid="{94270457-AD8E-4BD8-A08B-6DCFA8CB4BED}">
      <text>
        <r>
          <rPr>
            <b/>
            <sz val="9"/>
            <color indexed="81"/>
            <rFont val="Tahoma"/>
            <family val="2"/>
          </rPr>
          <t>Indique la programación total de la vigencia. 
Debe ser coherente con la meta.</t>
        </r>
      </text>
    </comment>
    <comment ref="R12" authorId="0" shapeId="0" xr:uid="{534D79D3-77AF-44B1-B3D0-7681004C92D9}">
      <text>
        <r>
          <rPr>
            <b/>
            <sz val="9"/>
            <color indexed="81"/>
            <rFont val="Tahoma"/>
            <family val="2"/>
          </rPr>
          <t xml:space="preserve">Indique el tipo de indicador: 
- Eficancia 
- Eficiencia 
- Efectividad </t>
        </r>
      </text>
    </comment>
    <comment ref="U12" authorId="0" shapeId="0" xr:uid="{53908C84-4FED-49A9-8619-910EF0A65EF4}">
      <text>
        <r>
          <rPr>
            <b/>
            <sz val="9"/>
            <color indexed="81"/>
            <rFont val="Tahoma"/>
            <family val="2"/>
          </rPr>
          <t>Indique la magnitud programada</t>
        </r>
      </text>
    </comment>
    <comment ref="V12" authorId="0" shapeId="0" xr:uid="{2C2166F8-A33D-429D-9632-00CD1714EF17}">
      <text>
        <r>
          <rPr>
            <b/>
            <sz val="9"/>
            <color indexed="81"/>
            <rFont val="Tahoma"/>
            <family val="2"/>
          </rPr>
          <t>Indique la magnitud ejecutada. Corresponde al resultado de medir el indicador de la meta</t>
        </r>
      </text>
    </comment>
    <comment ref="W12" authorId="0" shapeId="0" xr:uid="{57FC239E-3059-4A4B-B297-4475F78EC557}">
      <text>
        <r>
          <rPr>
            <b/>
            <sz val="9"/>
            <color indexed="81"/>
            <rFont val="Tahoma"/>
            <family val="2"/>
          </rPr>
          <t>Es el resultado porcentual de dividir lo ejecutado vs. lo programado. En caso de sobre ejecución, el resultado máximo es el 100%</t>
        </r>
      </text>
    </comment>
    <comment ref="X12" authorId="0" shapeId="0" xr:uid="{A56C92EF-2EDA-4E94-9073-8908BDB1E5B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Y12" authorId="0" shapeId="0" xr:uid="{83FEF0D8-D907-41F4-A074-5E10A5AE09F0}">
      <text>
        <r>
          <rPr>
            <b/>
            <sz val="9"/>
            <color indexed="81"/>
            <rFont val="Tahoma"/>
            <family val="2"/>
          </rPr>
          <t xml:space="preserve">Indicar el nombre concreto de la evidencia aportada. </t>
        </r>
      </text>
    </comment>
    <comment ref="Z12" authorId="0" shapeId="0" xr:uid="{CC260662-0F4C-4932-81F3-4818B6949A6D}">
      <text>
        <r>
          <rPr>
            <b/>
            <sz val="9"/>
            <color indexed="81"/>
            <rFont val="Tahoma"/>
            <family val="2"/>
          </rPr>
          <t>Indique la magnitud programada</t>
        </r>
      </text>
    </comment>
    <comment ref="AA12" authorId="0" shapeId="0" xr:uid="{4761F792-55FE-4414-AF8B-DE26F6A5A9C6}">
      <text>
        <r>
          <rPr>
            <b/>
            <sz val="9"/>
            <color indexed="81"/>
            <rFont val="Tahoma"/>
            <family val="2"/>
          </rPr>
          <t>Indique la magnitud ejecutada. Corresponde al resultado de medir el indicador de la meta</t>
        </r>
      </text>
    </comment>
    <comment ref="AB12" authorId="0" shapeId="0" xr:uid="{1767736C-ED92-4F75-8AAD-FE9FA6D8A653}">
      <text>
        <r>
          <rPr>
            <b/>
            <sz val="9"/>
            <color indexed="81"/>
            <rFont val="Tahoma"/>
            <family val="2"/>
          </rPr>
          <t>Es el resultado porcentual de dividir lo ejecutado vs. lo programado. En caso de sobre ejecución, el resultado máximo es el 100%</t>
        </r>
      </text>
    </comment>
    <comment ref="AC12" authorId="0" shapeId="0" xr:uid="{CBAFBF81-BF33-4E26-9CC7-9421B03EBBCC}">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D12" authorId="0" shapeId="0" xr:uid="{18C9D6B3-E7D0-4798-9593-3B92D1A01657}">
      <text>
        <r>
          <rPr>
            <b/>
            <sz val="9"/>
            <color indexed="81"/>
            <rFont val="Tahoma"/>
            <family val="2"/>
          </rPr>
          <t xml:space="preserve">Indicar el nombre concreto de la evidencia aportada. </t>
        </r>
      </text>
    </comment>
    <comment ref="AE12" authorId="0" shapeId="0" xr:uid="{1614D470-CD0F-4332-8AAC-F1EB8C5FDA34}">
      <text>
        <r>
          <rPr>
            <b/>
            <sz val="9"/>
            <color indexed="81"/>
            <rFont val="Tahoma"/>
            <family val="2"/>
          </rPr>
          <t>Indique la magnitud programada</t>
        </r>
      </text>
    </comment>
    <comment ref="AF12" authorId="0" shapeId="0" xr:uid="{95533279-FE7B-4F31-951C-8153CB585EC3}">
      <text>
        <r>
          <rPr>
            <b/>
            <sz val="9"/>
            <color indexed="81"/>
            <rFont val="Tahoma"/>
            <family val="2"/>
          </rPr>
          <t>Indique la magnitud ejecutada. Corresponde al resultado de medir el indicador de la meta</t>
        </r>
      </text>
    </comment>
    <comment ref="AG12" authorId="0" shapeId="0" xr:uid="{19593078-4DCF-413F-A6B2-24ED8AB3971F}">
      <text>
        <r>
          <rPr>
            <b/>
            <sz val="9"/>
            <color indexed="81"/>
            <rFont val="Tahoma"/>
            <family val="2"/>
          </rPr>
          <t>Es el resultado porcentual de dividir lo ejecutado vs. lo programado. En caso de sobre ejecución, el resultado máximo es el 100%</t>
        </r>
      </text>
    </comment>
    <comment ref="AH12" authorId="0" shapeId="0" xr:uid="{3FA4C656-7611-4498-9E93-FE41C0FCC5C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I12" authorId="0" shapeId="0" xr:uid="{C47D4410-349A-4425-B0E7-196C7162C96E}">
      <text>
        <r>
          <rPr>
            <b/>
            <sz val="9"/>
            <color indexed="81"/>
            <rFont val="Tahoma"/>
            <family val="2"/>
          </rPr>
          <t xml:space="preserve">Indicar el nombre concreto de la evidencia aportada. </t>
        </r>
      </text>
    </comment>
    <comment ref="AJ12" authorId="0" shapeId="0" xr:uid="{FD63F612-9A1F-4272-9EB0-28F1ED786BBD}">
      <text>
        <r>
          <rPr>
            <b/>
            <sz val="9"/>
            <color indexed="81"/>
            <rFont val="Tahoma"/>
            <family val="2"/>
          </rPr>
          <t>Indique la magnitud programada</t>
        </r>
      </text>
    </comment>
    <comment ref="AK12" authorId="0" shapeId="0" xr:uid="{631CCB82-BD96-4B48-9ADC-508B71352E76}">
      <text>
        <r>
          <rPr>
            <b/>
            <sz val="9"/>
            <color indexed="81"/>
            <rFont val="Tahoma"/>
            <family val="2"/>
          </rPr>
          <t>Indique la magnitud ejecutada. Corresponde al resultado de medir el indicador de la meta</t>
        </r>
      </text>
    </comment>
    <comment ref="AL12" authorId="0" shapeId="0" xr:uid="{F954A19E-8E8C-4108-B050-E60F5F5A3576}">
      <text>
        <r>
          <rPr>
            <b/>
            <sz val="9"/>
            <color indexed="81"/>
            <rFont val="Tahoma"/>
            <family val="2"/>
          </rPr>
          <t>Es el resultado porcentual de dividir lo ejecutado vs. lo programado. En caso de sobre ejecución, el resultado máximo es el 100%</t>
        </r>
      </text>
    </comment>
    <comment ref="AM12" authorId="0" shapeId="0" xr:uid="{9C1ADABE-F6E8-4989-AECF-83F48737E82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N12" authorId="0" shapeId="0" xr:uid="{93FABCD1-4573-4A66-81ED-763C23F32471}">
      <text>
        <r>
          <rPr>
            <b/>
            <sz val="9"/>
            <color indexed="81"/>
            <rFont val="Tahoma"/>
            <family val="2"/>
          </rPr>
          <t xml:space="preserve">Indicar el nombre concreto de la evidencia aportada. </t>
        </r>
      </text>
    </comment>
    <comment ref="AO12" authorId="0" shapeId="0" xr:uid="{3853E49B-60A0-412F-8DE1-21BB7B6D968F}">
      <text>
        <r>
          <rPr>
            <b/>
            <sz val="9"/>
            <color indexed="81"/>
            <rFont val="Tahoma"/>
            <family val="2"/>
          </rPr>
          <t>Indique la magnitud total programada para la vigencia</t>
        </r>
      </text>
    </comment>
    <comment ref="AP12" authorId="0" shapeId="0" xr:uid="{424C6E4A-D843-4510-AB4D-C8F84774769F}">
      <text>
        <r>
          <rPr>
            <b/>
            <sz val="9"/>
            <color indexed="81"/>
            <rFont val="Tahoma"/>
            <family val="2"/>
          </rPr>
          <t xml:space="preserve">Indique la magnitud ejecutada acumulada para la vigencia </t>
        </r>
      </text>
    </comment>
    <comment ref="AQ12" authorId="0" shapeId="0" xr:uid="{1FCC030C-BBA3-418E-9E05-0FCA2C8F4128}">
      <text>
        <r>
          <rPr>
            <b/>
            <sz val="9"/>
            <color indexed="81"/>
            <rFont val="Tahoma"/>
            <family val="2"/>
          </rPr>
          <t>Es el resultado porcentual de dividir lo ejecutado vs. lo programado. En caso de sobre ejecución, el resultado máximo es el 100%</t>
        </r>
      </text>
    </comment>
    <comment ref="AR12" authorId="0" shapeId="0" xr:uid="{2096B1E7-E010-4E7B-8BC4-6F10D66B7DB9}">
      <text>
        <r>
          <rPr>
            <b/>
            <sz val="9"/>
            <color indexed="81"/>
            <rFont val="Tahoma"/>
            <family val="2"/>
          </rPr>
          <t>Es la descripción detallada de los avances y logros obtenidos con la ejecución de la meta acumulados para la vigencia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Yamile Espinosa Galindo</author>
    <author>Usuario</author>
    <author>tc={606851F9-98EF-4F33-BD1F-C0E56EF672CC}</author>
  </authors>
  <commentList>
    <comment ref="E4" authorId="0" shapeId="0" xr:uid="{B011372B-E314-4D7A-ABA2-BAC2779934D9}">
      <text>
        <r>
          <rPr>
            <b/>
            <sz val="9"/>
            <color indexed="81"/>
            <rFont val="Tahoma"/>
            <family val="2"/>
          </rPr>
          <t>Cuadro que resume los cambios realizados de una versión a otra</t>
        </r>
      </text>
    </comment>
    <comment ref="E5" authorId="0" shapeId="0" xr:uid="{6D3510AD-814C-4D92-BAFC-71F0839843F3}">
      <text>
        <r>
          <rPr>
            <b/>
            <sz val="9"/>
            <color indexed="81"/>
            <rFont val="Tahoma"/>
            <family val="2"/>
          </rPr>
          <t xml:space="preserve">Número consecutivo de la versión generada </t>
        </r>
      </text>
    </comment>
    <comment ref="F5" authorId="0" shapeId="0" xr:uid="{455B4D1B-4D4F-46D8-A045-91E14430E00E}">
      <text>
        <r>
          <rPr>
            <b/>
            <sz val="9"/>
            <color indexed="81"/>
            <rFont val="Tahoma"/>
            <family val="2"/>
          </rPr>
          <t>Fecha de la versión generada</t>
        </r>
      </text>
    </comment>
    <comment ref="G5" authorId="0" shapeId="0" xr:uid="{4F6DD881-4064-46E2-AD27-7B033F5287F5}">
      <text>
        <r>
          <rPr>
            <b/>
            <sz val="9"/>
            <color indexed="81"/>
            <rFont val="Tahoma"/>
            <family val="2"/>
          </rPr>
          <t>Breve descripción del cambio realizado en la nueva versión</t>
        </r>
      </text>
    </comment>
    <comment ref="Q13" authorId="1" shapeId="0" xr:uid="{F0AF0265-0A24-4C53-9A8F-D8B71FD53AA9}">
      <text>
        <r>
          <rPr>
            <b/>
            <sz val="9"/>
            <color indexed="81"/>
            <rFont val="Tahoma"/>
            <family val="2"/>
          </rPr>
          <t>Seleccione la política de MIPG asociada a la meta</t>
        </r>
      </text>
    </comment>
    <comment ref="R13" authorId="1" shapeId="0" xr:uid="{A9500B29-80DB-409C-866E-A3D042657059}">
      <text>
        <r>
          <rPr>
            <b/>
            <sz val="9"/>
            <color indexed="81"/>
            <rFont val="Tahoma"/>
            <family val="2"/>
          </rPr>
          <t>Seleccione el proyecto de inversión que financia o aporta al cumplimiento de la meta. En caso contrario, indique NO APLICA</t>
        </r>
      </text>
    </comment>
    <comment ref="A15" authorId="0" shapeId="0" xr:uid="{2DD4CECD-D756-4467-A62C-53A6FC3549DD}">
      <text>
        <r>
          <rPr>
            <b/>
            <sz val="9"/>
            <color indexed="81"/>
            <rFont val="Tahoma"/>
            <family val="2"/>
          </rPr>
          <t>Incluya el número del objetivo estratégico, de acuerdo con lo adoptado en el Plan Estratégico Institucional</t>
        </r>
      </text>
    </comment>
    <comment ref="B15" authorId="0" shapeId="0" xr:uid="{BA0E1B6A-9724-479C-9C24-7C202AB8373D}">
      <text>
        <r>
          <rPr>
            <b/>
            <sz val="9"/>
            <color indexed="81"/>
            <rFont val="Tahoma"/>
            <family val="2"/>
          </rPr>
          <t>Incluya el objetivo estratégico, de acuerdo con lo adoptado en el Plan Estratégico Institucional, al cual se asocia la meta</t>
        </r>
      </text>
    </comment>
    <comment ref="C15" authorId="0" shapeId="0" xr:uid="{119F47BD-BB9E-4059-B26B-7A00F4141FBE}">
      <text>
        <r>
          <rPr>
            <b/>
            <sz val="9"/>
            <color indexed="81"/>
            <rFont val="Tahoma"/>
            <family val="2"/>
          </rPr>
          <t>Escriba el número de la meta, en orden consecutivo</t>
        </r>
      </text>
    </comment>
    <comment ref="D15" authorId="0" shapeId="0" xr:uid="{751BB42F-F6E4-422B-91AD-AD50D5510A18}">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E15" authorId="0" shapeId="0" xr:uid="{66100535-6C62-4F58-A17C-0BE85EBD4F67}">
      <text>
        <r>
          <rPr>
            <b/>
            <sz val="9"/>
            <color indexed="81"/>
            <rFont val="Tahoma"/>
            <family val="2"/>
          </rPr>
          <t xml:space="preserve">Seleccione la opción que corresponda
</t>
        </r>
      </text>
    </comment>
    <comment ref="F15" authorId="0" shapeId="0" xr:uid="{2A83FE2C-B2C1-4597-A76A-578AAE54FC34}">
      <text>
        <r>
          <rPr>
            <b/>
            <sz val="9"/>
            <color indexed="81"/>
            <rFont val="Tahoma"/>
            <family val="2"/>
          </rPr>
          <t>Indique un nombre corto que refleje lo que pretende medir. 
Ej. Porcentaje de giros acumulados</t>
        </r>
      </text>
    </comment>
    <comment ref="G15" authorId="0" shapeId="0" xr:uid="{D0800236-B4FE-4CB1-B3B9-634F81DF4156}">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H15" authorId="0" shapeId="0" xr:uid="{9720355A-42B5-4521-A971-3991DAD0CBDD}">
      <text>
        <r>
          <rPr>
            <b/>
            <sz val="9"/>
            <color indexed="81"/>
            <rFont val="Tahoma"/>
            <family val="2"/>
          </rPr>
          <t>Valor inicial que se toma como referencia para comparar el avance de la meta. Es imporante indicar la magnitud, unidad de medida y la vigencia en la cual se obtuvo</t>
        </r>
      </text>
    </comment>
    <comment ref="I15" authorId="0" shapeId="0" xr:uid="{1AECC889-2B35-4962-8482-78F84CE03D6F}">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J15" authorId="0" shapeId="0" xr:uid="{2208232E-487F-4B17-B920-92D360C002B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K15" authorId="0" shapeId="0" xr:uid="{B30BBDB4-EC1D-4EA1-8538-25A32CED2539}">
      <text>
        <r>
          <rPr>
            <b/>
            <sz val="9"/>
            <color indexed="81"/>
            <rFont val="Tahoma"/>
            <family val="2"/>
          </rPr>
          <t xml:space="preserve">Indique la magnitud programada para el trimestre. </t>
        </r>
      </text>
    </comment>
    <comment ref="L15" authorId="0" shapeId="0" xr:uid="{31373292-3723-487A-8503-BD0B0A79E8B6}">
      <text>
        <r>
          <rPr>
            <b/>
            <sz val="9"/>
            <color indexed="81"/>
            <rFont val="Tahoma"/>
            <family val="2"/>
          </rPr>
          <t xml:space="preserve">Indique la magnitud programada para el trimestre. </t>
        </r>
      </text>
    </comment>
    <comment ref="M15" authorId="0" shapeId="0" xr:uid="{C846E2D7-3065-4128-8C76-51161E0D7C17}">
      <text>
        <r>
          <rPr>
            <b/>
            <sz val="9"/>
            <color indexed="81"/>
            <rFont val="Tahoma"/>
            <family val="2"/>
          </rPr>
          <t xml:space="preserve">Indique la magnitud programada para el trimestre. </t>
        </r>
      </text>
    </comment>
    <comment ref="N15" authorId="0" shapeId="0" xr:uid="{474117DA-14AA-4BAF-B752-1413A5718EC7}">
      <text>
        <r>
          <rPr>
            <b/>
            <sz val="9"/>
            <color indexed="81"/>
            <rFont val="Tahoma"/>
            <family val="2"/>
          </rPr>
          <t xml:space="preserve">Indique la magnitud programada para el trimestre. </t>
        </r>
      </text>
    </comment>
    <comment ref="O15" authorId="0" shapeId="0" xr:uid="{F1D07228-88D0-4309-9D4E-5EB885D7FDC6}">
      <text>
        <r>
          <rPr>
            <b/>
            <sz val="9"/>
            <color indexed="81"/>
            <rFont val="Tahoma"/>
            <family val="2"/>
          </rPr>
          <t>Indique la programación total de la vigencia. 
Debe ser coherente con la meta.</t>
        </r>
      </text>
    </comment>
    <comment ref="P15" authorId="0" shapeId="0" xr:uid="{FE21DFDB-AFF8-4147-B537-10C1B10248CA}">
      <text>
        <r>
          <rPr>
            <b/>
            <sz val="9"/>
            <color indexed="81"/>
            <rFont val="Tahoma"/>
            <family val="2"/>
          </rPr>
          <t xml:space="preserve">Indique el tipo de indicador: 
- Eficancia 
- Eficiencia 
- Efectividad </t>
        </r>
      </text>
    </comment>
    <comment ref="S15" authorId="0" shapeId="0" xr:uid="{F21E4E22-60F3-48C1-9204-B22990CF58E2}">
      <text>
        <r>
          <rPr>
            <b/>
            <sz val="9"/>
            <color indexed="81"/>
            <rFont val="Tahoma"/>
            <family val="2"/>
          </rPr>
          <t>Indique la evidencia a presentar del cumplimiento de la meta. Se debe redactar de forma concreta y coherente con la meta</t>
        </r>
      </text>
    </comment>
    <comment ref="T15" authorId="0" shapeId="0" xr:uid="{1B621C19-38F6-4806-A4C4-B1C8550B782C}">
      <text>
        <r>
          <rPr>
            <b/>
            <sz val="9"/>
            <color indexed="81"/>
            <rFont val="Tahoma"/>
            <family val="2"/>
          </rPr>
          <t>Indique la herramienta o aplicativo donde reposa la información que da origen al entregable o en el que es posible contrastar o verificar la información de ser necesario.</t>
        </r>
      </text>
    </comment>
    <comment ref="U15" authorId="0" shapeId="0" xr:uid="{29D96EE3-F7F5-47F6-888D-8FBFF7195BF0}">
      <text>
        <r>
          <rPr>
            <b/>
            <sz val="9"/>
            <color indexed="81"/>
            <rFont val="Tahoma"/>
            <family val="2"/>
          </rPr>
          <t>Indique el área y grupo de trabajo (si se tiene), responsable de cumplir o ejecutar la meta</t>
        </r>
      </text>
    </comment>
    <comment ref="V15" authorId="0" shapeId="0" xr:uid="{F773CF66-93F3-45C1-8401-3500EA5DFE30}">
      <text>
        <r>
          <rPr>
            <b/>
            <sz val="9"/>
            <color indexed="81"/>
            <rFont val="Tahoma"/>
            <family val="2"/>
          </rPr>
          <t>Indique la magnitud programada</t>
        </r>
      </text>
    </comment>
    <comment ref="W15" authorId="0" shapeId="0" xr:uid="{F5228218-2E22-4357-BBA2-F05EC2E0672D}">
      <text>
        <r>
          <rPr>
            <b/>
            <sz val="9"/>
            <color indexed="81"/>
            <rFont val="Tahoma"/>
            <family val="2"/>
          </rPr>
          <t>Indique la magnitud ejecutada. Corresponde al resultado de medir el indicador de la meta</t>
        </r>
      </text>
    </comment>
    <comment ref="X15" authorId="0" shapeId="0" xr:uid="{83E45AA4-B05B-44F9-939A-1584783024C0}">
      <text>
        <r>
          <rPr>
            <b/>
            <sz val="9"/>
            <color indexed="81"/>
            <rFont val="Tahoma"/>
            <family val="2"/>
          </rPr>
          <t>Es el resultado porcentual de dividir lo ejecutado vs. lo programado. En caso de sobre ejecución, el resultado máximo es el 100%</t>
        </r>
      </text>
    </comment>
    <comment ref="Y15" authorId="0" shapeId="0" xr:uid="{988C4601-812E-40FE-85FE-3C09AFA1D7E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5" authorId="0" shapeId="0" xr:uid="{D0D90FBE-E6E2-4075-87AB-6F323F2D84BC}">
      <text>
        <r>
          <rPr>
            <b/>
            <sz val="9"/>
            <color indexed="81"/>
            <rFont val="Tahoma"/>
            <family val="2"/>
          </rPr>
          <t xml:space="preserve">Indicar el nombre concreto de la evidencia aportada. </t>
        </r>
      </text>
    </comment>
    <comment ref="AA15" authorId="0" shapeId="0" xr:uid="{B6305720-C9BD-47A6-9225-C9206B502FD0}">
      <text>
        <r>
          <rPr>
            <b/>
            <sz val="9"/>
            <color indexed="81"/>
            <rFont val="Tahoma"/>
            <family val="2"/>
          </rPr>
          <t>Indique la magnitud programada</t>
        </r>
      </text>
    </comment>
    <comment ref="AB15" authorId="0" shapeId="0" xr:uid="{49896E7A-471D-4CA3-B6D2-CA055AA84F85}">
      <text>
        <r>
          <rPr>
            <b/>
            <sz val="9"/>
            <color indexed="81"/>
            <rFont val="Tahoma"/>
            <family val="2"/>
          </rPr>
          <t>Indique la magnitud ejecutada. Corresponde al resultado de medir el indicador de la meta</t>
        </r>
      </text>
    </comment>
    <comment ref="AC15" authorId="0" shapeId="0" xr:uid="{6C4CA308-F62A-4560-A290-C6F961DD9EB9}">
      <text>
        <r>
          <rPr>
            <b/>
            <sz val="9"/>
            <color indexed="81"/>
            <rFont val="Tahoma"/>
            <family val="2"/>
          </rPr>
          <t>Es el resultado porcentual de dividir lo ejecutado vs. lo programado. En caso de sobre ejecución, el resultado máximo es el 100%</t>
        </r>
      </text>
    </comment>
    <comment ref="AD15" authorId="0" shapeId="0" xr:uid="{911B7D68-1818-41B4-A811-431278669113}">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5" authorId="0" shapeId="0" xr:uid="{BF2915B6-D49D-4DC1-86C3-8A2E656FD968}">
      <text>
        <r>
          <rPr>
            <b/>
            <sz val="9"/>
            <color indexed="81"/>
            <rFont val="Tahoma"/>
            <family val="2"/>
          </rPr>
          <t xml:space="preserve">Indicar el nombre concreto de la evidencia aportada. </t>
        </r>
      </text>
    </comment>
    <comment ref="AF15" authorId="0" shapeId="0" xr:uid="{5CCDF014-BF0B-42B7-92F7-6CBF58EA98EF}">
      <text>
        <r>
          <rPr>
            <b/>
            <sz val="9"/>
            <color indexed="81"/>
            <rFont val="Tahoma"/>
            <family val="2"/>
          </rPr>
          <t>Indique la magnitud programada</t>
        </r>
      </text>
    </comment>
    <comment ref="AG15" authorId="0" shapeId="0" xr:uid="{A3FA785E-EDEC-4164-99A5-88C5B890A708}">
      <text>
        <r>
          <rPr>
            <b/>
            <sz val="9"/>
            <color indexed="81"/>
            <rFont val="Tahoma"/>
            <family val="2"/>
          </rPr>
          <t>Indique la magnitud ejecutada. Corresponde al resultado de medir el indicador de la meta</t>
        </r>
      </text>
    </comment>
    <comment ref="AH15" authorId="0" shapeId="0" xr:uid="{005E4D9E-D1F6-4A46-8371-9EB40A9C2F76}">
      <text>
        <r>
          <rPr>
            <b/>
            <sz val="9"/>
            <color indexed="81"/>
            <rFont val="Tahoma"/>
            <family val="2"/>
          </rPr>
          <t>Es el resultado porcentual de dividir lo ejecutado vs. lo programado. En caso de sobre ejecución, el resultado máximo es el 100%</t>
        </r>
      </text>
    </comment>
    <comment ref="AI15" authorId="0" shapeId="0" xr:uid="{F4977502-E86B-42EE-B00B-334848FCB9A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5" authorId="0" shapeId="0" xr:uid="{07F8A95D-778F-4057-9D7F-FC1A1EDBDEC6}">
      <text>
        <r>
          <rPr>
            <b/>
            <sz val="9"/>
            <color indexed="81"/>
            <rFont val="Tahoma"/>
            <family val="2"/>
          </rPr>
          <t xml:space="preserve">Indicar el nombre concreto de la evidencia aportada. </t>
        </r>
      </text>
    </comment>
    <comment ref="AK15" authorId="0" shapeId="0" xr:uid="{1CF6DDD2-D0F7-497B-A878-3984E176C12A}">
      <text>
        <r>
          <rPr>
            <b/>
            <sz val="9"/>
            <color indexed="81"/>
            <rFont val="Tahoma"/>
            <family val="2"/>
          </rPr>
          <t>Indique la magnitud programada</t>
        </r>
      </text>
    </comment>
    <comment ref="AL15" authorId="0" shapeId="0" xr:uid="{978B8E67-E2CF-4EA1-B0E8-C23EE154AD33}">
      <text>
        <r>
          <rPr>
            <b/>
            <sz val="9"/>
            <color indexed="81"/>
            <rFont val="Tahoma"/>
            <family val="2"/>
          </rPr>
          <t>Indique la magnitud ejecutada. Corresponde al resultado de medir el indicador de la meta</t>
        </r>
      </text>
    </comment>
    <comment ref="AM15" authorId="0" shapeId="0" xr:uid="{7949A3C4-FD79-41C9-B393-15F71C2BB313}">
      <text>
        <r>
          <rPr>
            <b/>
            <sz val="9"/>
            <color indexed="81"/>
            <rFont val="Tahoma"/>
            <family val="2"/>
          </rPr>
          <t>Es el resultado porcentual de dividir lo ejecutado vs. lo programado. En caso de sobre ejecución, el resultado máximo es el 100%</t>
        </r>
      </text>
    </comment>
    <comment ref="AN15" authorId="0" shapeId="0" xr:uid="{F1983010-98A0-4525-A8F5-BC9974C9F9F2}">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5" authorId="0" shapeId="0" xr:uid="{517F2593-F76E-4236-90C8-0209530447DA}">
      <text>
        <r>
          <rPr>
            <b/>
            <sz val="9"/>
            <color indexed="81"/>
            <rFont val="Tahoma"/>
            <family val="2"/>
          </rPr>
          <t xml:space="preserve">Indicar el nombre concreto de la evidencia aportada. </t>
        </r>
      </text>
    </comment>
    <comment ref="AP15" authorId="0" shapeId="0" xr:uid="{A3C321AB-87DC-4E7F-8C8F-8F767BB0A1DF}">
      <text>
        <r>
          <rPr>
            <b/>
            <sz val="9"/>
            <color indexed="81"/>
            <rFont val="Tahoma"/>
            <family val="2"/>
          </rPr>
          <t>Indique la magnitud total programada para la vigencia</t>
        </r>
      </text>
    </comment>
    <comment ref="AQ15" authorId="0" shapeId="0" xr:uid="{FC771540-1D2C-4B21-9686-7D6684444881}">
      <text>
        <r>
          <rPr>
            <b/>
            <sz val="9"/>
            <color indexed="81"/>
            <rFont val="Tahoma"/>
            <family val="2"/>
          </rPr>
          <t xml:space="preserve">Indique la magnitud ejecutada acumulada para la vigencia </t>
        </r>
      </text>
    </comment>
    <comment ref="AR15" authorId="0" shapeId="0" xr:uid="{1ECDFD14-21A6-444C-BF6C-3E8B35E647CC}">
      <text>
        <r>
          <rPr>
            <b/>
            <sz val="9"/>
            <color indexed="81"/>
            <rFont val="Tahoma"/>
            <family val="2"/>
          </rPr>
          <t>Es el resultado porcentual de dividir lo ejecutado vs. lo programado. En caso de sobre ejecución, el resultado máximo es el 100%</t>
        </r>
      </text>
    </comment>
    <comment ref="AS15" authorId="0" shapeId="0" xr:uid="{308CE112-015B-49F8-A4DA-7DB95EB2D67D}">
      <text>
        <r>
          <rPr>
            <b/>
            <sz val="9"/>
            <color indexed="81"/>
            <rFont val="Tahoma"/>
            <family val="2"/>
          </rPr>
          <t>Es la descripción detallada de los avances y logros obtenidos con la ejecución de la meta acumulados para la vigencia</t>
        </r>
      </text>
    </comment>
    <comment ref="S19" authorId="2" shapeId="0" xr:uid="{606851F9-98EF-4F33-BD1F-C0E56EF672CC}">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Si se llegare a capacitar al personal , recomiendo que el entregable o evidencia sea un listado de asistencia y presentación PPT o la que se utilice para la misma 
Respuesta:
    Se incluye como evidencia la PPT </t>
      </text>
    </comment>
    <comment ref="D22" authorId="0" shapeId="0" xr:uid="{CD94BD62-55DA-4C1E-96B6-1A5F6A4412D7}">
      <text>
        <r>
          <rPr>
            <b/>
            <sz val="9"/>
            <color indexed="81"/>
            <rFont val="Tahoma"/>
            <family val="2"/>
          </rPr>
          <t>Promedio obtenido para el periodo x 80%</t>
        </r>
      </text>
    </comment>
    <comment ref="D30" authorId="0" shapeId="0" xr:uid="{9871DD7B-59A9-4D33-830E-91A8A028A8A2}">
      <text>
        <r>
          <rPr>
            <b/>
            <sz val="9"/>
            <color indexed="81"/>
            <rFont val="Tahoma"/>
            <family val="2"/>
          </rPr>
          <t>Promedio obtenido en las metas transversales para el periodo x 20%</t>
        </r>
      </text>
    </comment>
    <comment ref="D31" authorId="0" shapeId="0" xr:uid="{30E82D26-5BE8-4336-B590-55EFD66077D4}">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<sst xmlns="http://schemas.openxmlformats.org/spreadsheetml/2006/main" count="476" uniqueCount="239">
  <si>
    <r>
      <rPr>
        <b/>
        <sz val="14"/>
        <rFont val="Calibri Light"/>
        <family val="2"/>
        <scheme val="major"/>
      </rPr>
      <t>FORMULACIÓN Y SEGUIMIENTO PLANES DE GESTIÓN NIVEL CENTRAL</t>
    </r>
    <r>
      <rPr>
        <b/>
        <sz val="11"/>
        <color theme="1"/>
        <rFont val="Calibri Light"/>
        <family val="2"/>
        <scheme val="major"/>
      </rPr>
      <t xml:space="preserve">
PROCESO   _____________</t>
    </r>
  </si>
  <si>
    <r>
      <rPr>
        <b/>
        <sz val="11"/>
        <color theme="1"/>
        <rFont val="Calibri Light"/>
        <family val="2"/>
        <scheme val="major"/>
      </rPr>
      <t xml:space="preserve">Código Formato: </t>
    </r>
    <r>
      <rPr>
        <sz val="11"/>
        <color theme="1"/>
        <rFont val="Calibri Light"/>
        <family val="2"/>
        <scheme val="major"/>
      </rPr>
      <t xml:space="preserve">PLE-PIN-F017
</t>
    </r>
    <r>
      <rPr>
        <b/>
        <sz val="11"/>
        <color theme="1"/>
        <rFont val="Calibri Light"/>
        <family val="2"/>
        <scheme val="major"/>
      </rPr>
      <t xml:space="preserve">Versión: </t>
    </r>
    <r>
      <rPr>
        <sz val="11"/>
        <color theme="1"/>
        <rFont val="Calibri Light"/>
        <family val="2"/>
        <scheme val="major"/>
      </rPr>
      <t xml:space="preserve">
</t>
    </r>
    <r>
      <rPr>
        <b/>
        <sz val="11"/>
        <color theme="1"/>
        <rFont val="Calibri Light"/>
        <family val="2"/>
        <scheme val="major"/>
      </rPr>
      <t xml:space="preserve">Vigencia desde: </t>
    </r>
    <r>
      <rPr>
        <sz val="11"/>
        <color theme="1"/>
        <rFont val="Calibri Light"/>
        <family val="2"/>
        <scheme val="major"/>
      </rPr>
      <t xml:space="preserve">
</t>
    </r>
    <r>
      <rPr>
        <b/>
        <sz val="11"/>
        <color theme="1"/>
        <rFont val="Calibri Light"/>
        <family val="2"/>
        <scheme val="major"/>
      </rPr>
      <t xml:space="preserve">Caso HOLA: </t>
    </r>
  </si>
  <si>
    <t>VIGENCIA DE LA PLANEACIÓN 202__</t>
  </si>
  <si>
    <t>DEPENDENCIAS ASOCIADAS</t>
  </si>
  <si>
    <t>FECHA</t>
  </si>
  <si>
    <t>DESCRIPCIÓN DE LA MODIFICACIÓN</t>
  </si>
  <si>
    <t xml:space="preserve">Publicación del plan de gestión aprobado. Caso HOLA: </t>
  </si>
  <si>
    <t>PLAN ESTRATÉGICO INSTITUCIONAL</t>
  </si>
  <si>
    <t>PRODUCTO</t>
  </si>
  <si>
    <t>INDICADOR</t>
  </si>
  <si>
    <t>POLÍTICA DE GESTIÓN Y DESEMPEÑO ASOCIADA</t>
  </si>
  <si>
    <t>FUENTE DE FINANCIACIÓN</t>
  </si>
  <si>
    <t>I TRIMESTRE</t>
  </si>
  <si>
    <t>II TRIMESTRE</t>
  </si>
  <si>
    <t>III TRIMESTRE</t>
  </si>
  <si>
    <t>IV TRIMESTRE</t>
  </si>
  <si>
    <t>SEGUIMIENTO ACUMULADO PLAN GESTIÓN</t>
  </si>
  <si>
    <t>No OE</t>
  </si>
  <si>
    <t>OBJETIVO ESTRATÉGICO</t>
  </si>
  <si>
    <t xml:space="preserve">ACTIVIDAD </t>
  </si>
  <si>
    <t xml:space="preserve">ENTREGABLE </t>
  </si>
  <si>
    <t xml:space="preserve">META </t>
  </si>
  <si>
    <t>FUENTE DE INFORMACIÓN</t>
  </si>
  <si>
    <t>RESPONSABLES DE LA META</t>
  </si>
  <si>
    <t>NOMBRE DEL INDICADOR</t>
  </si>
  <si>
    <t>FÓRMULA DEL INDICADOR</t>
  </si>
  <si>
    <t>LÍNEA BASE</t>
  </si>
  <si>
    <t xml:space="preserve">TIPO DE PROGRAMACIÓN </t>
  </si>
  <si>
    <t>UNIDAD DE MEDIDA</t>
  </si>
  <si>
    <t>I TRI</t>
  </si>
  <si>
    <t>II TRI</t>
  </si>
  <si>
    <t>III TRI</t>
  </si>
  <si>
    <t>IV TRI</t>
  </si>
  <si>
    <t>TOTAL PROGRAMACIÓN VIGENCIA</t>
  </si>
  <si>
    <t>TIPO DE INDICADOR</t>
  </si>
  <si>
    <t>PROGRAMADO</t>
  </si>
  <si>
    <t>EJECUTADO</t>
  </si>
  <si>
    <t>RESULTADO DE LA MEDICIÓN</t>
  </si>
  <si>
    <t>ANÁLISIS DE AVANCE</t>
  </si>
  <si>
    <t xml:space="preserve">EVIDENCIA </t>
  </si>
  <si>
    <r>
      <rPr>
        <b/>
        <sz val="14"/>
        <rFont val="Calibri Light"/>
        <family val="2"/>
        <scheme val="major"/>
      </rPr>
      <t>FORMULACIÓN Y SEGUIMIENTO PLANES DE GESTIÓN NIVEL CENTRAL</t>
    </r>
    <r>
      <rPr>
        <b/>
        <sz val="11"/>
        <color theme="1"/>
        <rFont val="Calibri Light"/>
        <family val="2"/>
        <scheme val="major"/>
      </rPr>
      <t xml:space="preserve">
PROCESO CONVIVENCIA Y DIÁLOGO SOCIAL</t>
    </r>
  </si>
  <si>
    <r>
      <t xml:space="preserve">Código: </t>
    </r>
    <r>
      <rPr>
        <sz val="11"/>
        <color theme="1"/>
        <rFont val="Calibri Light"/>
        <family val="2"/>
        <scheme val="major"/>
      </rPr>
      <t>PLE-PIN-F017</t>
    </r>
    <r>
      <rPr>
        <b/>
        <sz val="11"/>
        <color theme="1"/>
        <rFont val="Calibri Light"/>
        <family val="2"/>
        <scheme val="major"/>
      </rPr>
      <t xml:space="preserve">
Versión: </t>
    </r>
    <r>
      <rPr>
        <sz val="11"/>
        <color theme="1"/>
        <rFont val="Calibri Light"/>
        <family val="2"/>
        <scheme val="major"/>
      </rPr>
      <t>07</t>
    </r>
    <r>
      <rPr>
        <b/>
        <sz val="11"/>
        <color theme="1"/>
        <rFont val="Calibri Light"/>
        <family val="2"/>
        <scheme val="major"/>
      </rPr>
      <t xml:space="preserve">
Vigencia: </t>
    </r>
    <r>
      <rPr>
        <sz val="11"/>
        <color theme="1"/>
        <rFont val="Calibri Light"/>
        <family val="2"/>
        <scheme val="major"/>
      </rPr>
      <t>21 de enero de 2025</t>
    </r>
    <r>
      <rPr>
        <b/>
        <sz val="11"/>
        <color theme="1"/>
        <rFont val="Calibri Light"/>
        <family val="2"/>
        <scheme val="major"/>
      </rPr>
      <t xml:space="preserve">
Caso HOLA: </t>
    </r>
    <r>
      <rPr>
        <sz val="11"/>
        <color theme="1"/>
        <rFont val="Calibri Light"/>
        <family val="2"/>
        <scheme val="major"/>
      </rPr>
      <t>113317</t>
    </r>
  </si>
  <si>
    <t>VIGENCIA DE LA PLANEACIÓN 2025</t>
  </si>
  <si>
    <t>Dirección de Convivencia y Diálogo Social</t>
  </si>
  <si>
    <t>CONTROL DE CAMBIOS</t>
  </si>
  <si>
    <t>VERSIÓN</t>
  </si>
  <si>
    <t>28 de enero de 2025</t>
  </si>
  <si>
    <t>Publicación del plan de gestión aprobado. Caso HOLA: 115945</t>
  </si>
  <si>
    <t>16 de abril de 2025</t>
  </si>
  <si>
    <t>Para el primer trimestre de la vigencia 2025, el Plan de Gestión del proceso Convivencia y Dialogo Social   alcanzó un nivel de desempeño del 100,00% y 32,50% acumulado para la vigencia.
Se ajusta el tipo de programación del indicador de la meta técnica 4 para ser coherente con la programación trimestral.</t>
  </si>
  <si>
    <t>26 de mayo de 2025</t>
  </si>
  <si>
    <t>Se realiza ajuste sobre la ejecución de las Metas Transversales 4 y 5 por alcance realizado al reporte generado por la Subsecretaría de Gestión Institucional - Grupo de Servicio de Atención a la Ciudadanía a través de memorando 20254600193883.</t>
  </si>
  <si>
    <t>16 de julio de 2025</t>
  </si>
  <si>
    <t>Para el II trimestre de la vigencia 2025, el Plan de Gestión del proceso Convivencia y Dialogo Social alcanzó un nivel de desempeño del  99,20% y 51,91% acumulado para la vigencia.</t>
  </si>
  <si>
    <t>META</t>
  </si>
  <si>
    <t>RESULTADO</t>
  </si>
  <si>
    <t xml:space="preserve">No. Meta </t>
  </si>
  <si>
    <t>META PLAN DE GESTIÓN VIGENCIA</t>
  </si>
  <si>
    <t>TIPO DE META</t>
  </si>
  <si>
    <t>TIPO DE PROGRAMACIÓN</t>
  </si>
  <si>
    <t>ENTREGABLE</t>
  </si>
  <si>
    <t>Fomentar la promoción, garantía, protección, respeto y apropiación de los Derechos Humanos, la Libertad Religiosa y de conciencia, el Dialogo, la convivencia pacífica y la lucha contra el racismo.</t>
  </si>
  <si>
    <t>Realizar 100% de acompañamientos por parte de la Dirección de Convivencia y Diálogo Social a eventos de alta complejidad solicitados y aprobados mediante plataforma SUGA.</t>
  </si>
  <si>
    <t>Gestión</t>
  </si>
  <si>
    <t xml:space="preserve">Porcentaje de acompañamientos realizados </t>
  </si>
  <si>
    <t>(Número acompañamientos realizados/Número acompañamientos de alta complejidad en sistema SUGA)* 100</t>
  </si>
  <si>
    <t>Con corte a septiembre (2024), se han atendido 226 acompañamientos equivalentes al 100%</t>
  </si>
  <si>
    <t>Constante</t>
  </si>
  <si>
    <t>Porcentaje de acompañamientos</t>
  </si>
  <si>
    <t>Eficacia</t>
  </si>
  <si>
    <t>No Aplica</t>
  </si>
  <si>
    <t>7993 - Fortalecimiento del tejido social y la reconstrucción de la confianza con la ciudadanía para promover la cultura de la convivencia basada en el diálogo</t>
  </si>
  <si>
    <t>Acta evento(s) acompañado(s).
Matriz de registro SUGA.</t>
  </si>
  <si>
    <t>Actas PMU
Plataforma SUGA.</t>
  </si>
  <si>
    <t>Dirección de Convivencia y Diálogo Social (Equipo SUGA).</t>
  </si>
  <si>
    <t>Durante el primer trimestre de 2025, se ha ejercido la secretaría técnica de los Puestos de Mando Unificado de los eventos de media y alta complejidad del Sistema Único de Gestión para el Registro, Evaluación y Autorización de Actividades de Aglomeración de Público en el Distrito Capital – SUGA, atendiendo lo establecido en el decreto 599 de 2013 en su artículo 48 por parte de la Secretaria Distrital de Gobierno, la secretaria técnica del Comité SUGA acorde con lo establecido en el artículo 23a del decreto 599 de 2013 y delegación del Secretario de Gobierno al Director de Convivencia  Diálogo Social, y secretaría técnica de los subcomités acorde con lo designado en el artículo 3-4 del decreto 599 de 2013.  
Durante el trimestre se ha acompañado sesenta y siete (67) eventos  equivalente al 100% de los eventos aprobados en la plataforma SUGA,  así:
Enero: Catorce (14) - Ocho (8) Culturales y Seis (6) Deportivos
Febrero: Veinticuatro (24) - Catorce (14) Culturales y Diez (10) Deportivos
Marzo: Veintinueve (29) - Diecisiéte (17) Culturales y Doce (12) Deportivos</t>
  </si>
  <si>
    <t>Actas Previos y Puestos de Mando Unificados - PMU acompañados y Matriz de Registros SUGA.</t>
  </si>
  <si>
    <t>Durante el segundo trimestre de 2025, se ha ejercido la secretaría técnica de los Puestos de Mando Unificado de los eventos de media y alta complejidad del Sistema Único de Gestión para el Registro, Evaluación y Autorización de Actividades de Aglomeración de Público en el Distrito Capital – SUGA, atendiendo lo establecido en el decreto 599 de 2013 en su artículo 48 por parte de la Secretaria Distrital de Gobierno, la secretaria técnica del Comité SUGA acorde con lo establecido en el artículo 23a del decreto 599 de 2013 y delegación del Secretario de Gobierno al Director de Convivencia  Diálogo Social, y secretaría técnica de los subcomités acorde con lo designado en el artículo 3-4 del Decreto 599 de 2013. 
Durante el trimestre se acompañadron un total de ochenta (80) eventos  equivalente al 100% de los eventos aprobados en la plataforma SUGA,  así:
Abril: Veintidós (22), así: Trece (13) Culturales y Nueve (9) Deportivos
Mayo: Treinta y cinco (35), así: Veintiséis (26) Culturales y Nueve (9) Deportivos
Junio: Veintirés (23), así: Quince (15) Culturales y Ocho (8) Deportivos</t>
  </si>
  <si>
    <t>*Actas Previos y Puestos de Mando Unificados - PMU acompañados
* Matriz de Registros SUGA</t>
  </si>
  <si>
    <t>Se alcanzó un avance de 50,00% sobre el programado de la vigencia.</t>
  </si>
  <si>
    <t>Realizar el 100% de los informes y solicitudes de información requeridos a  la Dirección de convivencia y diálogo social con relación a temas de convivencia, diálogo y/o conflictividades.</t>
  </si>
  <si>
    <t>Porcentaje de informes y/o solicitudes de información realizados.</t>
  </si>
  <si>
    <t>(Número de informes y/o solicitud de información realizados/Número de informes  y/o solicitud de información solicitados)*100</t>
  </si>
  <si>
    <t>100% de informes solicitados  trámitadospor la DCDS (2024)</t>
  </si>
  <si>
    <t>Porcentaje de Informes/Documentos respuesta.</t>
  </si>
  <si>
    <t>7994 - Fortalecimiento del tejido social y la reconstrucción de la confianza con la ciudadanía para promover la cultura de la convivencia basada en el diálogo</t>
  </si>
  <si>
    <t>Informe(s) /Documentos de respuesta</t>
  </si>
  <si>
    <t>En el marco del  Trimestre fueron requeridos dos (2) informes por parte de la Personería de Bogotá, así como de la Policía Metropolitana de Bogotá, a propósito de los insumos de bitácora de actuaciones en el marco de Movilizaciones Sociales desarrolladas en la ciudad, con el fin de verificar el cumplimiento del Protocolo Distrital para la Garantía y protección de los Derechos a la reunión, manifestación pública y protesta social pacífica.</t>
  </si>
  <si>
    <t>Peticiones e Informes de respuesta</t>
  </si>
  <si>
    <t>En el marco del  Trimestre fueron requeridos ocho (8) informes por parte de la Policía Metropolitana de Bogotá, el Instituto Distrital de Gestión de Riesgos y Cambio Climático - IDIGER, la Escuela Superior de Guerra y la Procuraduría General de la Nación; a propósito de los insumos de bitácora de actuaciones en el marco de Movilizaciones Sociales desarrolladas en la ciudad, con el fin de verificar el cumplimiento del Protocolo Distrital para la Garantía y protección de los Derechos a la reunión, manifestación pública y protesta social pacífica; así como en lo correspondiente a las actuaciones en el marco del Decreto 599 de 2013; así:
Abril: Cuatro (4)
Mayo: Tres (3)
Junio: Uno (1)</t>
  </si>
  <si>
    <t>Atender el 100% de procesos de formación y/o sensibilización solicitados en herramientas  que permitan la identificación, prevención, atención, gestión y transformación de conflictividades en la ciudad de Bogotá.</t>
  </si>
  <si>
    <t>Porcentaje de procesos de formación y/o sensibilización/ solicitudes recibidas</t>
  </si>
  <si>
    <t>(Número de procesos de formación/sensibilizaciónaatendidos /Número de procesos de formación   y/o solicitudes recibidas)*100</t>
  </si>
  <si>
    <t>N/A</t>
  </si>
  <si>
    <t>Porcentaje de procesos desarrollados</t>
  </si>
  <si>
    <t>7995 - Fortalecimiento del tejido social y la reconstrucción de la confianza con la ciudadanía para promover la cultura de la convivencia basada en el diálogo</t>
  </si>
  <si>
    <t xml:space="preserve">Actas de procesos y jornadas adelantadas.
Solicitudes </t>
  </si>
  <si>
    <t>En el marco de lo establecido en la Resolución 0355 de 2024 de la secretaría Distrital de Gobierno, por la cual se crea la Red Ditrital de Convivencia y Diálogo Social en la CIudad de Bogotá, se adelantó el 1er Encuentro de formación a 260 miembros de la misma, a quienes se cualificó para el fortalecimiento de sus capacidades técnicas en la gestión y abordaje de escenarios de conflictividad social derivados del ejercicio ciudadano del derecho a la manifestación y movilización, así como en actividades de aglomeración en espacio público que puedan tensionar la convivencia. Lo anterior en lo concerniente al rol como miembros de la RDD, así como en el marco de actuación establecido en el Decreto 053 de 2023, que establece el Protocolo Distrital para la Garantía y protección de los Derechos a la reunión, manifestación pública y protesta social pacífica; así como en lo concerniente desde la Política Pública de Mujer y equidad de Género.</t>
  </si>
  <si>
    <t>Acta y listado de asistencia de la jornada</t>
  </si>
  <si>
    <t>Con base en lo establecido en el Manual del Programa de Diálogo Social, así como en las Instrucciones orientadas a la implementación de procesos de  formación y/o sensibilización en prevención, gestión y transformación de conflictos para el fortalecimiento de la convivencia para la ciudadanía, se adelantaron dos (2) encuentros de cualificación, orientados al desarrollo de capacidades instaladas para la transofrmación de conflictos sociales, los cuales se desarrollaron en el marco de los lineamientos metodológicos y pedagógicos de establecidos procedimentalmente desde la misionalidad de la DCDS, los cuales se llevaron a cabo así:
Abril: Un (1) encuentro con treinta y dos (32) personas, víctimas del conflicto armado.
Mayo: Un (1) encuentro con catorce (14) ciudadanos y ciudadanas de la localidad de Bosa.</t>
  </si>
  <si>
    <t>Actas y listados de asistencia de la jornada</t>
  </si>
  <si>
    <t>Brindar cualificación al 90% de los y las integrantes de la Dirección de Convivencia y Diálogo Social mediante el curso: "herramientas de diálogo para el fortalecimiento de habilidades y competencias hacia la transformación de conflictos" según las necesidades y requerimientos de cada uno de los participantes, en articulación con la Dirección del Talento Humano en lo relacionado al cronograma</t>
  </si>
  <si>
    <t>Retadora (Mejora)</t>
  </si>
  <si>
    <t>Porcentaje de integrantes de la dirección que reciben el curso.</t>
  </si>
  <si>
    <t>(Número de integrantes de la dirección que finalicen curso/(Número integrantes de la dirección convocados)*100%)</t>
  </si>
  <si>
    <t xml:space="preserve">80%  de personas cualificadas pertenecientes a la DCDS (2024) </t>
  </si>
  <si>
    <t>Suma</t>
  </si>
  <si>
    <t xml:space="preserve">Porcentaje de integrantes de la DCDS capacitados </t>
  </si>
  <si>
    <t>7996 - Fortalecimiento del tejido social y la reconstrucción de la confianza con la ciudadanía para promover la cultura de la convivencia basada en el diálogo</t>
  </si>
  <si>
    <t xml:space="preserve">
Cronograma de capacitación
Matriz reporte registro de integrantes de la dirección y estado de participación en el curso.
PPT de la capacitación </t>
  </si>
  <si>
    <t>No Programada</t>
  </si>
  <si>
    <t>A la fecha, la Dirección de Convivencia y Diálogo Social cuenta con un total de ciento noventa y tres (193) contratistas, ocho (8) personas con vinculación de planta y un (1) directivo, lo que significa un total de doscientos dos (202) colaboradores, de los cuales a la fecha se han cualificado un total de ciento cuatro (104), lo que responde al 51,5% de los integrantes de la dependencia; a través de herramientas como el diálogo para el fortalecimiento de habilidades y competencias hacia la transformación de conflictos, específicamente en temáticas de:
-Identificación y abordaje de conflictividades sociales
-Equidad de género
-Enfoque poblacional diferencial
Fortaleciendo así sus capacidades para el desarrollo de procesos territoriales en el marco de los lineamientos técnicos de la DCDS.</t>
  </si>
  <si>
    <t>*Cronograma de capacitación
*Matriz reporte registro de integrantes de la dirección y estado de participación en el curso.
*PPT de la capacitación
*Actas y listados de asistencia de las jornadas de capacitación
*Informe de avance del proceso de cualificación</t>
  </si>
  <si>
    <t>Se alcanzó un avance de 57,22% sobre el programado de la vigencia.</t>
  </si>
  <si>
    <t>Realizar nueve (9) actividades de socialización de las acciones desarrolladas por parte del programa de Diálogo social, Programa de Goles en paz 2.0. y/o las estrategias de Diálogo Escolar, mujer y género  a la ciudadanía.</t>
  </si>
  <si>
    <t>Número de socializaciones desarrolladas.</t>
  </si>
  <si>
    <t>Sumatoria número de socializaciones realizadas</t>
  </si>
  <si>
    <t>6 actividades de socialización (2024)</t>
  </si>
  <si>
    <t>Socializaciones realizadas.</t>
  </si>
  <si>
    <t>Política 9. Participación Ciudadana en la Gestión Pública</t>
  </si>
  <si>
    <t>7997 - Fortalecimiento del tejido social y la reconstrucción de la confianza con la ciudadanía para promover la cultura de la convivencia basada en el diálogo</t>
  </si>
  <si>
    <t>En el transcurso del mes de mayo se adelantaron tres (3) jornadas de socialización del Programa de Diálogo Social, una (1) a través de una feria de servicios liderada por la DCDS, a través de la cual se presentó a la ciudadanía el que hacer del mismo a través de la implementación de sus estrategias, particularmente en lo correspondiente al componente de Movilización Social; así mismo, se desarrollaron dos (2) jornadas de socialización del programa con Instituciones Educativas Distritales de las localidades de Kennedy y Bosa, con el objetivo de articular la implementación de la estartegia de Servicio Social Educativo Obligatorio - SSEO del componente de Territorialización del Diálogo.</t>
  </si>
  <si>
    <t>Actas y listados de asistencia de las jornadas</t>
  </si>
  <si>
    <t>Se alcanzó un avance de 33,33% sobre el programado de la vigencia.</t>
  </si>
  <si>
    <t>Realizar cuatro (4) informes de seguimiento de los temas a cargo de la Dirección en los cuales se consolide las acciones adelantadas (uno trimestralmente), de forma que permita conocer situación y estrategias para garantizar la implementación de acciones.</t>
  </si>
  <si>
    <t>Número de informes de seguimiento a los temas de DCDS.</t>
  </si>
  <si>
    <t xml:space="preserve">Sumatoria número de informes realizados </t>
  </si>
  <si>
    <t>4 informes (2024)</t>
  </si>
  <si>
    <t>Informes de seguimiento</t>
  </si>
  <si>
    <t>7998 - Fortalecimiento del tejido social y la reconstrucción de la confianza con la ciudadanía para promover la cultura de la convivencia basada en el diálogo</t>
  </si>
  <si>
    <t>Informe(s)</t>
  </si>
  <si>
    <t>Se elaboró un informe ejecutivo de gestión de los cinco (5) componentes misionales de la Dirección de Convivencia y Diálogo Social, en el marco del desarrollo de sus procesos y estrategias para el cumplimiento de las metas del Proyecto de Inversión, así como en el marco del cumplimiento de las metas Plan de Desarrollo Distrital. Así mismo, a propósito de la gestión de los componentes estratégicos y transversales de la Dirección.</t>
  </si>
  <si>
    <t>Informe Trimestral</t>
  </si>
  <si>
    <t>Total metas técnicas (80%)</t>
  </si>
  <si>
    <t>Propiciar la revolución del servicio público con criterios de calidad, calidez, eficacia, oportunidad, sostenibilidad y transformación digital.</t>
  </si>
  <si>
    <t>MT1</t>
  </si>
  <si>
    <t>Obtener una calificación semestral del 80% en la medición de desempeño ambiental, de acuerdo a los criterios establecidos para el Sistema de Gestión Ambiental</t>
  </si>
  <si>
    <t>Sostenibilidad del sistema de gestión</t>
  </si>
  <si>
    <t>Porcentaje de cumplimiento de los criteros ambientales</t>
  </si>
  <si>
    <t>Número de criterios ambientales cumplidos / Número total de criterios ambientales establecidos * 100</t>
  </si>
  <si>
    <t>80% meta 2024</t>
  </si>
  <si>
    <t>Porcentaje de cumplimiento de los criterios ambientales</t>
  </si>
  <si>
    <t>No programada</t>
  </si>
  <si>
    <t>8179- Fortalecimiento de la gestión administrativa y operativa de la Secretaria Distrital de Gobierno Bogotá D.C.</t>
  </si>
  <si>
    <t xml:space="preserve">Reporte de cumplimiento porcentual de los criterios ambientales </t>
  </si>
  <si>
    <t>Herramienta de medición de criterios ambientales</t>
  </si>
  <si>
    <t>Aplicación de la meta: dependencias del proceso.
Reporte de la meta: Oficina Asesora de Planeación</t>
  </si>
  <si>
    <t>Dirección de Convivencia y Diálogo Social:  Calificación 64%
Reporte consumo de papel: Información al día con corte a 30 de junio de 2025.
Impresiones: Presenta un aumento del 37, 29% en comparación con el periodo enero-mayo 2024.
Participación en actividades: 
Circular 26 : de 191 personas de la dependencia participaron 3  personas.
Economía circular:de 191 personas de la dependencia participaron 2 personas.
Semana ambiental: de 191 personas de la dependencia participo 1 persona.
Campaña puesto a puesto: reciben puntuación máxima por su participación 
Adopta tu punto ecológico: En las inspecciones efectuados el 06 de mayo y 13 de junio se identificó mezcla en dos de tres contenedores.
Socialización Sistema de Gestión Ambiental: de 191 personas de la dependencia participaron 81 personas, representan el 42% de participación.
Indicadores de agua y energía: De acuerdo con reporte con corte a 30 de mayo de 2025 presentado en Comité Institucional de Gestión y Desempeño se van cumpliendo las meta de consumo de agua 1m3 y energía 38 kw/h</t>
  </si>
  <si>
    <t>Reporte realizado por la OAP - Gestión Ambiental el día 07-07-2025 a traves de correo electrónico.</t>
  </si>
  <si>
    <t>Se alcanzó un avance de 40,00% sobre el programado de la vigencia.</t>
  </si>
  <si>
    <t>MT2</t>
  </si>
  <si>
    <t>Actualizar el 100% los documentos del proceso conforme al plan de trabajo definido.</t>
  </si>
  <si>
    <t>Porcentaje de actualización documental</t>
  </si>
  <si>
    <t>(Número de documentos del proceso actualizados y publicados en MATIZ/ Número de documentos programados en el trimestre )*100</t>
  </si>
  <si>
    <t>100% vigencia 2024</t>
  </si>
  <si>
    <t>Política 6. Fortalecimiento organizacional y simplificación de procesos</t>
  </si>
  <si>
    <t>Gastos de Funcionamiento</t>
  </si>
  <si>
    <t>Herramienta de actualización documental</t>
  </si>
  <si>
    <t xml:space="preserve">Casos Hola de actualización generados
Listado Maestro de Documentos 
Matiz </t>
  </si>
  <si>
    <t>Aplicación de la meta: Dependencias del proceso.
Reporte de la meta:  Oficina Asesora de Planeación</t>
  </si>
  <si>
    <t>Se cumplio al 100% con la programación de los documentos a actualizar de acuerdo a la programación trimestral.</t>
  </si>
  <si>
    <t>Reporte realizado por la OAP - Gestión por Procesos el día 03-07-2025 a traves de correo electrónico.</t>
  </si>
  <si>
    <t>Se alcanzó un avance de 55,00% sobre el programado de la vigencia.</t>
  </si>
  <si>
    <t>MT3</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</si>
  <si>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</si>
  <si>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</si>
  <si>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</si>
  <si>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Registro de asistencia y presentación realizada (o estrategia desarrollada)</t>
  </si>
  <si>
    <t>Promotor de mejora</t>
  </si>
  <si>
    <t xml:space="preserve">Se realizó jornada de capacitación o entrenamiento por parte de los promotores de mejora sobre el Sistema de Gestión y/o los procesos, dirigida al personal de planta y contratistas para el fortalecimiento del Modelo Integrado de Planeación y Gestión. </t>
  </si>
  <si>
    <t>Listado de asistencia y registro fotográfico.</t>
  </si>
  <si>
    <t>MT4</t>
  </si>
  <si>
    <t>Dar respuesta al 100% de los requerimientos ciudadanos asignados a las dependencias de nivel central con corte a 31 de diciembre de 2024 tipificadas como Derechos de Petición registradas en el aplicativo Bogotá Te Escucha y gestor documental ORFEO</t>
  </si>
  <si>
    <t>Porcentaje de requerimientos ciudadanos con respuesta definitiva</t>
  </si>
  <si>
    <t>(No. de respuestas efectuadas / No. requerimientos instaurados antes del 31 de diciembre 2024 pendientes por gestionar) X 100</t>
  </si>
  <si>
    <t>Peticiones pendientes por gestionar al 31 de diciembre de  2024</t>
  </si>
  <si>
    <t>Política 7. Servicio al Ciudadano</t>
  </si>
  <si>
    <t>Reporte de peticiones ciudadanas gestionadas (con respuesta definitiva o traslado por competencia)</t>
  </si>
  <si>
    <t xml:space="preserve">Reporte Sistema Distrital de Gestión de Peticiones Ciudadanas - Bogotá te  Escucha </t>
  </si>
  <si>
    <t>Dependencias de Nivel Central asociadas al proceso
Reporte de la meta:  Subsecretaría de Gestión Institucional - Servicio de atención a la ciudadanía</t>
  </si>
  <si>
    <t>Se dió respuesta a 0 de 0 requerimientos ciudadanos asignados a las dependencias de nivel central con corte a 31 de diciembre de 2024 registradas y tipificadas como Derechos de Petición en el aplicativo Bogotá te Escucha y gestor documental ORFEO.
Corresponde a la Dirección de Convivencia y Diálogo Social.</t>
  </si>
  <si>
    <t>Reporte SGI-SAC de seguimiento a requerimientos ciudadanos por dependencia</t>
  </si>
  <si>
    <t>Se alcanzó un avance de 100,00% sobre el programado de la vigencia.</t>
  </si>
  <si>
    <t>MT5</t>
  </si>
  <si>
    <t>Gestionar oportunamente el 100% de los requerimientos  que se tipifiquen como derecho de petición ciudadano en los aplicativos Bogotá Te Escucha y  ORFEO, que  sean asignados a las dependencias del Nivel Central durante la vigencia 2025.</t>
  </si>
  <si>
    <t>Porcentaje de requerimientos ciudadanos  gestionados dentro del término de ley.</t>
  </si>
  <si>
    <t>(No. de peticiones gestionadas en los términos de ley / No. Requerimientos recibidos en la vigencia 2025 que deben tener respuesta) X 100</t>
  </si>
  <si>
    <t>100% en 2024</t>
  </si>
  <si>
    <t>Porcentaje de requerimientos ciudadanos gestionados en los términos de ley</t>
  </si>
  <si>
    <t xml:space="preserve">Eficiencia </t>
  </si>
  <si>
    <t>Se gestionó oportunamente 5 de 5 requerimientos tipificados como derecho de petición ciudadano en los aplicativos Bogotá Te Escucha y ORFEO asignados.
Corresponde a la Dirección de Convivencia y Diálogo Social.</t>
  </si>
  <si>
    <t>Se gestionó oportunamente 25 de 25 solicitudes registradas.</t>
  </si>
  <si>
    <t>Reporte realizado por la SGI-SAC el día 08-07-2025 a traves de memorando 20254600258433</t>
  </si>
  <si>
    <t>MT6</t>
  </si>
  <si>
    <t>Contar con una matriz de activos de información del proceso en el formato GDI-TIC-F032, aprobada por la Dirección de Tecnologías e Información.</t>
  </si>
  <si>
    <t>Matriz de activos de información aprobada por la Dirección de Tecnologías e Información</t>
  </si>
  <si>
    <t>Número de matrices de activos de información aprobadas</t>
  </si>
  <si>
    <t>Política 12. Seguridad Digital</t>
  </si>
  <si>
    <t>Catálogo de componentes de Información</t>
  </si>
  <si>
    <t>Dependencias de Nivel Central asociadas al proceso
Reporte de la meta:  Dirección de Tecnologías e Información</t>
  </si>
  <si>
    <t>Entregaron la matriz de 
activos y tiene el visto 
bueno del jefe</t>
  </si>
  <si>
    <t>Reporte realizado por la DTI el día 02-07-2025 a traves de memorando 20254400249683</t>
  </si>
  <si>
    <t>MT7</t>
  </si>
  <si>
    <t>Contar con una matriz de riesgos de seguridad de la información del proceso, en el formato GDI-TIC-F042, aprobada por la Dirección de Tecnologías e Información</t>
  </si>
  <si>
    <t>Matriz de matriz de riesgos de seguridad de la información aprobada por la Dirección de Tecnologías e Información</t>
  </si>
  <si>
    <t>Número de matrices de riesgos de seguridad de la información aprobadas</t>
  </si>
  <si>
    <t>Matriz de riesgos de seguridad de la información aprobada por la Dirección de Tecnologías e Información</t>
  </si>
  <si>
    <t>Matriz de activos de información</t>
  </si>
  <si>
    <t>Se alcanzó un avance de 0% sobre el programado de la vigencia.
Meta No Programada para los Trimestres I ni II de 2025.</t>
  </si>
  <si>
    <t>Total metas transversales (20%)</t>
  </si>
  <si>
    <t xml:space="preserve">Total plan de gestión </t>
  </si>
  <si>
    <t>Política 1. Gestión Estratégica del Talento Humano</t>
  </si>
  <si>
    <t>7952 - Fortalecimiento institucional de la gestión local en las localidades de Bogotá D.C.</t>
  </si>
  <si>
    <t>Política 2. Integridad</t>
  </si>
  <si>
    <t>7983-Fortalecimiento de la gestión policiva en Bogotá D.C.</t>
  </si>
  <si>
    <t>Política 3. Planeación institucional</t>
  </si>
  <si>
    <t>7988 - Fortalecimiento de la capacidad institucional y de los actores sociales para la garantía, promoción y protección de los derechos humanos y de libertad religiosa y de conciencia en Bogotá D.C.</t>
  </si>
  <si>
    <t>Política 4. Gestión Presupuestal y Eficiencia del Gasto Público</t>
  </si>
  <si>
    <t>Política 5. Compras y Contratación Pública</t>
  </si>
  <si>
    <t>7999 - Implementación de estrategias de innovación publica y social para el fomento de la gestión del conocimiento en Bogotá D.C.</t>
  </si>
  <si>
    <t>8004 - Implementación de la estrategia de participación ciudadana en espacios de toma de decisiones públicas en Bogotá D.C.</t>
  </si>
  <si>
    <t>8010 - Fortalecimiento de la capacidad institucional y de los actores sociales para la garantía, promoción y protección de los derechos de las comunidades étnicas en Bogotá D.C.</t>
  </si>
  <si>
    <t>Política 8. Simplificación, Racionalización y Estandarización de trámites</t>
  </si>
  <si>
    <t>8020-Fortalecimiento de las relaciones estratégicas de los actores políticos de los diferentes niveles que influyan en la implementación de los programas de la administración Distrital Bogotá D.C.</t>
  </si>
  <si>
    <t>8037- Implementación de acciones orientadas a la gestión pública efectiva y transparente en la Secretaria Distrital de Gobierno de Bogotá D.C.</t>
  </si>
  <si>
    <t>Política 10. Gobierno Digital</t>
  </si>
  <si>
    <t>8048-Fortalecimiento Tecnológico para una Administración Más Eficiente en la Secretaría Distrital de Gobierno Bogotá D.C.</t>
  </si>
  <si>
    <t>Política 11. Transparencia, acceso a la información pública y lucha contra la corrupción</t>
  </si>
  <si>
    <t>No aplica</t>
  </si>
  <si>
    <t>Política 13. Defensa Jurídica</t>
  </si>
  <si>
    <t>Política 14. Mejora normativa</t>
  </si>
  <si>
    <t>Política 15. Seguimiento y evaluación de la gestión institucional</t>
  </si>
  <si>
    <t>Política 16. Gestión Documental</t>
  </si>
  <si>
    <t>Política 17. Gestión de la Información Estadística</t>
  </si>
  <si>
    <t>Política 18. Gestión del Conocimiento y la Innovación</t>
  </si>
  <si>
    <t>Política 19. Control Interno</t>
  </si>
  <si>
    <t>Retadora (mejora)</t>
  </si>
  <si>
    <t>18 de septiembre de 2025</t>
  </si>
  <si>
    <t xml:space="preserve">Se realiza ajuste y modificacion de la Meta Transversal MT 2 conforme con la solicitud de la Direccion de Dialogo Social , via correo electronico del dia 07 de septiembre de 2025 y aprobacion dada el 16 de septiembre por la profesional Angela Cabeza de la Oficina Asesora de Planeacion . Segun Caso Hola No. 186285.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</si>
</sst>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0;[Red]0"/>
    <numFmt numFmtId="165" formatCode="0.0%"/>
    <numFmt numFmtId="166" formatCode="0.0"/>
  </numFmts>
  <fonts count="21" x14ac:knownFonts="1">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11"/>
      <color rgb="FF000000"/>
      <name val="Calibri Light"/>
      <family val="2"/>
    </font>
    <font>
      <sz val="11"/>
      <name val="Calibri Light"/>
      <family val="2"/>
    </font>
    <font>
      <sz val="8"/>
      <name val="Calibri"/>
      <family val="2"/>
      <scheme val="minor"/>
    </font>
    <font>
      <sz val="11"/>
      <color theme="8" tint="-0.249977111117893"/>
      <name val="Calibri Light"/>
      <family val="2"/>
      <scheme val="major"/>
    </font>
    <font>
      <sz val="11"/>
      <name val="Calibri Light"/>
      <family val="2"/>
      <scheme val="major"/>
    </font>
    <font>
      <b/>
      <sz val="11"/>
      <color rgb="FF000000"/>
      <name val="Calibri Light"/>
      <family val="2"/>
    </font>
    <font>
      <sz val="11"/>
      <color rgb="FF000000"/>
      <name val="Calibri Light"/>
      <charset val="1"/>
    </font>
  </fonts>
  <fills count="14">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
      <patternFill patternType="solid">
        <fgColor theme="3" tint="0.59999389629810485"/>
        <bgColor indexed="64"/>
      </patternFill>
    </fill>
    <fill>
      <patternFill patternType="solid">
        <fgColor rgb="FFFF0000"/>
        <bgColor indexed="64"/>
      </patternFill>
    </fill>
    <fill>
      <patternFill patternType="solid">
        <fgColor theme="0"/>
        <bgColor rgb="FF000000"/>
      </patternFill>
    </fill>
    <fill>
      <patternFill patternType="solid">
        <fgColor rgb="FFFFFFFF"/>
        <bgColor rgb="FF000000"/>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indexed="64"/>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style="thin">
        <color rgb="FF000000"/>
      </right>
      <top style="thin">
        <color indexed="64"/>
      </top>
      <bottom/>
      <diagonal/>
    </border>
    <border>
      <left style="thin">
        <color rgb="FF000000"/>
      </left>
      <right style="thin">
        <color indexed="64"/>
      </right>
      <top style="thin">
        <color indexed="64"/>
      </top>
      <bottom/>
      <diagonal/>
    </border>
    <border>
      <left/>
      <right style="medium">
        <color indexed="64"/>
      </right>
      <top/>
      <bottom style="thin">
        <color indexed="64"/>
      </bottom>
      <diagonal/>
    </border>
    <border>
      <left/>
      <right style="medium">
        <color indexed="64"/>
      </right>
      <top/>
      <bottom/>
      <diagonal/>
    </border>
  </borders>
  <cellStyleXfs count="3">
    <xf numFmtId="0" fontId="0" fillId="0" borderId="0"/>
    <xf numFmtId="9" fontId="3" fillId="0" borderId="0" applyFont="0" applyFill="0" applyBorder="0" applyAlignment="0" applyProtection="0"/>
    <xf numFmtId="41" fontId="3" fillId="0" borderId="0" applyFont="0" applyFill="0" applyBorder="0" applyAlignment="0" applyProtection="0"/>
  </cellStyleXfs>
  <cellXfs count="184">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5" fillId="0" borderId="0" xfId="0" applyFont="1" applyAlignment="1">
      <alignment wrapText="1"/>
    </xf>
    <xf numFmtId="0" fontId="7" fillId="2" borderId="1" xfId="0" applyFont="1" applyFill="1" applyBorder="1" applyAlignment="1">
      <alignment wrapText="1"/>
    </xf>
    <xf numFmtId="0" fontId="8" fillId="2" borderId="1" xfId="0" applyFont="1" applyFill="1" applyBorder="1" applyAlignment="1">
      <alignment wrapText="1"/>
    </xf>
    <xf numFmtId="9" fontId="7" fillId="2" borderId="1" xfId="1" applyFont="1" applyFill="1" applyBorder="1" applyAlignment="1">
      <alignment wrapText="1"/>
    </xf>
    <xf numFmtId="0" fontId="7" fillId="0" borderId="0" xfId="0" applyFont="1" applyAlignment="1">
      <alignment wrapText="1"/>
    </xf>
    <xf numFmtId="0" fontId="5" fillId="3" borderId="1" xfId="0" applyFont="1" applyFill="1" applyBorder="1" applyAlignment="1">
      <alignment wrapText="1"/>
    </xf>
    <xf numFmtId="0" fontId="9" fillId="3" borderId="1" xfId="0" applyFont="1" applyFill="1" applyBorder="1" applyAlignment="1">
      <alignment wrapText="1"/>
    </xf>
    <xf numFmtId="9" fontId="9" fillId="3" borderId="1" xfId="0" applyNumberFormat="1" applyFont="1" applyFill="1" applyBorder="1" applyAlignment="1">
      <alignment wrapText="1"/>
    </xf>
    <xf numFmtId="0" fontId="6" fillId="3" borderId="1" xfId="0" applyFont="1" applyFill="1" applyBorder="1"/>
    <xf numFmtId="0" fontId="6" fillId="3" borderId="1" xfId="0" applyFont="1" applyFill="1" applyBorder="1" applyAlignment="1">
      <alignment wrapText="1"/>
    </xf>
    <xf numFmtId="9" fontId="6" fillId="3" borderId="1" xfId="1" applyFont="1" applyFill="1" applyBorder="1" applyAlignment="1">
      <alignment wrapText="1"/>
    </xf>
    <xf numFmtId="9" fontId="6" fillId="3" borderId="1" xfId="1" applyFont="1" applyFill="1" applyBorder="1" applyAlignment="1">
      <alignment horizontal="right" wrapText="1"/>
    </xf>
    <xf numFmtId="9" fontId="9" fillId="3" borderId="1" xfId="0" applyNumberFormat="1" applyFont="1" applyFill="1" applyBorder="1" applyAlignment="1">
      <alignment horizontal="right" wrapText="1"/>
    </xf>
    <xf numFmtId="9" fontId="7" fillId="2" borderId="1" xfId="1" applyFont="1" applyFill="1" applyBorder="1" applyAlignment="1">
      <alignment horizontal="right" wrapText="1"/>
    </xf>
    <xf numFmtId="9" fontId="8"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0" fontId="4" fillId="0" borderId="1" xfId="0" applyFont="1" applyBorder="1" applyAlignment="1">
      <alignment horizontal="justify" vertical="center" wrapText="1"/>
    </xf>
    <xf numFmtId="0" fontId="4" fillId="9" borderId="1" xfId="0" applyFont="1" applyFill="1" applyBorder="1" applyAlignment="1">
      <alignment horizontal="justify" vertical="center" wrapText="1"/>
    </xf>
    <xf numFmtId="0" fontId="4" fillId="9" borderId="1" xfId="0" applyFont="1" applyFill="1" applyBorder="1" applyAlignment="1" applyProtection="1">
      <alignment horizontal="justify" vertical="center" wrapText="1"/>
      <protection locked="0"/>
    </xf>
    <xf numFmtId="9" fontId="4" fillId="9" borderId="1" xfId="0" applyNumberFormat="1" applyFont="1" applyFill="1" applyBorder="1" applyAlignment="1" applyProtection="1">
      <alignment horizontal="justify" vertical="center" wrapText="1"/>
      <protection locked="0"/>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4" fillId="9" borderId="1" xfId="1" applyFont="1" applyFill="1" applyBorder="1" applyAlignment="1">
      <alignment horizontal="justify" vertical="center" wrapText="1"/>
    </xf>
    <xf numFmtId="9" fontId="4" fillId="9" borderId="1" xfId="0" applyNumberFormat="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41" fontId="1" fillId="0" borderId="1" xfId="2" applyFont="1" applyBorder="1" applyAlignment="1">
      <alignment horizontal="justify" vertical="center" wrapText="1"/>
    </xf>
    <xf numFmtId="41" fontId="1" fillId="0" borderId="1" xfId="0" applyNumberFormat="1" applyFont="1" applyBorder="1" applyAlignment="1">
      <alignment horizontal="justify" vertical="center" wrapText="1"/>
    </xf>
    <xf numFmtId="0" fontId="4" fillId="0" borderId="1" xfId="0" applyFont="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9" borderId="1" xfId="0" applyFont="1" applyFill="1" applyBorder="1" applyAlignment="1">
      <alignment horizontal="center" vertical="center" wrapText="1"/>
    </xf>
    <xf numFmtId="0" fontId="13" fillId="0" borderId="0" xfId="0" applyFont="1" applyAlignment="1">
      <alignment wrapText="1"/>
    </xf>
    <xf numFmtId="0" fontId="0" fillId="0" borderId="0" xfId="0" applyAlignment="1">
      <alignment wrapText="1"/>
    </xf>
    <xf numFmtId="0" fontId="2" fillId="3" borderId="4"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4" fillId="0" borderId="15" xfId="0" applyFont="1" applyBorder="1" applyAlignment="1">
      <alignment horizontal="left" vertical="center" wrapText="1"/>
    </xf>
    <xf numFmtId="0" fontId="14" fillId="0" borderId="16" xfId="0" applyFont="1" applyBorder="1" applyAlignment="1">
      <alignment horizontal="left" vertical="center" wrapText="1"/>
    </xf>
    <xf numFmtId="0" fontId="14" fillId="0" borderId="1" xfId="0" applyFont="1" applyBorder="1" applyAlignment="1">
      <alignment horizontal="center" vertical="center" wrapText="1"/>
    </xf>
    <xf numFmtId="0" fontId="14" fillId="0" borderId="1" xfId="0" applyFont="1" applyBorder="1" applyAlignment="1">
      <alignment horizontal="left" vertical="center" wrapText="1"/>
    </xf>
    <xf numFmtId="0" fontId="14" fillId="0" borderId="17" xfId="0" applyFont="1" applyBorder="1" applyAlignment="1">
      <alignment horizontal="left" vertical="center" wrapText="1"/>
    </xf>
    <xf numFmtId="9" fontId="1" fillId="0" borderId="1" xfId="1" applyFont="1" applyFill="1" applyBorder="1" applyAlignment="1">
      <alignment horizontal="justify" vertical="center" wrapText="1"/>
    </xf>
    <xf numFmtId="9" fontId="1" fillId="0" borderId="1" xfId="0" applyNumberFormat="1" applyFont="1" applyBorder="1" applyAlignment="1">
      <alignment horizontal="center" vertical="center" wrapText="1"/>
    </xf>
    <xf numFmtId="0" fontId="14" fillId="12" borderId="14" xfId="0" applyFont="1" applyFill="1" applyBorder="1" applyAlignment="1">
      <alignment horizontal="left" vertical="center" wrapText="1"/>
    </xf>
    <xf numFmtId="9" fontId="1" fillId="9" borderId="1" xfId="0" applyNumberFormat="1" applyFont="1" applyFill="1" applyBorder="1" applyAlignment="1">
      <alignment horizontal="justify" vertical="center" wrapText="1"/>
    </xf>
    <xf numFmtId="164" fontId="1" fillId="9" borderId="1" xfId="0" applyNumberFormat="1" applyFont="1" applyFill="1" applyBorder="1" applyAlignment="1">
      <alignment horizontal="center" vertical="center" wrapText="1"/>
    </xf>
    <xf numFmtId="0" fontId="14" fillId="0" borderId="14" xfId="0" applyFont="1" applyBorder="1" applyAlignment="1">
      <alignment horizontal="left" vertical="center" wrapText="1"/>
    </xf>
    <xf numFmtId="0" fontId="14" fillId="0" borderId="19" xfId="0" applyFont="1" applyBorder="1" applyAlignment="1">
      <alignment horizontal="left"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14" fillId="0" borderId="11" xfId="0" applyFont="1" applyBorder="1" applyAlignment="1">
      <alignment horizontal="justify" vertical="center" wrapText="1"/>
    </xf>
    <xf numFmtId="0" fontId="14" fillId="0" borderId="1" xfId="0" applyFont="1" applyBorder="1" applyAlignment="1">
      <alignment horizontal="justify" vertical="center" wrapText="1"/>
    </xf>
    <xf numFmtId="0" fontId="14" fillId="0" borderId="1" xfId="0" applyFont="1" applyBorder="1" applyAlignment="1">
      <alignment vertical="center" wrapText="1"/>
    </xf>
    <xf numFmtId="0" fontId="14" fillId="0" borderId="20" xfId="0" applyFont="1" applyBorder="1" applyAlignment="1">
      <alignment horizontal="left" vertical="center" wrapText="1"/>
    </xf>
    <xf numFmtId="0" fontId="14" fillId="0" borderId="0" xfId="0" applyFont="1" applyAlignment="1">
      <alignment horizontal="left" vertical="center" wrapText="1"/>
    </xf>
    <xf numFmtId="0" fontId="17" fillId="0" borderId="1" xfId="0" applyFont="1" applyBorder="1" applyAlignment="1">
      <alignment horizontal="justify" vertical="center" wrapText="1"/>
    </xf>
    <xf numFmtId="0" fontId="2" fillId="2" borderId="3" xfId="0" applyFont="1" applyFill="1" applyBorder="1" applyAlignment="1">
      <alignment horizontal="center" vertical="center" wrapText="1"/>
    </xf>
    <xf numFmtId="0" fontId="1" fillId="0" borderId="7" xfId="0" applyFont="1" applyBorder="1" applyAlignment="1">
      <alignment horizontal="justify" vertical="center" wrapText="1"/>
    </xf>
    <xf numFmtId="0" fontId="14" fillId="12" borderId="18" xfId="0" applyFont="1" applyFill="1" applyBorder="1" applyAlignment="1">
      <alignment horizontal="left" vertical="center" wrapText="1"/>
    </xf>
    <xf numFmtId="0" fontId="14" fillId="13" borderId="18" xfId="0" applyFont="1" applyFill="1" applyBorder="1" applyAlignment="1">
      <alignment horizontal="left" vertical="center" wrapText="1"/>
    </xf>
    <xf numFmtId="0" fontId="0" fillId="0" borderId="1" xfId="0" applyBorder="1" applyAlignment="1">
      <alignment horizontal="left" vertical="center" wrapText="1"/>
    </xf>
    <xf numFmtId="9" fontId="14" fillId="0" borderId="1" xfId="0" applyNumberFormat="1" applyFont="1" applyBorder="1" applyAlignment="1">
      <alignment horizontal="center" vertical="center" wrapText="1"/>
    </xf>
    <xf numFmtId="0" fontId="15" fillId="0" borderId="1" xfId="0" applyFont="1" applyBorder="1" applyAlignment="1">
      <alignment horizontal="left" vertical="center" wrapText="1"/>
    </xf>
    <xf numFmtId="0" fontId="15" fillId="0" borderId="1" xfId="0" applyFont="1" applyBorder="1" applyAlignment="1">
      <alignment vertical="center" wrapText="1"/>
    </xf>
    <xf numFmtId="0" fontId="14" fillId="12" borderId="1" xfId="0" applyFont="1" applyFill="1" applyBorder="1" applyAlignment="1">
      <alignment horizontal="center" vertical="center" wrapText="1"/>
    </xf>
    <xf numFmtId="0" fontId="14" fillId="12" borderId="1" xfId="0" applyFont="1" applyFill="1" applyBorder="1" applyAlignment="1">
      <alignment horizontal="left" vertical="center" wrapText="1"/>
    </xf>
    <xf numFmtId="0" fontId="14" fillId="13" borderId="1" xfId="0" applyFont="1" applyFill="1" applyBorder="1" applyAlignment="1">
      <alignment horizontal="center" vertical="center" wrapText="1"/>
    </xf>
    <xf numFmtId="0" fontId="14" fillId="13" borderId="1" xfId="0" applyFont="1" applyFill="1" applyBorder="1" applyAlignment="1">
      <alignment horizontal="left" vertical="center" wrapText="1"/>
    </xf>
    <xf numFmtId="1" fontId="4" fillId="9" borderId="1" xfId="1" applyNumberFormat="1" applyFont="1" applyFill="1" applyBorder="1" applyAlignment="1">
      <alignment horizontal="justify" vertical="center" wrapText="1"/>
    </xf>
    <xf numFmtId="1" fontId="4" fillId="0" borderId="1" xfId="0" applyNumberFormat="1" applyFont="1" applyBorder="1" applyAlignment="1">
      <alignment horizontal="justify" vertical="center" wrapText="1"/>
    </xf>
    <xf numFmtId="9" fontId="4" fillId="0" borderId="1" xfId="0" applyNumberFormat="1" applyFont="1" applyBorder="1" applyAlignment="1">
      <alignment horizontal="right" vertical="center" wrapText="1"/>
    </xf>
    <xf numFmtId="165" fontId="4" fillId="0" borderId="1" xfId="0" applyNumberFormat="1" applyFont="1" applyBorder="1" applyAlignment="1">
      <alignment horizontal="right" vertical="center" wrapText="1"/>
    </xf>
    <xf numFmtId="9" fontId="9" fillId="3" borderId="1" xfId="0" applyNumberFormat="1" applyFont="1" applyFill="1" applyBorder="1" applyAlignment="1">
      <alignment horizontal="right" vertical="center" wrapText="1"/>
    </xf>
    <xf numFmtId="10" fontId="6" fillId="3" borderId="1" xfId="0" applyNumberFormat="1" applyFont="1" applyFill="1" applyBorder="1" applyAlignment="1">
      <alignment horizontal="right" vertical="center" wrapText="1"/>
    </xf>
    <xf numFmtId="0" fontId="5" fillId="3" borderId="1" xfId="0" applyFont="1" applyFill="1" applyBorder="1" applyAlignment="1">
      <alignment vertical="center" wrapText="1"/>
    </xf>
    <xf numFmtId="9" fontId="7" fillId="2" borderId="1" xfId="1" applyFont="1" applyFill="1" applyBorder="1" applyAlignment="1">
      <alignment horizontal="right" vertical="center" wrapText="1"/>
    </xf>
    <xf numFmtId="10" fontId="8" fillId="2" borderId="1" xfId="0" applyNumberFormat="1" applyFont="1" applyFill="1" applyBorder="1" applyAlignment="1">
      <alignment horizontal="right" vertical="center" wrapText="1"/>
    </xf>
    <xf numFmtId="0" fontId="7" fillId="2" borderId="1" xfId="0" applyFont="1" applyFill="1" applyBorder="1" applyAlignment="1">
      <alignment vertical="center" wrapText="1"/>
    </xf>
    <xf numFmtId="1" fontId="1" fillId="0" borderId="1" xfId="0" applyNumberFormat="1" applyFont="1" applyBorder="1" applyAlignment="1">
      <alignment horizontal="right" vertical="center" wrapText="1"/>
    </xf>
    <xf numFmtId="0" fontId="1" fillId="0" borderId="1" xfId="0" applyFont="1" applyBorder="1" applyAlignment="1">
      <alignment horizontal="right" vertical="center" wrapText="1"/>
    </xf>
    <xf numFmtId="10" fontId="1" fillId="0" borderId="1" xfId="1" applyNumberFormat="1" applyFont="1" applyBorder="1" applyAlignment="1">
      <alignment horizontal="right" vertical="center" wrapText="1"/>
    </xf>
    <xf numFmtId="166" fontId="4" fillId="0" borderId="1" xfId="0" applyNumberFormat="1" applyFont="1" applyBorder="1" applyAlignment="1">
      <alignment horizontal="right" vertical="center" wrapText="1"/>
    </xf>
    <xf numFmtId="1" fontId="1" fillId="0" borderId="1" xfId="0" applyNumberFormat="1" applyFont="1" applyBorder="1" applyAlignment="1">
      <alignment horizontal="left" vertical="center" wrapText="1"/>
    </xf>
    <xf numFmtId="9" fontId="1" fillId="0" borderId="1" xfId="0" applyNumberFormat="1" applyFont="1" applyBorder="1" applyAlignment="1">
      <alignment horizontal="right" vertical="center" wrapText="1"/>
    </xf>
    <xf numFmtId="165" fontId="18" fillId="0" borderId="1" xfId="0" applyNumberFormat="1" applyFont="1" applyBorder="1" applyAlignment="1">
      <alignment horizontal="right" vertical="center" wrapText="1"/>
    </xf>
    <xf numFmtId="166" fontId="18" fillId="0" borderId="1" xfId="0" applyNumberFormat="1" applyFont="1" applyBorder="1" applyAlignment="1">
      <alignment horizontal="right" vertical="center" wrapText="1"/>
    </xf>
    <xf numFmtId="165" fontId="1" fillId="0" borderId="1" xfId="0" applyNumberFormat="1" applyFont="1" applyBorder="1" applyAlignment="1">
      <alignment horizontal="right" vertical="center" wrapText="1"/>
    </xf>
    <xf numFmtId="0" fontId="19" fillId="0" borderId="1" xfId="0" applyFont="1" applyBorder="1" applyAlignment="1">
      <alignment vertical="center" wrapText="1"/>
    </xf>
    <xf numFmtId="0" fontId="2" fillId="3" borderId="3" xfId="0" applyFont="1" applyFill="1" applyBorder="1" applyAlignment="1">
      <alignment horizontal="center" vertical="center" wrapText="1"/>
    </xf>
    <xf numFmtId="0" fontId="1" fillId="9" borderId="14" xfId="0" applyFont="1" applyFill="1" applyBorder="1" applyAlignment="1">
      <alignment horizontal="center" vertical="center" wrapText="1"/>
    </xf>
    <xf numFmtId="0" fontId="1" fillId="9" borderId="11" xfId="0" applyFont="1" applyFill="1" applyBorder="1" applyAlignment="1">
      <alignment horizontal="center" vertical="center" wrapText="1"/>
    </xf>
    <xf numFmtId="0" fontId="1" fillId="9" borderId="3" xfId="0" applyFont="1" applyFill="1" applyBorder="1" applyAlignment="1">
      <alignment horizontal="center" vertical="center" wrapText="1"/>
    </xf>
    <xf numFmtId="0" fontId="1" fillId="9" borderId="7" xfId="0" applyFont="1" applyFill="1" applyBorder="1" applyAlignment="1">
      <alignment horizontal="center" vertical="center" wrapText="1"/>
    </xf>
    <xf numFmtId="10" fontId="6" fillId="3" borderId="1" xfId="1" applyNumberFormat="1" applyFont="1" applyFill="1" applyBorder="1" applyAlignment="1">
      <alignment horizontal="right" wrapText="1"/>
    </xf>
    <xf numFmtId="1" fontId="4" fillId="0" borderId="1" xfId="0" applyNumberFormat="1" applyFont="1" applyBorder="1" applyAlignment="1">
      <alignment horizontal="right" vertical="center" wrapText="1"/>
    </xf>
    <xf numFmtId="1" fontId="17" fillId="0" borderId="1" xfId="0" applyNumberFormat="1" applyFont="1" applyBorder="1" applyAlignment="1">
      <alignment horizontal="right" vertical="center" wrapText="1"/>
    </xf>
    <xf numFmtId="0" fontId="17" fillId="0" borderId="1" xfId="0" applyFont="1" applyBorder="1" applyAlignment="1">
      <alignment horizontal="right" vertical="center" wrapText="1"/>
    </xf>
    <xf numFmtId="9" fontId="17" fillId="0" borderId="1" xfId="0" applyNumberFormat="1" applyFont="1" applyBorder="1" applyAlignment="1">
      <alignment horizontal="right" vertical="center" wrapText="1"/>
    </xf>
    <xf numFmtId="10" fontId="4" fillId="0" borderId="1" xfId="1" applyNumberFormat="1" applyFont="1" applyBorder="1" applyAlignment="1">
      <alignment horizontal="right" vertical="center" wrapText="1"/>
    </xf>
    <xf numFmtId="10" fontId="6" fillId="3" borderId="14" xfId="0" applyNumberFormat="1" applyFont="1" applyFill="1" applyBorder="1" applyAlignment="1">
      <alignment horizontal="right" vertical="center" wrapText="1"/>
    </xf>
    <xf numFmtId="165" fontId="17" fillId="0" borderId="1" xfId="0" applyNumberFormat="1" applyFont="1" applyBorder="1" applyAlignment="1">
      <alignment horizontal="right" vertical="center" wrapText="1"/>
    </xf>
    <xf numFmtId="0" fontId="17" fillId="0" borderId="1" xfId="0" applyFont="1" applyBorder="1" applyAlignment="1">
      <alignment horizontal="justify" vertical="top" wrapText="1"/>
    </xf>
    <xf numFmtId="166" fontId="17" fillId="0" borderId="1" xfId="0" applyNumberFormat="1" applyFont="1" applyBorder="1" applyAlignment="1">
      <alignment horizontal="right" vertical="center" wrapText="1"/>
    </xf>
    <xf numFmtId="0" fontId="14" fillId="0" borderId="13" xfId="0" applyFont="1" applyBorder="1" applyAlignment="1">
      <alignment vertical="top" wrapText="1"/>
    </xf>
    <xf numFmtId="0" fontId="14" fillId="0" borderId="21" xfId="0" applyFont="1" applyBorder="1" applyAlignment="1">
      <alignment vertical="top" wrapText="1"/>
    </xf>
    <xf numFmtId="0" fontId="14" fillId="0" borderId="10" xfId="0" applyFont="1" applyBorder="1" applyAlignment="1">
      <alignment vertical="top" wrapText="1"/>
    </xf>
    <xf numFmtId="0" fontId="14" fillId="0" borderId="12" xfId="0" applyFont="1" applyBorder="1" applyAlignment="1">
      <alignment vertical="top" wrapText="1"/>
    </xf>
    <xf numFmtId="0" fontId="14" fillId="0" borderId="22" xfId="0" applyFont="1" applyBorder="1" applyAlignment="1">
      <alignment vertical="top" wrapText="1"/>
    </xf>
    <xf numFmtId="166" fontId="1" fillId="0" borderId="1" xfId="0" applyNumberFormat="1" applyFont="1" applyBorder="1" applyAlignment="1">
      <alignment horizontal="right" vertical="center" wrapText="1"/>
    </xf>
    <xf numFmtId="0" fontId="1" fillId="9" borderId="17" xfId="0" applyFont="1" applyFill="1" applyBorder="1" applyAlignment="1">
      <alignment horizontal="center" vertical="center" wrapText="1"/>
    </xf>
    <xf numFmtId="0" fontId="1" fillId="9" borderId="15" xfId="0" applyFont="1" applyFill="1" applyBorder="1" applyAlignment="1">
      <alignment horizontal="center" vertical="center" wrapText="1"/>
    </xf>
    <xf numFmtId="0" fontId="1" fillId="9" borderId="18" xfId="0" applyFont="1" applyFill="1" applyBorder="1" applyAlignment="1">
      <alignment horizontal="center" vertical="center" wrapText="1"/>
    </xf>
    <xf numFmtId="9" fontId="4" fillId="0" borderId="1" xfId="1" applyFont="1" applyFill="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10" borderId="11" xfId="0" applyFont="1" applyFill="1" applyBorder="1" applyAlignment="1">
      <alignment horizontal="center" vertical="center" wrapText="1"/>
    </xf>
    <xf numFmtId="0" fontId="2" fillId="10" borderId="12" xfId="0" applyFont="1" applyFill="1" applyBorder="1" applyAlignment="1">
      <alignment horizontal="center" vertical="center" wrapText="1"/>
    </xf>
    <xf numFmtId="0" fontId="2" fillId="10" borderId="13" xfId="0" applyFont="1" applyFill="1" applyBorder="1" applyAlignment="1">
      <alignment horizontal="center" vertical="center" wrapText="1"/>
    </xf>
    <xf numFmtId="0" fontId="2" fillId="11" borderId="5" xfId="0" applyFont="1" applyFill="1" applyBorder="1" applyAlignment="1">
      <alignment horizontal="center" vertical="center" wrapText="1"/>
    </xf>
    <xf numFmtId="0" fontId="2"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8" xfId="0" applyFont="1" applyFill="1" applyBorder="1" applyAlignment="1">
      <alignment horizontal="center" vertical="center" wrapText="1"/>
    </xf>
    <xf numFmtId="0" fontId="2" fillId="11" borderId="9"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11" xfId="0" applyFont="1" applyFill="1" applyBorder="1" applyAlignment="1">
      <alignment horizontal="justify" vertical="center" wrapText="1"/>
    </xf>
    <xf numFmtId="0" fontId="20" fillId="0" borderId="15" xfId="0" applyFont="1" applyBorder="1" applyAlignment="1">
      <alignment horizontal="left" vertical="center" wrapText="1" indent="1"/>
    </xf>
    <xf numFmtId="0" fontId="2" fillId="9" borderId="2" xfId="0" applyFont="1" applyFill="1" applyBorder="1" applyAlignment="1">
      <alignment horizontal="left" vertical="top" wrapText="1"/>
    </xf>
    <xf numFmtId="0" fontId="2" fillId="9" borderId="4" xfId="0" applyFont="1" applyFill="1" applyBorder="1" applyAlignment="1">
      <alignment horizontal="left" vertical="top" wrapText="1"/>
    </xf>
    <xf numFmtId="0" fontId="2" fillId="9" borderId="3" xfId="0" applyFont="1" applyFill="1" applyBorder="1" applyAlignment="1">
      <alignment horizontal="left" vertical="top" wrapText="1"/>
    </xf>
    <xf numFmtId="0" fontId="14" fillId="0" borderId="14" xfId="0" applyFont="1" applyBorder="1" applyAlignment="1">
      <alignment horizontal="left" vertical="center" wrapText="1" indent="1"/>
    </xf>
    <xf numFmtId="0" fontId="20" fillId="0" borderId="14" xfId="0" applyFont="1" applyBorder="1" applyAlignment="1">
      <alignment horizontal="center" vertical="center" wrapText="1" indent="1"/>
    </xf>
    <xf numFmtId="0" fontId="1" fillId="0" borderId="1" xfId="0"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1556286</xdr:colOff>
      <xdr:row>0</xdr:row>
      <xdr:rowOff>742950</xdr:rowOff>
    </xdr:to>
    <xdr:pic>
      <xdr:nvPicPr>
        <xdr:cNvPr id="2" name="Imagen 1">
          <a:extLst>
            <a:ext uri="{FF2B5EF4-FFF2-40B4-BE49-F238E27FC236}">
              <a16:creationId xmlns:a16="http://schemas.microsoft.com/office/drawing/2014/main" id="{86D0E856-07AB-44EF-938E-D50840470DFD}"/>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280186" cy="723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1</xdr:col>
      <xdr:colOff>1564025</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Elcy Guevara A" id="{568AE708-E400-4284-929F-B0EC4964D787}" userId="f71585992275b3c7" providerId="Windows Live"/>
  <person displayName="Liliana Esperanza Pachon Botiva" id="{F9503052-A5D7-4E78-9512-3802223EB50A}" userId="S::liliana.pachon@gobiernobogota.gov.co::366d1781-f5be-40f1-9ada-977186c818f9" providerId="AD"/>
</personList>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S19" dT="2024-11-05T22:44:42.78" personId="{568AE708-E400-4284-929F-B0EC4964D787}" id="{606851F9-98EF-4F33-BD1F-C0E56EF672CC}">
    <text xml:space="preserve">Si se llegare a capacitar al personal , recomiendo que el entregable o evidencia sea un listado de asistencia y presentación PPT o la que se utilice para la misma </text>
  </threadedComment>
  <threadedComment ref="S19" dT="2024-11-06T17:26:19.40" personId="{F9503052-A5D7-4E78-9512-3802223EB50A}" id="{228738A9-A682-4F96-B3BD-FD0ED9CCA934}" parentId="{606851F9-98EF-4F33-BD1F-C0E56EF672CC}">
    <text xml:space="preserve">Se incluye como evidencia la PPT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48FD31-0318-4AEE-A77A-26D379863895}">
  <dimension ref="A1:AR42"/>
  <sheetViews>
    <sheetView topLeftCell="A2" zoomScale="90" zoomScaleNormal="90" workbookViewId="0">
      <selection activeCell="C12" sqref="C12"/>
    </sheetView>
  </sheetViews>
  <sheetFormatPr baseColWidth="10" defaultColWidth="10.85546875" defaultRowHeight="15" x14ac:dyDescent="0.25"/>
  <cols>
    <col min="1" max="1" width="10.85546875" style="1" customWidth="1"/>
    <col min="2" max="7" width="25.5703125" style="1" customWidth="1"/>
    <col min="8" max="8" width="24.42578125" style="1" customWidth="1"/>
    <col min="9" max="9" width="23.5703125" style="1" customWidth="1"/>
    <col min="10" max="10" width="10" style="1" customWidth="1"/>
    <col min="11" max="11" width="18.42578125" style="1" customWidth="1"/>
    <col min="12" max="12" width="15.85546875" style="1" customWidth="1"/>
    <col min="13" max="16" width="7.28515625" style="1" customWidth="1"/>
    <col min="17" max="17" width="22.5703125" style="1" customWidth="1"/>
    <col min="18" max="18" width="17.85546875" style="1" customWidth="1"/>
    <col min="19" max="19" width="24.42578125" style="1" customWidth="1"/>
    <col min="20" max="20" width="17.85546875" style="1" customWidth="1"/>
    <col min="21" max="23" width="16.5703125" style="1" customWidth="1"/>
    <col min="24" max="24" width="40.28515625" style="1" customWidth="1"/>
    <col min="25" max="28" width="16.5703125" style="1" customWidth="1"/>
    <col min="29" max="29" width="33.42578125" style="1" customWidth="1"/>
    <col min="30" max="33" width="16.5703125" style="1" customWidth="1"/>
    <col min="34" max="34" width="43.7109375" style="1" customWidth="1"/>
    <col min="35" max="35" width="16.5703125" style="1" customWidth="1"/>
    <col min="36" max="37" width="22" style="1" customWidth="1"/>
    <col min="38" max="38" width="16.5703125" style="1" customWidth="1"/>
    <col min="39" max="39" width="34.85546875" style="1" customWidth="1"/>
    <col min="40" max="42" width="16.5703125" style="1" customWidth="1"/>
    <col min="43" max="43" width="21.5703125" style="1" customWidth="1"/>
    <col min="44" max="44" width="39.42578125" style="1" customWidth="1"/>
    <col min="45" max="16384" width="10.85546875" style="1"/>
  </cols>
  <sheetData>
    <row r="1" spans="1:44" s="40" customFormat="1" ht="70.5" customHeight="1" x14ac:dyDescent="0.25">
      <c r="A1" s="167" t="s">
        <v>0</v>
      </c>
      <c r="B1" s="168"/>
      <c r="C1" s="168"/>
      <c r="D1" s="168"/>
      <c r="E1" s="168"/>
      <c r="F1" s="168"/>
      <c r="G1" s="168"/>
      <c r="H1" s="168"/>
      <c r="I1" s="168"/>
      <c r="J1" s="168"/>
      <c r="K1" s="168"/>
      <c r="L1" s="168"/>
      <c r="M1" s="169" t="s">
        <v>1</v>
      </c>
      <c r="N1" s="169"/>
      <c r="O1" s="169"/>
      <c r="P1" s="169"/>
      <c r="Q1" s="169"/>
    </row>
    <row r="2" spans="1:44" s="42" customFormat="1" ht="23.45" customHeight="1" x14ac:dyDescent="0.25">
      <c r="A2" s="170" t="s">
        <v>2</v>
      </c>
      <c r="B2" s="171"/>
      <c r="C2" s="171"/>
      <c r="D2" s="171"/>
      <c r="E2" s="171"/>
      <c r="F2" s="171"/>
      <c r="G2" s="171"/>
      <c r="H2" s="171"/>
      <c r="I2" s="171"/>
      <c r="J2" s="171"/>
      <c r="K2" s="171"/>
      <c r="L2" s="171"/>
      <c r="M2" s="41"/>
      <c r="N2" s="41"/>
      <c r="O2" s="41"/>
      <c r="P2" s="41"/>
      <c r="Q2" s="41"/>
    </row>
    <row r="3" spans="1:44" s="40" customFormat="1" x14ac:dyDescent="0.25"/>
    <row r="4" spans="1:44" s="40" customFormat="1" ht="29.1" customHeight="1" x14ac:dyDescent="0.25">
      <c r="A4" s="156" t="s">
        <v>3</v>
      </c>
      <c r="B4" s="156"/>
      <c r="C4" s="156"/>
      <c r="D4" s="156"/>
      <c r="E4" s="46"/>
      <c r="F4" s="46"/>
      <c r="G4" s="46"/>
      <c r="H4" s="172"/>
      <c r="I4" s="172"/>
      <c r="J4" s="172"/>
      <c r="K4" s="172"/>
      <c r="L4" s="173"/>
    </row>
    <row r="5" spans="1:44" s="40" customFormat="1" ht="15" customHeight="1" x14ac:dyDescent="0.25">
      <c r="A5" s="156"/>
      <c r="B5" s="156"/>
      <c r="C5" s="156"/>
      <c r="D5" s="156"/>
      <c r="E5" s="2"/>
      <c r="F5" s="2"/>
      <c r="G5" s="2"/>
      <c r="H5" s="2" t="s">
        <v>4</v>
      </c>
      <c r="I5" s="174" t="s">
        <v>5</v>
      </c>
      <c r="J5" s="172"/>
      <c r="K5" s="172"/>
      <c r="L5" s="173"/>
    </row>
    <row r="6" spans="1:44" s="40" customFormat="1" x14ac:dyDescent="0.25">
      <c r="A6" s="156"/>
      <c r="B6" s="156"/>
      <c r="C6" s="156"/>
      <c r="D6" s="156"/>
      <c r="E6" s="2"/>
      <c r="F6" s="2"/>
      <c r="G6" s="2"/>
      <c r="H6" s="43"/>
      <c r="I6" s="175" t="s">
        <v>6</v>
      </c>
      <c r="J6" s="175"/>
      <c r="K6" s="175"/>
      <c r="L6" s="175"/>
    </row>
    <row r="7" spans="1:44" s="40" customFormat="1" x14ac:dyDescent="0.25">
      <c r="A7" s="156"/>
      <c r="B7" s="156"/>
      <c r="C7" s="156"/>
      <c r="D7" s="156"/>
      <c r="E7" s="2"/>
      <c r="F7" s="2"/>
      <c r="G7" s="2"/>
      <c r="H7" s="43"/>
      <c r="I7" s="175"/>
      <c r="J7" s="175"/>
      <c r="K7" s="175"/>
      <c r="L7" s="175"/>
    </row>
    <row r="8" spans="1:44" s="40" customFormat="1" x14ac:dyDescent="0.25">
      <c r="A8" s="156"/>
      <c r="B8" s="156"/>
      <c r="C8" s="156"/>
      <c r="D8" s="156"/>
      <c r="E8" s="2"/>
      <c r="F8" s="2"/>
      <c r="G8" s="2"/>
      <c r="H8" s="43"/>
      <c r="I8" s="175"/>
      <c r="J8" s="175"/>
      <c r="K8" s="175"/>
      <c r="L8" s="175"/>
    </row>
    <row r="9" spans="1:44" s="40" customFormat="1" x14ac:dyDescent="0.25"/>
    <row r="10" spans="1:44" ht="14.45" customHeight="1" x14ac:dyDescent="0.25">
      <c r="A10" s="156" t="s">
        <v>7</v>
      </c>
      <c r="B10" s="156"/>
      <c r="C10" s="161" t="s">
        <v>8</v>
      </c>
      <c r="D10" s="162"/>
      <c r="E10" s="162"/>
      <c r="F10" s="162"/>
      <c r="G10" s="163"/>
      <c r="H10" s="157" t="s">
        <v>9</v>
      </c>
      <c r="I10" s="157"/>
      <c r="J10" s="157"/>
      <c r="K10" s="157"/>
      <c r="L10" s="157"/>
      <c r="M10" s="157"/>
      <c r="N10" s="157"/>
      <c r="O10" s="157"/>
      <c r="P10" s="157"/>
      <c r="Q10" s="157"/>
      <c r="R10" s="157"/>
      <c r="S10" s="158" t="s">
        <v>10</v>
      </c>
      <c r="T10" s="158" t="s">
        <v>11</v>
      </c>
      <c r="U10" s="126" t="s">
        <v>12</v>
      </c>
      <c r="V10" s="127"/>
      <c r="W10" s="127"/>
      <c r="X10" s="127"/>
      <c r="Y10" s="128"/>
      <c r="Z10" s="132" t="s">
        <v>13</v>
      </c>
      <c r="AA10" s="133"/>
      <c r="AB10" s="133"/>
      <c r="AC10" s="133"/>
      <c r="AD10" s="134"/>
      <c r="AE10" s="138" t="s">
        <v>14</v>
      </c>
      <c r="AF10" s="139"/>
      <c r="AG10" s="139"/>
      <c r="AH10" s="139"/>
      <c r="AI10" s="140"/>
      <c r="AJ10" s="144" t="s">
        <v>15</v>
      </c>
      <c r="AK10" s="145"/>
      <c r="AL10" s="145"/>
      <c r="AM10" s="145"/>
      <c r="AN10" s="146"/>
      <c r="AO10" s="150" t="s">
        <v>16</v>
      </c>
      <c r="AP10" s="151"/>
      <c r="AQ10" s="151"/>
      <c r="AR10" s="152"/>
    </row>
    <row r="11" spans="1:44" ht="14.45" customHeight="1" x14ac:dyDescent="0.25">
      <c r="A11" s="156"/>
      <c r="B11" s="156"/>
      <c r="C11" s="164"/>
      <c r="D11" s="165"/>
      <c r="E11" s="165"/>
      <c r="F11" s="165"/>
      <c r="G11" s="166"/>
      <c r="H11" s="157"/>
      <c r="I11" s="157"/>
      <c r="J11" s="157"/>
      <c r="K11" s="157"/>
      <c r="L11" s="157"/>
      <c r="M11" s="157"/>
      <c r="N11" s="157"/>
      <c r="O11" s="157"/>
      <c r="P11" s="157"/>
      <c r="Q11" s="157"/>
      <c r="R11" s="157"/>
      <c r="S11" s="159"/>
      <c r="T11" s="159"/>
      <c r="U11" s="129"/>
      <c r="V11" s="130"/>
      <c r="W11" s="130"/>
      <c r="X11" s="130"/>
      <c r="Y11" s="131"/>
      <c r="Z11" s="135"/>
      <c r="AA11" s="136"/>
      <c r="AB11" s="136"/>
      <c r="AC11" s="136"/>
      <c r="AD11" s="137"/>
      <c r="AE11" s="141"/>
      <c r="AF11" s="142"/>
      <c r="AG11" s="142"/>
      <c r="AH11" s="142"/>
      <c r="AI11" s="143"/>
      <c r="AJ11" s="147"/>
      <c r="AK11" s="148"/>
      <c r="AL11" s="148"/>
      <c r="AM11" s="148"/>
      <c r="AN11" s="149"/>
      <c r="AO11" s="153"/>
      <c r="AP11" s="154"/>
      <c r="AQ11" s="154"/>
      <c r="AR11" s="155"/>
    </row>
    <row r="12" spans="1:44" ht="45" x14ac:dyDescent="0.25">
      <c r="A12" s="2" t="s">
        <v>17</v>
      </c>
      <c r="B12" s="2" t="s">
        <v>18</v>
      </c>
      <c r="C12" s="47" t="s">
        <v>19</v>
      </c>
      <c r="D12" s="47" t="s">
        <v>20</v>
      </c>
      <c r="E12" s="47" t="s">
        <v>21</v>
      </c>
      <c r="F12" s="47" t="s">
        <v>22</v>
      </c>
      <c r="G12" s="47" t="s">
        <v>23</v>
      </c>
      <c r="H12" s="20" t="s">
        <v>24</v>
      </c>
      <c r="I12" s="20" t="s">
        <v>25</v>
      </c>
      <c r="J12" s="20" t="s">
        <v>26</v>
      </c>
      <c r="K12" s="20" t="s">
        <v>27</v>
      </c>
      <c r="L12" s="20" t="s">
        <v>28</v>
      </c>
      <c r="M12" s="20" t="s">
        <v>29</v>
      </c>
      <c r="N12" s="20" t="s">
        <v>30</v>
      </c>
      <c r="O12" s="20" t="s">
        <v>31</v>
      </c>
      <c r="P12" s="20" t="s">
        <v>32</v>
      </c>
      <c r="Q12" s="20" t="s">
        <v>33</v>
      </c>
      <c r="R12" s="20" t="s">
        <v>34</v>
      </c>
      <c r="S12" s="160"/>
      <c r="T12" s="160"/>
      <c r="U12" s="3" t="s">
        <v>35</v>
      </c>
      <c r="V12" s="3" t="s">
        <v>36</v>
      </c>
      <c r="W12" s="3" t="s">
        <v>37</v>
      </c>
      <c r="X12" s="3" t="s">
        <v>38</v>
      </c>
      <c r="Y12" s="3" t="s">
        <v>39</v>
      </c>
      <c r="Z12" s="23" t="s">
        <v>35</v>
      </c>
      <c r="AA12" s="23" t="s">
        <v>36</v>
      </c>
      <c r="AB12" s="23" t="s">
        <v>37</v>
      </c>
      <c r="AC12" s="23" t="s">
        <v>38</v>
      </c>
      <c r="AD12" s="23" t="s">
        <v>39</v>
      </c>
      <c r="AE12" s="24" t="s">
        <v>35</v>
      </c>
      <c r="AF12" s="24" t="s">
        <v>36</v>
      </c>
      <c r="AG12" s="24" t="s">
        <v>37</v>
      </c>
      <c r="AH12" s="24" t="s">
        <v>38</v>
      </c>
      <c r="AI12" s="24" t="s">
        <v>39</v>
      </c>
      <c r="AJ12" s="25" t="s">
        <v>35</v>
      </c>
      <c r="AK12" s="25" t="s">
        <v>36</v>
      </c>
      <c r="AL12" s="25" t="s">
        <v>37</v>
      </c>
      <c r="AM12" s="25" t="s">
        <v>38</v>
      </c>
      <c r="AN12" s="25" t="s">
        <v>39</v>
      </c>
      <c r="AO12" s="4" t="s">
        <v>35</v>
      </c>
      <c r="AP12" s="4" t="s">
        <v>36</v>
      </c>
      <c r="AQ12" s="4" t="s">
        <v>37</v>
      </c>
      <c r="AR12" s="4" t="s">
        <v>38</v>
      </c>
    </row>
    <row r="13" spans="1:44" s="31" customFormat="1" x14ac:dyDescent="0.25">
      <c r="A13" s="22"/>
      <c r="B13" s="21"/>
      <c r="C13" s="21"/>
      <c r="D13" s="21"/>
      <c r="E13" s="21"/>
      <c r="F13" s="21"/>
      <c r="G13" s="21"/>
      <c r="H13" s="21"/>
      <c r="I13" s="21"/>
      <c r="J13" s="34"/>
      <c r="K13" s="21"/>
      <c r="L13" s="21"/>
      <c r="M13" s="35"/>
      <c r="N13" s="35"/>
      <c r="O13" s="35"/>
      <c r="P13" s="35"/>
      <c r="Q13" s="35"/>
      <c r="R13" s="21"/>
      <c r="S13" s="21"/>
      <c r="T13" s="21"/>
      <c r="U13" s="30">
        <f t="shared" ref="U13:U34" si="0">M13</f>
        <v>0</v>
      </c>
      <c r="V13" s="21"/>
      <c r="W13" s="21" t="e">
        <f>IF(V13/U13&gt;100%,100%,V13/U13)</f>
        <v>#DIV/0!</v>
      </c>
      <c r="X13" s="21"/>
      <c r="Y13" s="21"/>
      <c r="Z13" s="30">
        <f t="shared" ref="Z13:Z34" si="1">N13</f>
        <v>0</v>
      </c>
      <c r="AA13" s="21"/>
      <c r="AB13" s="21" t="e">
        <f>IF(AA13/Z13&gt;100%,100%,AA13/Z13)</f>
        <v>#DIV/0!</v>
      </c>
      <c r="AC13" s="21"/>
      <c r="AD13" s="21"/>
      <c r="AE13" s="30">
        <f t="shared" ref="AE13:AE34" si="2">O13</f>
        <v>0</v>
      </c>
      <c r="AF13" s="21"/>
      <c r="AG13" s="21" t="e">
        <f>IF(AF13/AE13&gt;100%,100%,AF13/AE13)</f>
        <v>#DIV/0!</v>
      </c>
      <c r="AH13" s="21"/>
      <c r="AI13" s="21"/>
      <c r="AJ13" s="30">
        <f t="shared" ref="AJ13:AJ34" si="3">P13</f>
        <v>0</v>
      </c>
      <c r="AK13" s="21"/>
      <c r="AL13" s="21" t="e">
        <f>IF(AK13/AJ13&gt;100%,100%,AK13/AJ13)</f>
        <v>#DIV/0!</v>
      </c>
      <c r="AM13" s="21"/>
      <c r="AN13" s="21"/>
      <c r="AO13" s="21">
        <f t="shared" ref="AO13:AO34" si="4">Q13</f>
        <v>0</v>
      </c>
      <c r="AP13" s="21"/>
      <c r="AQ13" s="21" t="e">
        <f>IF(AP13/AO13&gt;100%,100%,AP13/AO13)</f>
        <v>#DIV/0!</v>
      </c>
      <c r="AR13" s="21"/>
    </row>
    <row r="14" spans="1:44" s="31" customFormat="1" x14ac:dyDescent="0.25">
      <c r="A14" s="22"/>
      <c r="B14" s="21"/>
      <c r="C14" s="21"/>
      <c r="D14" s="21"/>
      <c r="E14" s="21"/>
      <c r="F14" s="21"/>
      <c r="G14" s="21"/>
      <c r="H14" s="21"/>
      <c r="I14" s="21"/>
      <c r="J14" s="21"/>
      <c r="K14" s="21"/>
      <c r="L14" s="21"/>
      <c r="M14" s="35"/>
      <c r="N14" s="35"/>
      <c r="O14" s="35"/>
      <c r="P14" s="35"/>
      <c r="Q14" s="35"/>
      <c r="R14" s="21"/>
      <c r="S14" s="21"/>
      <c r="T14" s="21"/>
      <c r="U14" s="30">
        <f t="shared" si="0"/>
        <v>0</v>
      </c>
      <c r="V14" s="21"/>
      <c r="W14" s="21" t="e">
        <f t="shared" ref="W14:W40" si="5">IF(V14/U14&gt;100%,100%,V14/U14)</f>
        <v>#DIV/0!</v>
      </c>
      <c r="X14" s="21"/>
      <c r="Y14" s="21"/>
      <c r="Z14" s="30">
        <f t="shared" si="1"/>
        <v>0</v>
      </c>
      <c r="AA14" s="21"/>
      <c r="AB14" s="21" t="e">
        <f t="shared" ref="AB14:AB40" si="6">IF(AA14/Z14&gt;100%,100%,AA14/Z14)</f>
        <v>#DIV/0!</v>
      </c>
      <c r="AC14" s="21"/>
      <c r="AD14" s="21"/>
      <c r="AE14" s="30">
        <f t="shared" si="2"/>
        <v>0</v>
      </c>
      <c r="AF14" s="21"/>
      <c r="AG14" s="21" t="e">
        <f t="shared" ref="AG14:AG40" si="7">IF(AF14/AE14&gt;100%,100%,AF14/AE14)</f>
        <v>#DIV/0!</v>
      </c>
      <c r="AH14" s="21"/>
      <c r="AI14" s="21"/>
      <c r="AJ14" s="30">
        <f t="shared" si="3"/>
        <v>0</v>
      </c>
      <c r="AK14" s="21"/>
      <c r="AL14" s="21" t="e">
        <f t="shared" ref="AL14:AL40" si="8">IF(AK14/AJ14&gt;100%,100%,AK14/AJ14)</f>
        <v>#DIV/0!</v>
      </c>
      <c r="AM14" s="21"/>
      <c r="AN14" s="21"/>
      <c r="AO14" s="21">
        <f t="shared" si="4"/>
        <v>0</v>
      </c>
      <c r="AP14" s="21"/>
      <c r="AQ14" s="21" t="e">
        <f t="shared" ref="AQ14:AQ40" si="9">IF(AP14/AO14&gt;100%,100%,AP14/AO14)</f>
        <v>#DIV/0!</v>
      </c>
      <c r="AR14" s="21"/>
    </row>
    <row r="15" spans="1:44" s="31" customFormat="1" x14ac:dyDescent="0.25">
      <c r="A15" s="22"/>
      <c r="B15" s="21"/>
      <c r="C15" s="21"/>
      <c r="D15" s="21"/>
      <c r="E15" s="21"/>
      <c r="F15" s="21"/>
      <c r="G15" s="21"/>
      <c r="H15" s="21"/>
      <c r="I15" s="21"/>
      <c r="J15" s="21"/>
      <c r="K15" s="21"/>
      <c r="L15" s="21"/>
      <c r="M15" s="35"/>
      <c r="N15" s="35"/>
      <c r="O15" s="35"/>
      <c r="P15" s="35"/>
      <c r="Q15" s="35"/>
      <c r="R15" s="21"/>
      <c r="S15" s="21"/>
      <c r="T15" s="21"/>
      <c r="U15" s="30">
        <f t="shared" si="0"/>
        <v>0</v>
      </c>
      <c r="V15" s="21"/>
      <c r="W15" s="21" t="e">
        <f t="shared" si="5"/>
        <v>#DIV/0!</v>
      </c>
      <c r="X15" s="21"/>
      <c r="Y15" s="21"/>
      <c r="Z15" s="30">
        <f t="shared" si="1"/>
        <v>0</v>
      </c>
      <c r="AA15" s="21"/>
      <c r="AB15" s="21" t="e">
        <f t="shared" si="6"/>
        <v>#DIV/0!</v>
      </c>
      <c r="AC15" s="21"/>
      <c r="AD15" s="21"/>
      <c r="AE15" s="30">
        <f t="shared" si="2"/>
        <v>0</v>
      </c>
      <c r="AF15" s="21"/>
      <c r="AG15" s="21" t="e">
        <f t="shared" si="7"/>
        <v>#DIV/0!</v>
      </c>
      <c r="AH15" s="21"/>
      <c r="AI15" s="21"/>
      <c r="AJ15" s="30">
        <f t="shared" si="3"/>
        <v>0</v>
      </c>
      <c r="AK15" s="21"/>
      <c r="AL15" s="21" t="e">
        <f t="shared" si="8"/>
        <v>#DIV/0!</v>
      </c>
      <c r="AM15" s="21"/>
      <c r="AN15" s="21"/>
      <c r="AO15" s="21">
        <f t="shared" si="4"/>
        <v>0</v>
      </c>
      <c r="AP15" s="21"/>
      <c r="AQ15" s="21" t="e">
        <f t="shared" si="9"/>
        <v>#DIV/0!</v>
      </c>
      <c r="AR15" s="21"/>
    </row>
    <row r="16" spans="1:44" s="31" customFormat="1" x14ac:dyDescent="0.25">
      <c r="A16" s="22"/>
      <c r="B16" s="21"/>
      <c r="C16" s="21"/>
      <c r="D16" s="21"/>
      <c r="E16" s="21"/>
      <c r="F16" s="21"/>
      <c r="G16" s="21"/>
      <c r="H16" s="21"/>
      <c r="I16" s="21"/>
      <c r="J16" s="35"/>
      <c r="K16" s="21"/>
      <c r="L16" s="21"/>
      <c r="M16" s="35"/>
      <c r="N16" s="35"/>
      <c r="O16" s="36"/>
      <c r="P16" s="36"/>
      <c r="Q16" s="35"/>
      <c r="R16" s="21"/>
      <c r="S16" s="21"/>
      <c r="T16" s="21"/>
      <c r="U16" s="30">
        <f t="shared" si="0"/>
        <v>0</v>
      </c>
      <c r="V16" s="21"/>
      <c r="W16" s="21" t="e">
        <f t="shared" si="5"/>
        <v>#DIV/0!</v>
      </c>
      <c r="X16" s="21"/>
      <c r="Y16" s="21"/>
      <c r="Z16" s="30">
        <f t="shared" si="1"/>
        <v>0</v>
      </c>
      <c r="AA16" s="21"/>
      <c r="AB16" s="21" t="e">
        <f t="shared" si="6"/>
        <v>#DIV/0!</v>
      </c>
      <c r="AC16" s="21"/>
      <c r="AD16" s="21"/>
      <c r="AE16" s="30">
        <f t="shared" si="2"/>
        <v>0</v>
      </c>
      <c r="AF16" s="21"/>
      <c r="AG16" s="21" t="e">
        <f t="shared" si="7"/>
        <v>#DIV/0!</v>
      </c>
      <c r="AH16" s="21"/>
      <c r="AI16" s="21"/>
      <c r="AJ16" s="30">
        <f t="shared" si="3"/>
        <v>0</v>
      </c>
      <c r="AK16" s="21"/>
      <c r="AL16" s="21" t="e">
        <f t="shared" si="8"/>
        <v>#DIV/0!</v>
      </c>
      <c r="AM16" s="21"/>
      <c r="AN16" s="21"/>
      <c r="AO16" s="21">
        <f t="shared" si="4"/>
        <v>0</v>
      </c>
      <c r="AP16" s="21"/>
      <c r="AQ16" s="21" t="e">
        <f t="shared" si="9"/>
        <v>#DIV/0!</v>
      </c>
      <c r="AR16" s="21"/>
    </row>
    <row r="17" spans="1:44" s="31" customFormat="1" x14ac:dyDescent="0.25">
      <c r="A17" s="22"/>
      <c r="B17" s="21"/>
      <c r="C17" s="21"/>
      <c r="D17" s="21"/>
      <c r="E17" s="21"/>
      <c r="F17" s="21"/>
      <c r="G17" s="21"/>
      <c r="H17" s="21"/>
      <c r="I17" s="21"/>
      <c r="J17" s="35"/>
      <c r="K17" s="21"/>
      <c r="L17" s="21"/>
      <c r="M17" s="35"/>
      <c r="N17" s="35"/>
      <c r="O17" s="36"/>
      <c r="P17" s="36"/>
      <c r="Q17" s="35"/>
      <c r="R17" s="21"/>
      <c r="S17" s="21"/>
      <c r="T17" s="21"/>
      <c r="U17" s="30">
        <f t="shared" si="0"/>
        <v>0</v>
      </c>
      <c r="V17" s="21"/>
      <c r="W17" s="21" t="e">
        <f t="shared" si="5"/>
        <v>#DIV/0!</v>
      </c>
      <c r="X17" s="21"/>
      <c r="Y17" s="21"/>
      <c r="Z17" s="30">
        <f t="shared" si="1"/>
        <v>0</v>
      </c>
      <c r="AA17" s="21"/>
      <c r="AB17" s="21" t="e">
        <f t="shared" si="6"/>
        <v>#DIV/0!</v>
      </c>
      <c r="AC17" s="21"/>
      <c r="AD17" s="21"/>
      <c r="AE17" s="30">
        <f t="shared" si="2"/>
        <v>0</v>
      </c>
      <c r="AF17" s="21"/>
      <c r="AG17" s="21" t="e">
        <f t="shared" si="7"/>
        <v>#DIV/0!</v>
      </c>
      <c r="AH17" s="21"/>
      <c r="AI17" s="21"/>
      <c r="AJ17" s="30">
        <f t="shared" si="3"/>
        <v>0</v>
      </c>
      <c r="AK17" s="21"/>
      <c r="AL17" s="21" t="e">
        <f t="shared" si="8"/>
        <v>#DIV/0!</v>
      </c>
      <c r="AM17" s="21"/>
      <c r="AN17" s="21"/>
      <c r="AO17" s="21">
        <f t="shared" si="4"/>
        <v>0</v>
      </c>
      <c r="AP17" s="21"/>
      <c r="AQ17" s="21" t="e">
        <f t="shared" si="9"/>
        <v>#DIV/0!</v>
      </c>
      <c r="AR17" s="21"/>
    </row>
    <row r="18" spans="1:44" s="31" customFormat="1" x14ac:dyDescent="0.25">
      <c r="A18" s="22"/>
      <c r="B18" s="21"/>
      <c r="C18" s="21"/>
      <c r="D18" s="21"/>
      <c r="E18" s="21"/>
      <c r="F18" s="21"/>
      <c r="G18" s="21"/>
      <c r="H18" s="21"/>
      <c r="I18" s="21"/>
      <c r="J18" s="21"/>
      <c r="K18" s="21"/>
      <c r="L18" s="21"/>
      <c r="M18" s="35"/>
      <c r="N18" s="35"/>
      <c r="O18" s="35"/>
      <c r="P18" s="35"/>
      <c r="Q18" s="35"/>
      <c r="R18" s="21"/>
      <c r="S18" s="21"/>
      <c r="T18" s="21"/>
      <c r="U18" s="30">
        <f t="shared" si="0"/>
        <v>0</v>
      </c>
      <c r="V18" s="21"/>
      <c r="W18" s="21" t="e">
        <f t="shared" si="5"/>
        <v>#DIV/0!</v>
      </c>
      <c r="X18" s="21"/>
      <c r="Y18" s="21"/>
      <c r="Z18" s="30">
        <f t="shared" si="1"/>
        <v>0</v>
      </c>
      <c r="AA18" s="21"/>
      <c r="AB18" s="21" t="e">
        <f t="shared" si="6"/>
        <v>#DIV/0!</v>
      </c>
      <c r="AC18" s="21"/>
      <c r="AD18" s="21"/>
      <c r="AE18" s="30">
        <f t="shared" si="2"/>
        <v>0</v>
      </c>
      <c r="AF18" s="21"/>
      <c r="AG18" s="21" t="e">
        <f t="shared" si="7"/>
        <v>#DIV/0!</v>
      </c>
      <c r="AH18" s="21"/>
      <c r="AI18" s="21"/>
      <c r="AJ18" s="30">
        <f t="shared" si="3"/>
        <v>0</v>
      </c>
      <c r="AK18" s="21"/>
      <c r="AL18" s="21" t="e">
        <f t="shared" si="8"/>
        <v>#DIV/0!</v>
      </c>
      <c r="AM18" s="21"/>
      <c r="AN18" s="21"/>
      <c r="AO18" s="21">
        <f t="shared" si="4"/>
        <v>0</v>
      </c>
      <c r="AP18" s="21"/>
      <c r="AQ18" s="21" t="e">
        <f t="shared" si="9"/>
        <v>#DIV/0!</v>
      </c>
      <c r="AR18" s="21"/>
    </row>
    <row r="19" spans="1:44" s="31" customFormat="1" x14ac:dyDescent="0.25">
      <c r="A19" s="22"/>
      <c r="B19" s="21"/>
      <c r="C19" s="21"/>
      <c r="D19" s="21"/>
      <c r="E19" s="21"/>
      <c r="F19" s="21"/>
      <c r="G19" s="21"/>
      <c r="H19" s="21"/>
      <c r="I19" s="21"/>
      <c r="J19" s="21"/>
      <c r="K19" s="21"/>
      <c r="L19" s="21"/>
      <c r="M19" s="35"/>
      <c r="N19" s="35"/>
      <c r="O19" s="35"/>
      <c r="P19" s="35"/>
      <c r="Q19" s="35"/>
      <c r="R19" s="21"/>
      <c r="S19" s="21"/>
      <c r="T19" s="21"/>
      <c r="U19" s="30">
        <f t="shared" si="0"/>
        <v>0</v>
      </c>
      <c r="V19" s="21"/>
      <c r="W19" s="21" t="e">
        <f t="shared" si="5"/>
        <v>#DIV/0!</v>
      </c>
      <c r="X19" s="21"/>
      <c r="Y19" s="21"/>
      <c r="Z19" s="30">
        <f t="shared" si="1"/>
        <v>0</v>
      </c>
      <c r="AA19" s="21"/>
      <c r="AB19" s="21" t="e">
        <f t="shared" si="6"/>
        <v>#DIV/0!</v>
      </c>
      <c r="AC19" s="21"/>
      <c r="AD19" s="21"/>
      <c r="AE19" s="30">
        <f t="shared" si="2"/>
        <v>0</v>
      </c>
      <c r="AF19" s="21"/>
      <c r="AG19" s="21" t="e">
        <f t="shared" si="7"/>
        <v>#DIV/0!</v>
      </c>
      <c r="AH19" s="21"/>
      <c r="AI19" s="21"/>
      <c r="AJ19" s="30">
        <f t="shared" si="3"/>
        <v>0</v>
      </c>
      <c r="AK19" s="21"/>
      <c r="AL19" s="21" t="e">
        <f t="shared" si="8"/>
        <v>#DIV/0!</v>
      </c>
      <c r="AM19" s="21"/>
      <c r="AN19" s="21"/>
      <c r="AO19" s="21">
        <f t="shared" si="4"/>
        <v>0</v>
      </c>
      <c r="AP19" s="21"/>
      <c r="AQ19" s="21" t="e">
        <f t="shared" si="9"/>
        <v>#DIV/0!</v>
      </c>
      <c r="AR19" s="21"/>
    </row>
    <row r="20" spans="1:44" s="31" customFormat="1" x14ac:dyDescent="0.25">
      <c r="A20" s="22"/>
      <c r="B20" s="21"/>
      <c r="C20" s="21"/>
      <c r="D20" s="21"/>
      <c r="E20" s="21"/>
      <c r="F20" s="21"/>
      <c r="G20" s="21"/>
      <c r="H20" s="21"/>
      <c r="I20" s="21"/>
      <c r="J20" s="21"/>
      <c r="K20" s="21"/>
      <c r="L20" s="21"/>
      <c r="M20" s="35"/>
      <c r="N20" s="35"/>
      <c r="O20" s="35"/>
      <c r="P20" s="35"/>
      <c r="Q20" s="35"/>
      <c r="R20" s="21"/>
      <c r="S20" s="21"/>
      <c r="T20" s="21"/>
      <c r="U20" s="30">
        <f t="shared" si="0"/>
        <v>0</v>
      </c>
      <c r="V20" s="21"/>
      <c r="W20" s="21" t="e">
        <f t="shared" si="5"/>
        <v>#DIV/0!</v>
      </c>
      <c r="X20" s="21"/>
      <c r="Y20" s="21"/>
      <c r="Z20" s="30">
        <f t="shared" si="1"/>
        <v>0</v>
      </c>
      <c r="AA20" s="21"/>
      <c r="AB20" s="21" t="e">
        <f t="shared" si="6"/>
        <v>#DIV/0!</v>
      </c>
      <c r="AC20" s="21"/>
      <c r="AD20" s="21"/>
      <c r="AE20" s="30">
        <f t="shared" si="2"/>
        <v>0</v>
      </c>
      <c r="AF20" s="21"/>
      <c r="AG20" s="21" t="e">
        <f t="shared" si="7"/>
        <v>#DIV/0!</v>
      </c>
      <c r="AH20" s="21"/>
      <c r="AI20" s="21"/>
      <c r="AJ20" s="30">
        <f t="shared" si="3"/>
        <v>0</v>
      </c>
      <c r="AK20" s="21"/>
      <c r="AL20" s="21" t="e">
        <f t="shared" si="8"/>
        <v>#DIV/0!</v>
      </c>
      <c r="AM20" s="21"/>
      <c r="AN20" s="21"/>
      <c r="AO20" s="21">
        <f t="shared" si="4"/>
        <v>0</v>
      </c>
      <c r="AP20" s="21"/>
      <c r="AQ20" s="21" t="e">
        <f t="shared" si="9"/>
        <v>#DIV/0!</v>
      </c>
      <c r="AR20" s="21"/>
    </row>
    <row r="21" spans="1:44" s="31" customFormat="1" x14ac:dyDescent="0.25">
      <c r="A21" s="22"/>
      <c r="B21" s="21"/>
      <c r="C21" s="21"/>
      <c r="D21" s="21"/>
      <c r="E21" s="21"/>
      <c r="F21" s="21"/>
      <c r="G21" s="21"/>
      <c r="H21" s="21"/>
      <c r="I21" s="21"/>
      <c r="J21" s="21"/>
      <c r="K21" s="21"/>
      <c r="L21" s="21"/>
      <c r="M21" s="35"/>
      <c r="N21" s="35"/>
      <c r="O21" s="35"/>
      <c r="P21" s="35"/>
      <c r="Q21" s="35"/>
      <c r="R21" s="21"/>
      <c r="S21" s="21"/>
      <c r="T21" s="21"/>
      <c r="U21" s="30">
        <f t="shared" si="0"/>
        <v>0</v>
      </c>
      <c r="V21" s="21"/>
      <c r="W21" s="21" t="e">
        <f t="shared" si="5"/>
        <v>#DIV/0!</v>
      </c>
      <c r="X21" s="21"/>
      <c r="Y21" s="21"/>
      <c r="Z21" s="30">
        <f t="shared" si="1"/>
        <v>0</v>
      </c>
      <c r="AA21" s="21"/>
      <c r="AB21" s="21" t="e">
        <f t="shared" si="6"/>
        <v>#DIV/0!</v>
      </c>
      <c r="AC21" s="21"/>
      <c r="AD21" s="21"/>
      <c r="AE21" s="30">
        <f t="shared" si="2"/>
        <v>0</v>
      </c>
      <c r="AF21" s="21"/>
      <c r="AG21" s="21" t="e">
        <f t="shared" si="7"/>
        <v>#DIV/0!</v>
      </c>
      <c r="AH21" s="21"/>
      <c r="AI21" s="21"/>
      <c r="AJ21" s="30">
        <f t="shared" si="3"/>
        <v>0</v>
      </c>
      <c r="AK21" s="21"/>
      <c r="AL21" s="21" t="e">
        <f t="shared" si="8"/>
        <v>#DIV/0!</v>
      </c>
      <c r="AM21" s="21"/>
      <c r="AN21" s="21"/>
      <c r="AO21" s="21">
        <f t="shared" si="4"/>
        <v>0</v>
      </c>
      <c r="AP21" s="21"/>
      <c r="AQ21" s="21" t="e">
        <f t="shared" si="9"/>
        <v>#DIV/0!</v>
      </c>
      <c r="AR21" s="21"/>
    </row>
    <row r="22" spans="1:44" s="31" customFormat="1" x14ac:dyDescent="0.25">
      <c r="A22" s="22"/>
      <c r="B22" s="21"/>
      <c r="C22" s="21"/>
      <c r="D22" s="21"/>
      <c r="E22" s="21"/>
      <c r="F22" s="21"/>
      <c r="G22" s="21"/>
      <c r="H22" s="21"/>
      <c r="I22" s="21"/>
      <c r="J22" s="21"/>
      <c r="K22" s="21"/>
      <c r="L22" s="21"/>
      <c r="M22" s="35"/>
      <c r="N22" s="35"/>
      <c r="O22" s="35"/>
      <c r="P22" s="35"/>
      <c r="Q22" s="35"/>
      <c r="R22" s="21"/>
      <c r="S22" s="21"/>
      <c r="T22" s="21"/>
      <c r="U22" s="30">
        <f t="shared" si="0"/>
        <v>0</v>
      </c>
      <c r="V22" s="21"/>
      <c r="W22" s="21" t="e">
        <f t="shared" si="5"/>
        <v>#DIV/0!</v>
      </c>
      <c r="X22" s="21"/>
      <c r="Y22" s="21"/>
      <c r="Z22" s="30">
        <f t="shared" si="1"/>
        <v>0</v>
      </c>
      <c r="AA22" s="21"/>
      <c r="AB22" s="21" t="e">
        <f t="shared" si="6"/>
        <v>#DIV/0!</v>
      </c>
      <c r="AC22" s="21"/>
      <c r="AD22" s="21"/>
      <c r="AE22" s="30">
        <f t="shared" si="2"/>
        <v>0</v>
      </c>
      <c r="AF22" s="21"/>
      <c r="AG22" s="21" t="e">
        <f t="shared" si="7"/>
        <v>#DIV/0!</v>
      </c>
      <c r="AH22" s="21"/>
      <c r="AI22" s="21"/>
      <c r="AJ22" s="30">
        <f t="shared" si="3"/>
        <v>0</v>
      </c>
      <c r="AK22" s="21"/>
      <c r="AL22" s="21" t="e">
        <f t="shared" si="8"/>
        <v>#DIV/0!</v>
      </c>
      <c r="AM22" s="21"/>
      <c r="AN22" s="21"/>
      <c r="AO22" s="21">
        <f t="shared" si="4"/>
        <v>0</v>
      </c>
      <c r="AP22" s="21"/>
      <c r="AQ22" s="21" t="e">
        <f t="shared" si="9"/>
        <v>#DIV/0!</v>
      </c>
      <c r="AR22" s="21"/>
    </row>
    <row r="23" spans="1:44" s="31" customFormat="1" x14ac:dyDescent="0.25">
      <c r="A23" s="22"/>
      <c r="B23" s="21"/>
      <c r="C23" s="21"/>
      <c r="D23" s="21"/>
      <c r="E23" s="21"/>
      <c r="F23" s="21"/>
      <c r="G23" s="21"/>
      <c r="H23" s="21"/>
      <c r="I23" s="21"/>
      <c r="J23" s="21"/>
      <c r="K23" s="21"/>
      <c r="L23" s="21"/>
      <c r="M23" s="37"/>
      <c r="N23" s="37"/>
      <c r="O23" s="37"/>
      <c r="P23" s="37"/>
      <c r="Q23" s="38"/>
      <c r="R23" s="21"/>
      <c r="S23" s="21"/>
      <c r="T23" s="21"/>
      <c r="U23" s="30">
        <f t="shared" si="0"/>
        <v>0</v>
      </c>
      <c r="V23" s="21"/>
      <c r="W23" s="21" t="e">
        <f t="shared" si="5"/>
        <v>#DIV/0!</v>
      </c>
      <c r="X23" s="21"/>
      <c r="Y23" s="21"/>
      <c r="Z23" s="30">
        <f t="shared" si="1"/>
        <v>0</v>
      </c>
      <c r="AA23" s="21"/>
      <c r="AB23" s="21" t="e">
        <f t="shared" si="6"/>
        <v>#DIV/0!</v>
      </c>
      <c r="AC23" s="21"/>
      <c r="AD23" s="21"/>
      <c r="AE23" s="30">
        <f t="shared" si="2"/>
        <v>0</v>
      </c>
      <c r="AF23" s="21"/>
      <c r="AG23" s="21" t="e">
        <f t="shared" si="7"/>
        <v>#DIV/0!</v>
      </c>
      <c r="AH23" s="21"/>
      <c r="AI23" s="21"/>
      <c r="AJ23" s="30">
        <f t="shared" si="3"/>
        <v>0</v>
      </c>
      <c r="AK23" s="21"/>
      <c r="AL23" s="21" t="e">
        <f t="shared" si="8"/>
        <v>#DIV/0!</v>
      </c>
      <c r="AM23" s="21"/>
      <c r="AN23" s="21"/>
      <c r="AO23" s="21">
        <f t="shared" si="4"/>
        <v>0</v>
      </c>
      <c r="AP23" s="21"/>
      <c r="AQ23" s="21" t="e">
        <f t="shared" si="9"/>
        <v>#DIV/0!</v>
      </c>
      <c r="AR23" s="21"/>
    </row>
    <row r="24" spans="1:44" s="31" customFormat="1" x14ac:dyDescent="0.25">
      <c r="A24" s="22"/>
      <c r="B24" s="21"/>
      <c r="C24" s="21"/>
      <c r="D24" s="21"/>
      <c r="E24" s="21"/>
      <c r="F24" s="21"/>
      <c r="G24" s="21"/>
      <c r="H24" s="21"/>
      <c r="I24" s="21"/>
      <c r="J24" s="21"/>
      <c r="K24" s="21"/>
      <c r="L24" s="21"/>
      <c r="M24" s="37"/>
      <c r="N24" s="37"/>
      <c r="O24" s="37"/>
      <c r="P24" s="37"/>
      <c r="Q24" s="38"/>
      <c r="R24" s="21"/>
      <c r="S24" s="21"/>
      <c r="T24" s="21"/>
      <c r="U24" s="30">
        <f t="shared" si="0"/>
        <v>0</v>
      </c>
      <c r="V24" s="21"/>
      <c r="W24" s="21" t="e">
        <f t="shared" si="5"/>
        <v>#DIV/0!</v>
      </c>
      <c r="X24" s="21"/>
      <c r="Y24" s="21"/>
      <c r="Z24" s="30">
        <f t="shared" si="1"/>
        <v>0</v>
      </c>
      <c r="AA24" s="21"/>
      <c r="AB24" s="21" t="e">
        <f t="shared" si="6"/>
        <v>#DIV/0!</v>
      </c>
      <c r="AC24" s="21"/>
      <c r="AD24" s="21"/>
      <c r="AE24" s="30">
        <f t="shared" si="2"/>
        <v>0</v>
      </c>
      <c r="AF24" s="21"/>
      <c r="AG24" s="21" t="e">
        <f t="shared" si="7"/>
        <v>#DIV/0!</v>
      </c>
      <c r="AH24" s="21"/>
      <c r="AI24" s="21"/>
      <c r="AJ24" s="30">
        <f t="shared" si="3"/>
        <v>0</v>
      </c>
      <c r="AK24" s="21"/>
      <c r="AL24" s="21" t="e">
        <f t="shared" si="8"/>
        <v>#DIV/0!</v>
      </c>
      <c r="AM24" s="21"/>
      <c r="AN24" s="21"/>
      <c r="AO24" s="21">
        <f t="shared" si="4"/>
        <v>0</v>
      </c>
      <c r="AP24" s="21"/>
      <c r="AQ24" s="21" t="e">
        <f t="shared" si="9"/>
        <v>#DIV/0!</v>
      </c>
      <c r="AR24" s="21"/>
    </row>
    <row r="25" spans="1:44" s="31" customFormat="1" x14ac:dyDescent="0.25">
      <c r="A25" s="22"/>
      <c r="B25" s="21"/>
      <c r="C25" s="21"/>
      <c r="D25" s="21"/>
      <c r="E25" s="21"/>
      <c r="F25" s="21"/>
      <c r="G25" s="21"/>
      <c r="H25" s="21"/>
      <c r="I25" s="21"/>
      <c r="J25" s="21"/>
      <c r="K25" s="21"/>
      <c r="L25" s="21"/>
      <c r="M25" s="21"/>
      <c r="N25" s="21"/>
      <c r="O25" s="21"/>
      <c r="P25" s="21"/>
      <c r="Q25" s="38"/>
      <c r="R25" s="21"/>
      <c r="S25" s="21"/>
      <c r="T25" s="21"/>
      <c r="U25" s="30">
        <f t="shared" si="0"/>
        <v>0</v>
      </c>
      <c r="V25" s="21"/>
      <c r="W25" s="21" t="e">
        <f t="shared" si="5"/>
        <v>#DIV/0!</v>
      </c>
      <c r="X25" s="21"/>
      <c r="Y25" s="21"/>
      <c r="Z25" s="30">
        <f t="shared" si="1"/>
        <v>0</v>
      </c>
      <c r="AA25" s="21"/>
      <c r="AB25" s="21" t="e">
        <f t="shared" si="6"/>
        <v>#DIV/0!</v>
      </c>
      <c r="AC25" s="21"/>
      <c r="AD25" s="21"/>
      <c r="AE25" s="30">
        <f t="shared" si="2"/>
        <v>0</v>
      </c>
      <c r="AF25" s="21"/>
      <c r="AG25" s="21" t="e">
        <f t="shared" si="7"/>
        <v>#DIV/0!</v>
      </c>
      <c r="AH25" s="21"/>
      <c r="AI25" s="21"/>
      <c r="AJ25" s="30">
        <f t="shared" si="3"/>
        <v>0</v>
      </c>
      <c r="AK25" s="21"/>
      <c r="AL25" s="21" t="e">
        <f t="shared" si="8"/>
        <v>#DIV/0!</v>
      </c>
      <c r="AM25" s="21"/>
      <c r="AN25" s="21"/>
      <c r="AO25" s="21">
        <f t="shared" si="4"/>
        <v>0</v>
      </c>
      <c r="AP25" s="21"/>
      <c r="AQ25" s="21" t="e">
        <f t="shared" si="9"/>
        <v>#DIV/0!</v>
      </c>
      <c r="AR25" s="21"/>
    </row>
    <row r="26" spans="1:44" s="31" customFormat="1" x14ac:dyDescent="0.25">
      <c r="A26" s="22"/>
      <c r="B26" s="21"/>
      <c r="C26" s="21"/>
      <c r="D26" s="21"/>
      <c r="E26" s="21"/>
      <c r="F26" s="21"/>
      <c r="G26" s="21"/>
      <c r="H26" s="21"/>
      <c r="I26" s="21"/>
      <c r="J26" s="21"/>
      <c r="K26" s="21"/>
      <c r="L26" s="21"/>
      <c r="M26" s="21"/>
      <c r="N26" s="21"/>
      <c r="O26" s="21"/>
      <c r="P26" s="21"/>
      <c r="Q26" s="38"/>
      <c r="R26" s="21"/>
      <c r="S26" s="21"/>
      <c r="T26" s="21"/>
      <c r="U26" s="30">
        <f t="shared" si="0"/>
        <v>0</v>
      </c>
      <c r="V26" s="21"/>
      <c r="W26" s="21" t="e">
        <f t="shared" si="5"/>
        <v>#DIV/0!</v>
      </c>
      <c r="X26" s="21"/>
      <c r="Y26" s="21"/>
      <c r="Z26" s="30">
        <f t="shared" si="1"/>
        <v>0</v>
      </c>
      <c r="AA26" s="21"/>
      <c r="AB26" s="21" t="e">
        <f t="shared" si="6"/>
        <v>#DIV/0!</v>
      </c>
      <c r="AC26" s="21"/>
      <c r="AD26" s="21"/>
      <c r="AE26" s="30">
        <f t="shared" si="2"/>
        <v>0</v>
      </c>
      <c r="AF26" s="21"/>
      <c r="AG26" s="21" t="e">
        <f t="shared" si="7"/>
        <v>#DIV/0!</v>
      </c>
      <c r="AH26" s="21"/>
      <c r="AI26" s="21"/>
      <c r="AJ26" s="30">
        <f t="shared" si="3"/>
        <v>0</v>
      </c>
      <c r="AK26" s="21"/>
      <c r="AL26" s="21" t="e">
        <f t="shared" si="8"/>
        <v>#DIV/0!</v>
      </c>
      <c r="AM26" s="21"/>
      <c r="AN26" s="21"/>
      <c r="AO26" s="21">
        <f t="shared" si="4"/>
        <v>0</v>
      </c>
      <c r="AP26" s="21"/>
      <c r="AQ26" s="21" t="e">
        <f t="shared" si="9"/>
        <v>#DIV/0!</v>
      </c>
      <c r="AR26" s="21"/>
    </row>
    <row r="27" spans="1:44" s="31" customFormat="1" x14ac:dyDescent="0.25">
      <c r="A27" s="22"/>
      <c r="B27" s="21"/>
      <c r="C27" s="21"/>
      <c r="D27" s="21"/>
      <c r="E27" s="21"/>
      <c r="F27" s="21"/>
      <c r="G27" s="21"/>
      <c r="H27" s="21"/>
      <c r="I27" s="21"/>
      <c r="J27" s="21"/>
      <c r="K27" s="21"/>
      <c r="L27" s="21"/>
      <c r="M27" s="21"/>
      <c r="N27" s="21"/>
      <c r="O27" s="21"/>
      <c r="P27" s="21"/>
      <c r="Q27" s="38"/>
      <c r="R27" s="21"/>
      <c r="S27" s="21"/>
      <c r="T27" s="21"/>
      <c r="U27" s="30">
        <f t="shared" si="0"/>
        <v>0</v>
      </c>
      <c r="V27" s="21"/>
      <c r="W27" s="21" t="e">
        <f t="shared" si="5"/>
        <v>#DIV/0!</v>
      </c>
      <c r="X27" s="21"/>
      <c r="Y27" s="21"/>
      <c r="Z27" s="30">
        <f t="shared" si="1"/>
        <v>0</v>
      </c>
      <c r="AA27" s="21"/>
      <c r="AB27" s="21" t="e">
        <f t="shared" si="6"/>
        <v>#DIV/0!</v>
      </c>
      <c r="AC27" s="21"/>
      <c r="AD27" s="21"/>
      <c r="AE27" s="30">
        <f t="shared" si="2"/>
        <v>0</v>
      </c>
      <c r="AF27" s="21"/>
      <c r="AG27" s="21" t="e">
        <f t="shared" si="7"/>
        <v>#DIV/0!</v>
      </c>
      <c r="AH27" s="21"/>
      <c r="AI27" s="21"/>
      <c r="AJ27" s="30">
        <f t="shared" si="3"/>
        <v>0</v>
      </c>
      <c r="AK27" s="21"/>
      <c r="AL27" s="21" t="e">
        <f t="shared" si="8"/>
        <v>#DIV/0!</v>
      </c>
      <c r="AM27" s="21"/>
      <c r="AN27" s="21"/>
      <c r="AO27" s="21">
        <f t="shared" si="4"/>
        <v>0</v>
      </c>
      <c r="AP27" s="21"/>
      <c r="AQ27" s="21" t="e">
        <f t="shared" si="9"/>
        <v>#DIV/0!</v>
      </c>
      <c r="AR27" s="21"/>
    </row>
    <row r="28" spans="1:44" s="31" customFormat="1" x14ac:dyDescent="0.25">
      <c r="A28" s="22"/>
      <c r="B28" s="21"/>
      <c r="C28" s="21"/>
      <c r="D28" s="21"/>
      <c r="E28" s="21"/>
      <c r="F28" s="21"/>
      <c r="G28" s="21"/>
      <c r="H28" s="21"/>
      <c r="I28" s="21"/>
      <c r="J28" s="21"/>
      <c r="K28" s="21"/>
      <c r="L28" s="21"/>
      <c r="M28" s="21"/>
      <c r="N28" s="21"/>
      <c r="O28" s="21"/>
      <c r="P28" s="21"/>
      <c r="Q28" s="38"/>
      <c r="R28" s="21"/>
      <c r="S28" s="21"/>
      <c r="T28" s="21"/>
      <c r="U28" s="30">
        <f t="shared" si="0"/>
        <v>0</v>
      </c>
      <c r="V28" s="21"/>
      <c r="W28" s="21" t="e">
        <f t="shared" si="5"/>
        <v>#DIV/0!</v>
      </c>
      <c r="X28" s="21"/>
      <c r="Y28" s="21"/>
      <c r="Z28" s="30">
        <f t="shared" si="1"/>
        <v>0</v>
      </c>
      <c r="AA28" s="21"/>
      <c r="AB28" s="21" t="e">
        <f t="shared" si="6"/>
        <v>#DIV/0!</v>
      </c>
      <c r="AC28" s="21"/>
      <c r="AD28" s="21"/>
      <c r="AE28" s="30">
        <f t="shared" si="2"/>
        <v>0</v>
      </c>
      <c r="AF28" s="21"/>
      <c r="AG28" s="21" t="e">
        <f t="shared" si="7"/>
        <v>#DIV/0!</v>
      </c>
      <c r="AH28" s="21"/>
      <c r="AI28" s="21"/>
      <c r="AJ28" s="30">
        <f t="shared" si="3"/>
        <v>0</v>
      </c>
      <c r="AK28" s="21"/>
      <c r="AL28" s="21" t="e">
        <f t="shared" si="8"/>
        <v>#DIV/0!</v>
      </c>
      <c r="AM28" s="21"/>
      <c r="AN28" s="21"/>
      <c r="AO28" s="21">
        <f t="shared" si="4"/>
        <v>0</v>
      </c>
      <c r="AP28" s="21"/>
      <c r="AQ28" s="21" t="e">
        <f t="shared" si="9"/>
        <v>#DIV/0!</v>
      </c>
      <c r="AR28" s="21"/>
    </row>
    <row r="29" spans="1:44" s="31" customFormat="1" x14ac:dyDescent="0.25">
      <c r="A29" s="22"/>
      <c r="B29" s="21"/>
      <c r="C29" s="21"/>
      <c r="D29" s="21"/>
      <c r="E29" s="21"/>
      <c r="F29" s="21"/>
      <c r="G29" s="21"/>
      <c r="H29" s="21"/>
      <c r="I29" s="21"/>
      <c r="J29" s="21"/>
      <c r="K29" s="21"/>
      <c r="L29" s="21"/>
      <c r="M29" s="21"/>
      <c r="N29" s="21"/>
      <c r="O29" s="21"/>
      <c r="P29" s="21"/>
      <c r="Q29" s="38"/>
      <c r="R29" s="21"/>
      <c r="S29" s="21"/>
      <c r="T29" s="21"/>
      <c r="U29" s="30">
        <f t="shared" si="0"/>
        <v>0</v>
      </c>
      <c r="V29" s="21"/>
      <c r="W29" s="21" t="e">
        <f t="shared" si="5"/>
        <v>#DIV/0!</v>
      </c>
      <c r="X29" s="21"/>
      <c r="Y29" s="21"/>
      <c r="Z29" s="30">
        <f t="shared" si="1"/>
        <v>0</v>
      </c>
      <c r="AA29" s="21"/>
      <c r="AB29" s="21" t="e">
        <f t="shared" si="6"/>
        <v>#DIV/0!</v>
      </c>
      <c r="AC29" s="21"/>
      <c r="AD29" s="21"/>
      <c r="AE29" s="30">
        <f t="shared" si="2"/>
        <v>0</v>
      </c>
      <c r="AF29" s="21"/>
      <c r="AG29" s="21" t="e">
        <f t="shared" si="7"/>
        <v>#DIV/0!</v>
      </c>
      <c r="AH29" s="21"/>
      <c r="AI29" s="21"/>
      <c r="AJ29" s="30">
        <f t="shared" si="3"/>
        <v>0</v>
      </c>
      <c r="AK29" s="21"/>
      <c r="AL29" s="21" t="e">
        <f t="shared" si="8"/>
        <v>#DIV/0!</v>
      </c>
      <c r="AM29" s="21"/>
      <c r="AN29" s="21"/>
      <c r="AO29" s="21">
        <f t="shared" si="4"/>
        <v>0</v>
      </c>
      <c r="AP29" s="21"/>
      <c r="AQ29" s="21" t="e">
        <f t="shared" si="9"/>
        <v>#DIV/0!</v>
      </c>
      <c r="AR29" s="21"/>
    </row>
    <row r="30" spans="1:44" s="31" customFormat="1" x14ac:dyDescent="0.25">
      <c r="A30" s="22"/>
      <c r="B30" s="21"/>
      <c r="C30" s="21"/>
      <c r="D30" s="21"/>
      <c r="E30" s="21"/>
      <c r="F30" s="21"/>
      <c r="G30" s="21"/>
      <c r="H30" s="21"/>
      <c r="I30" s="21"/>
      <c r="J30" s="21"/>
      <c r="K30" s="21"/>
      <c r="L30" s="21"/>
      <c r="M30" s="21"/>
      <c r="N30" s="21"/>
      <c r="O30" s="21"/>
      <c r="P30" s="21"/>
      <c r="Q30" s="38"/>
      <c r="R30" s="21"/>
      <c r="S30" s="21"/>
      <c r="T30" s="21"/>
      <c r="U30" s="30">
        <f t="shared" si="0"/>
        <v>0</v>
      </c>
      <c r="V30" s="21"/>
      <c r="W30" s="21" t="e">
        <f t="shared" si="5"/>
        <v>#DIV/0!</v>
      </c>
      <c r="X30" s="21"/>
      <c r="Y30" s="21"/>
      <c r="Z30" s="30">
        <f t="shared" si="1"/>
        <v>0</v>
      </c>
      <c r="AA30" s="21"/>
      <c r="AB30" s="21" t="e">
        <f t="shared" si="6"/>
        <v>#DIV/0!</v>
      </c>
      <c r="AC30" s="21"/>
      <c r="AD30" s="21"/>
      <c r="AE30" s="30">
        <f t="shared" si="2"/>
        <v>0</v>
      </c>
      <c r="AF30" s="21"/>
      <c r="AG30" s="21" t="e">
        <f t="shared" si="7"/>
        <v>#DIV/0!</v>
      </c>
      <c r="AH30" s="21"/>
      <c r="AI30" s="21"/>
      <c r="AJ30" s="30">
        <f t="shared" si="3"/>
        <v>0</v>
      </c>
      <c r="AK30" s="21"/>
      <c r="AL30" s="21" t="e">
        <f t="shared" si="8"/>
        <v>#DIV/0!</v>
      </c>
      <c r="AM30" s="21"/>
      <c r="AN30" s="21"/>
      <c r="AO30" s="21">
        <f t="shared" si="4"/>
        <v>0</v>
      </c>
      <c r="AP30" s="21"/>
      <c r="AQ30" s="21" t="e">
        <f t="shared" si="9"/>
        <v>#DIV/0!</v>
      </c>
      <c r="AR30" s="21"/>
    </row>
    <row r="31" spans="1:44" s="31" customFormat="1" x14ac:dyDescent="0.25">
      <c r="A31" s="22"/>
      <c r="B31" s="21"/>
      <c r="C31" s="21"/>
      <c r="D31" s="21"/>
      <c r="E31" s="21"/>
      <c r="F31" s="21"/>
      <c r="G31" s="21"/>
      <c r="H31" s="21"/>
      <c r="I31" s="21"/>
      <c r="J31" s="21"/>
      <c r="K31" s="21"/>
      <c r="L31" s="21"/>
      <c r="M31" s="21"/>
      <c r="N31" s="21"/>
      <c r="O31" s="21"/>
      <c r="P31" s="21"/>
      <c r="Q31" s="38"/>
      <c r="R31" s="21"/>
      <c r="S31" s="21"/>
      <c r="T31" s="21"/>
      <c r="U31" s="30">
        <f t="shared" si="0"/>
        <v>0</v>
      </c>
      <c r="V31" s="21"/>
      <c r="W31" s="21" t="e">
        <f t="shared" si="5"/>
        <v>#DIV/0!</v>
      </c>
      <c r="X31" s="21"/>
      <c r="Y31" s="21"/>
      <c r="Z31" s="30">
        <f t="shared" si="1"/>
        <v>0</v>
      </c>
      <c r="AA31" s="21"/>
      <c r="AB31" s="21" t="e">
        <f t="shared" si="6"/>
        <v>#DIV/0!</v>
      </c>
      <c r="AC31" s="21"/>
      <c r="AD31" s="21"/>
      <c r="AE31" s="30">
        <f t="shared" si="2"/>
        <v>0</v>
      </c>
      <c r="AF31" s="21"/>
      <c r="AG31" s="21" t="e">
        <f t="shared" si="7"/>
        <v>#DIV/0!</v>
      </c>
      <c r="AH31" s="21"/>
      <c r="AI31" s="21"/>
      <c r="AJ31" s="30">
        <f t="shared" si="3"/>
        <v>0</v>
      </c>
      <c r="AK31" s="21"/>
      <c r="AL31" s="21" t="e">
        <f t="shared" si="8"/>
        <v>#DIV/0!</v>
      </c>
      <c r="AM31" s="21"/>
      <c r="AN31" s="21"/>
      <c r="AO31" s="21">
        <f t="shared" si="4"/>
        <v>0</v>
      </c>
      <c r="AP31" s="21"/>
      <c r="AQ31" s="21" t="e">
        <f t="shared" si="9"/>
        <v>#DIV/0!</v>
      </c>
      <c r="AR31" s="21"/>
    </row>
    <row r="32" spans="1:44" s="31" customFormat="1" x14ac:dyDescent="0.25">
      <c r="A32" s="22"/>
      <c r="B32" s="21"/>
      <c r="C32" s="21"/>
      <c r="D32" s="21"/>
      <c r="E32" s="21"/>
      <c r="F32" s="21"/>
      <c r="G32" s="21"/>
      <c r="H32" s="21"/>
      <c r="I32" s="21"/>
      <c r="J32" s="21"/>
      <c r="K32" s="21"/>
      <c r="L32" s="21"/>
      <c r="M32" s="21"/>
      <c r="N32" s="21"/>
      <c r="O32" s="21"/>
      <c r="P32" s="21"/>
      <c r="Q32" s="38"/>
      <c r="R32" s="21"/>
      <c r="S32" s="21"/>
      <c r="T32" s="21"/>
      <c r="U32" s="30">
        <f t="shared" si="0"/>
        <v>0</v>
      </c>
      <c r="V32" s="21"/>
      <c r="W32" s="21" t="e">
        <f t="shared" si="5"/>
        <v>#DIV/0!</v>
      </c>
      <c r="X32" s="21"/>
      <c r="Y32" s="21"/>
      <c r="Z32" s="30">
        <f t="shared" si="1"/>
        <v>0</v>
      </c>
      <c r="AA32" s="21"/>
      <c r="AB32" s="21" t="e">
        <f t="shared" si="6"/>
        <v>#DIV/0!</v>
      </c>
      <c r="AC32" s="21"/>
      <c r="AD32" s="21"/>
      <c r="AE32" s="30">
        <f t="shared" si="2"/>
        <v>0</v>
      </c>
      <c r="AF32" s="21"/>
      <c r="AG32" s="21" t="e">
        <f t="shared" si="7"/>
        <v>#DIV/0!</v>
      </c>
      <c r="AH32" s="21"/>
      <c r="AI32" s="21"/>
      <c r="AJ32" s="30">
        <f t="shared" si="3"/>
        <v>0</v>
      </c>
      <c r="AK32" s="21"/>
      <c r="AL32" s="21" t="e">
        <f t="shared" si="8"/>
        <v>#DIV/0!</v>
      </c>
      <c r="AM32" s="21"/>
      <c r="AN32" s="21"/>
      <c r="AO32" s="21">
        <f t="shared" si="4"/>
        <v>0</v>
      </c>
      <c r="AP32" s="21"/>
      <c r="AQ32" s="21" t="e">
        <f t="shared" si="9"/>
        <v>#DIV/0!</v>
      </c>
      <c r="AR32" s="21"/>
    </row>
    <row r="33" spans="1:44" s="31" customFormat="1" x14ac:dyDescent="0.25">
      <c r="A33" s="22"/>
      <c r="B33" s="21"/>
      <c r="C33" s="21"/>
      <c r="D33" s="21"/>
      <c r="E33" s="21"/>
      <c r="F33" s="21"/>
      <c r="G33" s="21"/>
      <c r="H33" s="21"/>
      <c r="I33" s="21"/>
      <c r="J33" s="21"/>
      <c r="K33" s="21"/>
      <c r="L33" s="21"/>
      <c r="M33" s="21"/>
      <c r="N33" s="21"/>
      <c r="O33" s="21"/>
      <c r="P33" s="21"/>
      <c r="Q33" s="38"/>
      <c r="R33" s="21"/>
      <c r="S33" s="21"/>
      <c r="T33" s="21"/>
      <c r="U33" s="30">
        <f t="shared" si="0"/>
        <v>0</v>
      </c>
      <c r="V33" s="21"/>
      <c r="W33" s="21" t="e">
        <f t="shared" si="5"/>
        <v>#DIV/0!</v>
      </c>
      <c r="X33" s="21"/>
      <c r="Y33" s="21"/>
      <c r="Z33" s="30">
        <f t="shared" si="1"/>
        <v>0</v>
      </c>
      <c r="AA33" s="21"/>
      <c r="AB33" s="21" t="e">
        <f t="shared" si="6"/>
        <v>#DIV/0!</v>
      </c>
      <c r="AC33" s="21"/>
      <c r="AD33" s="21"/>
      <c r="AE33" s="30">
        <f t="shared" si="2"/>
        <v>0</v>
      </c>
      <c r="AF33" s="21"/>
      <c r="AG33" s="21" t="e">
        <f t="shared" si="7"/>
        <v>#DIV/0!</v>
      </c>
      <c r="AH33" s="21"/>
      <c r="AI33" s="21"/>
      <c r="AJ33" s="30">
        <f t="shared" si="3"/>
        <v>0</v>
      </c>
      <c r="AK33" s="21"/>
      <c r="AL33" s="21" t="e">
        <f t="shared" si="8"/>
        <v>#DIV/0!</v>
      </c>
      <c r="AM33" s="21"/>
      <c r="AN33" s="21"/>
      <c r="AO33" s="21">
        <f t="shared" si="4"/>
        <v>0</v>
      </c>
      <c r="AP33" s="21"/>
      <c r="AQ33" s="21" t="e">
        <f t="shared" si="9"/>
        <v>#DIV/0!</v>
      </c>
      <c r="AR33" s="21"/>
    </row>
    <row r="34" spans="1:44" s="31" customFormat="1" x14ac:dyDescent="0.25">
      <c r="A34" s="22"/>
      <c r="B34" s="21"/>
      <c r="C34" s="21"/>
      <c r="D34" s="21"/>
      <c r="E34" s="21"/>
      <c r="F34" s="21"/>
      <c r="G34" s="21"/>
      <c r="H34" s="21"/>
      <c r="I34" s="21"/>
      <c r="J34" s="21"/>
      <c r="K34" s="21"/>
      <c r="L34" s="21"/>
      <c r="M34" s="21"/>
      <c r="N34" s="21"/>
      <c r="O34" s="21"/>
      <c r="P34" s="21"/>
      <c r="Q34" s="38"/>
      <c r="R34" s="21"/>
      <c r="S34" s="21"/>
      <c r="T34" s="21"/>
      <c r="U34" s="30">
        <f t="shared" si="0"/>
        <v>0</v>
      </c>
      <c r="V34" s="21"/>
      <c r="W34" s="21" t="e">
        <f t="shared" si="5"/>
        <v>#DIV/0!</v>
      </c>
      <c r="X34" s="21"/>
      <c r="Y34" s="21"/>
      <c r="Z34" s="30">
        <f t="shared" si="1"/>
        <v>0</v>
      </c>
      <c r="AA34" s="21"/>
      <c r="AB34" s="21" t="e">
        <f t="shared" si="6"/>
        <v>#DIV/0!</v>
      </c>
      <c r="AC34" s="21"/>
      <c r="AD34" s="21"/>
      <c r="AE34" s="30">
        <f t="shared" si="2"/>
        <v>0</v>
      </c>
      <c r="AF34" s="21"/>
      <c r="AG34" s="21" t="e">
        <f t="shared" si="7"/>
        <v>#DIV/0!</v>
      </c>
      <c r="AH34" s="21"/>
      <c r="AI34" s="21"/>
      <c r="AJ34" s="30">
        <f t="shared" si="3"/>
        <v>0</v>
      </c>
      <c r="AK34" s="21"/>
      <c r="AL34" s="21" t="e">
        <f t="shared" si="8"/>
        <v>#DIV/0!</v>
      </c>
      <c r="AM34" s="21"/>
      <c r="AN34" s="21"/>
      <c r="AO34" s="21">
        <f t="shared" si="4"/>
        <v>0</v>
      </c>
      <c r="AP34" s="21"/>
      <c r="AQ34" s="21" t="e">
        <f t="shared" si="9"/>
        <v>#DIV/0!</v>
      </c>
      <c r="AR34" s="21"/>
    </row>
    <row r="35" spans="1:44" s="5" customFormat="1" ht="15.75" x14ac:dyDescent="0.25">
      <c r="A35" s="10"/>
      <c r="B35" s="10"/>
      <c r="C35" s="10"/>
      <c r="D35" s="10"/>
      <c r="E35" s="10"/>
      <c r="F35" s="10"/>
      <c r="G35" s="10"/>
      <c r="H35" s="10"/>
      <c r="I35" s="10"/>
      <c r="J35" s="10"/>
      <c r="K35" s="10"/>
      <c r="L35" s="10"/>
      <c r="M35" s="15"/>
      <c r="N35" s="15"/>
      <c r="O35" s="15"/>
      <c r="P35" s="15"/>
      <c r="Q35" s="15"/>
      <c r="R35" s="10"/>
      <c r="S35" s="10"/>
      <c r="T35" s="10"/>
      <c r="U35" s="15"/>
      <c r="V35" s="15"/>
      <c r="W35" s="15" t="e">
        <f>AVERAGE(W13:W34)*80%</f>
        <v>#DIV/0!</v>
      </c>
      <c r="X35" s="15"/>
      <c r="Y35" s="15"/>
      <c r="Z35" s="15"/>
      <c r="AA35" s="15"/>
      <c r="AB35" s="15" t="e">
        <f>AVERAGE(AB13:AB34)*80%</f>
        <v>#DIV/0!</v>
      </c>
      <c r="AC35" s="15"/>
      <c r="AD35" s="15"/>
      <c r="AE35" s="15"/>
      <c r="AF35" s="15"/>
      <c r="AG35" s="15" t="e">
        <f>AVERAGE(AG13:AG34)*80%</f>
        <v>#DIV/0!</v>
      </c>
      <c r="AH35" s="15"/>
      <c r="AI35" s="15"/>
      <c r="AJ35" s="15"/>
      <c r="AK35" s="15"/>
      <c r="AL35" s="15" t="e">
        <f>AVERAGE(AL13:AL34)*80%</f>
        <v>#DIV/0!</v>
      </c>
      <c r="AM35" s="10"/>
      <c r="AN35" s="10"/>
      <c r="AO35" s="16"/>
      <c r="AP35" s="16"/>
      <c r="AQ35" s="15" t="e">
        <f>AVERAGE(AQ13:AQ34)*80%</f>
        <v>#DIV/0!</v>
      </c>
      <c r="AR35" s="10"/>
    </row>
    <row r="36" spans="1:44" s="31" customFormat="1" x14ac:dyDescent="0.25">
      <c r="A36" s="39"/>
      <c r="B36" s="26"/>
      <c r="C36" s="26"/>
      <c r="D36" s="26"/>
      <c r="E36" s="26"/>
      <c r="F36" s="26"/>
      <c r="G36" s="26"/>
      <c r="H36" s="26"/>
      <c r="I36" s="26"/>
      <c r="J36" s="26"/>
      <c r="K36" s="27"/>
      <c r="L36" s="28"/>
      <c r="M36" s="29"/>
      <c r="N36" s="29"/>
      <c r="O36" s="29"/>
      <c r="P36" s="29"/>
      <c r="Q36" s="29"/>
      <c r="R36" s="26"/>
      <c r="S36" s="21"/>
      <c r="T36" s="21"/>
      <c r="U36" s="30">
        <f>M36</f>
        <v>0</v>
      </c>
      <c r="V36" s="26"/>
      <c r="W36" s="21" t="e">
        <f t="shared" si="5"/>
        <v>#DIV/0!</v>
      </c>
      <c r="X36" s="26"/>
      <c r="Y36" s="26"/>
      <c r="Z36" s="30">
        <f>N36</f>
        <v>0</v>
      </c>
      <c r="AA36" s="26"/>
      <c r="AB36" s="21" t="e">
        <f t="shared" si="6"/>
        <v>#DIV/0!</v>
      </c>
      <c r="AC36" s="26"/>
      <c r="AD36" s="26"/>
      <c r="AE36" s="30">
        <f>O36</f>
        <v>0</v>
      </c>
      <c r="AF36" s="26"/>
      <c r="AG36" s="21" t="e">
        <f t="shared" si="7"/>
        <v>#DIV/0!</v>
      </c>
      <c r="AH36" s="26"/>
      <c r="AI36" s="26"/>
      <c r="AJ36" s="30">
        <f>P36</f>
        <v>0</v>
      </c>
      <c r="AK36" s="26"/>
      <c r="AL36" s="21" t="e">
        <f t="shared" si="8"/>
        <v>#DIV/0!</v>
      </c>
      <c r="AM36" s="26"/>
      <c r="AN36" s="26"/>
      <c r="AO36" s="21">
        <f>Q36</f>
        <v>0</v>
      </c>
      <c r="AP36" s="26"/>
      <c r="AQ36" s="21" t="e">
        <f t="shared" si="9"/>
        <v>#DIV/0!</v>
      </c>
      <c r="AR36" s="26"/>
    </row>
    <row r="37" spans="1:44" s="31" customFormat="1" x14ac:dyDescent="0.25">
      <c r="A37" s="39"/>
      <c r="B37" s="26"/>
      <c r="C37" s="26"/>
      <c r="D37" s="26"/>
      <c r="E37" s="26"/>
      <c r="F37" s="26"/>
      <c r="G37" s="26"/>
      <c r="H37" s="26"/>
      <c r="I37" s="26"/>
      <c r="J37" s="26"/>
      <c r="K37" s="27"/>
      <c r="L37" s="27"/>
      <c r="M37" s="32"/>
      <c r="N37" s="32"/>
      <c r="O37" s="32"/>
      <c r="P37" s="32"/>
      <c r="Q37" s="32"/>
      <c r="R37" s="26"/>
      <c r="S37" s="21"/>
      <c r="T37" s="21"/>
      <c r="U37" s="30">
        <f>M37</f>
        <v>0</v>
      </c>
      <c r="V37" s="26"/>
      <c r="W37" s="21" t="e">
        <f t="shared" si="5"/>
        <v>#DIV/0!</v>
      </c>
      <c r="X37" s="26"/>
      <c r="Y37" s="26"/>
      <c r="Z37" s="30">
        <f>N37</f>
        <v>0</v>
      </c>
      <c r="AA37" s="26"/>
      <c r="AB37" s="21" t="e">
        <f t="shared" si="6"/>
        <v>#DIV/0!</v>
      </c>
      <c r="AC37" s="26"/>
      <c r="AD37" s="26"/>
      <c r="AE37" s="30">
        <f>O37</f>
        <v>0</v>
      </c>
      <c r="AF37" s="26"/>
      <c r="AG37" s="21" t="e">
        <f t="shared" si="7"/>
        <v>#DIV/0!</v>
      </c>
      <c r="AH37" s="26"/>
      <c r="AI37" s="26"/>
      <c r="AJ37" s="30">
        <f>P37</f>
        <v>0</v>
      </c>
      <c r="AK37" s="26"/>
      <c r="AL37" s="21" t="e">
        <f t="shared" si="8"/>
        <v>#DIV/0!</v>
      </c>
      <c r="AM37" s="26"/>
      <c r="AN37" s="26"/>
      <c r="AO37" s="21">
        <f>Q37</f>
        <v>0</v>
      </c>
      <c r="AP37" s="26"/>
      <c r="AQ37" s="21" t="e">
        <f t="shared" si="9"/>
        <v>#DIV/0!</v>
      </c>
      <c r="AR37" s="26"/>
    </row>
    <row r="38" spans="1:44" s="31" customFormat="1" x14ac:dyDescent="0.25">
      <c r="A38" s="39"/>
      <c r="B38" s="26"/>
      <c r="C38" s="26"/>
      <c r="D38" s="26"/>
      <c r="E38" s="26"/>
      <c r="F38" s="26"/>
      <c r="G38" s="26"/>
      <c r="H38" s="26"/>
      <c r="I38" s="26"/>
      <c r="J38" s="26"/>
      <c r="K38" s="27"/>
      <c r="L38" s="27"/>
      <c r="M38" s="32"/>
      <c r="N38" s="32"/>
      <c r="O38" s="32"/>
      <c r="P38" s="32"/>
      <c r="Q38" s="32"/>
      <c r="R38" s="26"/>
      <c r="S38" s="21"/>
      <c r="T38" s="21"/>
      <c r="U38" s="30">
        <f>M38</f>
        <v>0</v>
      </c>
      <c r="V38" s="26"/>
      <c r="W38" s="21" t="e">
        <f t="shared" si="5"/>
        <v>#DIV/0!</v>
      </c>
      <c r="X38" s="26"/>
      <c r="Y38" s="26"/>
      <c r="Z38" s="30">
        <f>N38</f>
        <v>0</v>
      </c>
      <c r="AA38" s="26"/>
      <c r="AB38" s="21" t="e">
        <f t="shared" si="6"/>
        <v>#DIV/0!</v>
      </c>
      <c r="AC38" s="26"/>
      <c r="AD38" s="26"/>
      <c r="AE38" s="30">
        <f>O38</f>
        <v>0</v>
      </c>
      <c r="AF38" s="26"/>
      <c r="AG38" s="21" t="e">
        <f t="shared" si="7"/>
        <v>#DIV/0!</v>
      </c>
      <c r="AH38" s="26"/>
      <c r="AI38" s="26"/>
      <c r="AJ38" s="30">
        <f>P38</f>
        <v>0</v>
      </c>
      <c r="AK38" s="26"/>
      <c r="AL38" s="21" t="e">
        <f t="shared" si="8"/>
        <v>#DIV/0!</v>
      </c>
      <c r="AM38" s="26"/>
      <c r="AN38" s="26"/>
      <c r="AO38" s="21">
        <f>Q38</f>
        <v>0</v>
      </c>
      <c r="AP38" s="26"/>
      <c r="AQ38" s="21" t="e">
        <f t="shared" si="9"/>
        <v>#DIV/0!</v>
      </c>
      <c r="AR38" s="26"/>
    </row>
    <row r="39" spans="1:44" s="31" customFormat="1" x14ac:dyDescent="0.25">
      <c r="A39" s="39"/>
      <c r="B39" s="26"/>
      <c r="C39" s="26"/>
      <c r="D39" s="26"/>
      <c r="E39" s="26"/>
      <c r="F39" s="26"/>
      <c r="G39" s="26"/>
      <c r="H39" s="26"/>
      <c r="I39" s="26"/>
      <c r="J39" s="26"/>
      <c r="K39" s="27"/>
      <c r="L39" s="27"/>
      <c r="M39" s="32"/>
      <c r="N39" s="32"/>
      <c r="O39" s="32"/>
      <c r="P39" s="32"/>
      <c r="Q39" s="32"/>
      <c r="R39" s="26"/>
      <c r="S39" s="21"/>
      <c r="T39" s="21"/>
      <c r="U39" s="30">
        <f>M39</f>
        <v>0</v>
      </c>
      <c r="V39" s="26"/>
      <c r="W39" s="21" t="e">
        <f t="shared" si="5"/>
        <v>#DIV/0!</v>
      </c>
      <c r="X39" s="26"/>
      <c r="Y39" s="26"/>
      <c r="Z39" s="30">
        <f>N39</f>
        <v>0</v>
      </c>
      <c r="AA39" s="26"/>
      <c r="AB39" s="21" t="e">
        <f t="shared" si="6"/>
        <v>#DIV/0!</v>
      </c>
      <c r="AC39" s="26"/>
      <c r="AD39" s="26"/>
      <c r="AE39" s="30">
        <f>O39</f>
        <v>0</v>
      </c>
      <c r="AF39" s="26"/>
      <c r="AG39" s="21" t="e">
        <f t="shared" si="7"/>
        <v>#DIV/0!</v>
      </c>
      <c r="AH39" s="26"/>
      <c r="AI39" s="26"/>
      <c r="AJ39" s="30">
        <f>P39</f>
        <v>0</v>
      </c>
      <c r="AK39" s="26"/>
      <c r="AL39" s="21" t="e">
        <f t="shared" si="8"/>
        <v>#DIV/0!</v>
      </c>
      <c r="AM39" s="26"/>
      <c r="AN39" s="26"/>
      <c r="AO39" s="21">
        <f>Q39</f>
        <v>0</v>
      </c>
      <c r="AP39" s="26"/>
      <c r="AQ39" s="21" t="e">
        <f t="shared" si="9"/>
        <v>#DIV/0!</v>
      </c>
      <c r="AR39" s="26"/>
    </row>
    <row r="40" spans="1:44" s="31" customFormat="1" x14ac:dyDescent="0.25">
      <c r="A40" s="39"/>
      <c r="B40" s="26"/>
      <c r="C40" s="26"/>
      <c r="D40" s="26"/>
      <c r="E40" s="26"/>
      <c r="F40" s="26"/>
      <c r="G40" s="26"/>
      <c r="H40" s="26"/>
      <c r="I40" s="26"/>
      <c r="J40" s="26"/>
      <c r="K40" s="27"/>
      <c r="L40" s="27"/>
      <c r="M40" s="33"/>
      <c r="N40" s="33"/>
      <c r="O40" s="33"/>
      <c r="P40" s="33"/>
      <c r="Q40" s="33"/>
      <c r="R40" s="26"/>
      <c r="S40" s="21"/>
      <c r="T40" s="21"/>
      <c r="U40" s="30">
        <f>M40</f>
        <v>0</v>
      </c>
      <c r="V40" s="26"/>
      <c r="W40" s="21" t="e">
        <f t="shared" si="5"/>
        <v>#DIV/0!</v>
      </c>
      <c r="X40" s="26"/>
      <c r="Y40" s="26"/>
      <c r="Z40" s="30">
        <f>N40</f>
        <v>0</v>
      </c>
      <c r="AA40" s="26"/>
      <c r="AB40" s="21" t="e">
        <f t="shared" si="6"/>
        <v>#DIV/0!</v>
      </c>
      <c r="AC40" s="26"/>
      <c r="AD40" s="26"/>
      <c r="AE40" s="30">
        <f>O40</f>
        <v>0</v>
      </c>
      <c r="AF40" s="26"/>
      <c r="AG40" s="21" t="e">
        <f t="shared" si="7"/>
        <v>#DIV/0!</v>
      </c>
      <c r="AH40" s="26"/>
      <c r="AI40" s="26"/>
      <c r="AJ40" s="30">
        <f>P40</f>
        <v>0</v>
      </c>
      <c r="AK40" s="26"/>
      <c r="AL40" s="21" t="e">
        <f t="shared" si="8"/>
        <v>#DIV/0!</v>
      </c>
      <c r="AM40" s="26"/>
      <c r="AN40" s="26"/>
      <c r="AO40" s="21">
        <f>Q40</f>
        <v>0</v>
      </c>
      <c r="AP40" s="26"/>
      <c r="AQ40" s="21" t="e">
        <f t="shared" si="9"/>
        <v>#DIV/0!</v>
      </c>
      <c r="AR40" s="26"/>
    </row>
    <row r="41" spans="1:44" s="5" customFormat="1" ht="15.75" x14ac:dyDescent="0.25">
      <c r="A41" s="10"/>
      <c r="B41" s="10"/>
      <c r="C41" s="10"/>
      <c r="D41" s="10"/>
      <c r="E41" s="10"/>
      <c r="F41" s="10"/>
      <c r="G41" s="10"/>
      <c r="H41" s="11"/>
      <c r="I41" s="11"/>
      <c r="J41" s="11"/>
      <c r="K41" s="11"/>
      <c r="L41" s="11"/>
      <c r="M41" s="12"/>
      <c r="N41" s="12"/>
      <c r="O41" s="12"/>
      <c r="P41" s="12"/>
      <c r="Q41" s="12"/>
      <c r="R41" s="11"/>
      <c r="S41" s="11"/>
      <c r="T41" s="11"/>
      <c r="U41" s="12"/>
      <c r="V41" s="12"/>
      <c r="W41" s="14" t="e">
        <f>AVERAGE(W36:W40)*20%</f>
        <v>#DIV/0!</v>
      </c>
      <c r="X41" s="10"/>
      <c r="Y41" s="10"/>
      <c r="Z41" s="12"/>
      <c r="AA41" s="12"/>
      <c r="AB41" s="14" t="e">
        <f>AVERAGE(AB36:AB40)*20%</f>
        <v>#DIV/0!</v>
      </c>
      <c r="AC41" s="10"/>
      <c r="AD41" s="10"/>
      <c r="AE41" s="12"/>
      <c r="AF41" s="12"/>
      <c r="AG41" s="14" t="e">
        <f>AVERAGE(AG36:AG40)*20%</f>
        <v>#DIV/0!</v>
      </c>
      <c r="AH41" s="10"/>
      <c r="AI41" s="10"/>
      <c r="AJ41" s="12"/>
      <c r="AK41" s="12"/>
      <c r="AL41" s="14" t="e">
        <f>AVERAGE(AL36:AL40)*20%</f>
        <v>#DIV/0!</v>
      </c>
      <c r="AM41" s="10"/>
      <c r="AN41" s="10"/>
      <c r="AO41" s="17"/>
      <c r="AP41" s="17"/>
      <c r="AQ41" s="14" t="e">
        <f>AVERAGE(AQ36:AQ40)*20%</f>
        <v>#DIV/0!</v>
      </c>
      <c r="AR41" s="10"/>
    </row>
    <row r="42" spans="1:44" s="9" customFormat="1" ht="18.75" x14ac:dyDescent="0.3">
      <c r="A42" s="6"/>
      <c r="B42" s="6"/>
      <c r="C42" s="6"/>
      <c r="D42" s="6"/>
      <c r="E42" s="6"/>
      <c r="F42" s="6"/>
      <c r="G42" s="6"/>
      <c r="H42" s="6"/>
      <c r="I42" s="6"/>
      <c r="J42" s="6"/>
      <c r="K42" s="6"/>
      <c r="L42" s="6"/>
      <c r="M42" s="8"/>
      <c r="N42" s="8"/>
      <c r="O42" s="8"/>
      <c r="P42" s="8"/>
      <c r="Q42" s="8"/>
      <c r="R42" s="6"/>
      <c r="S42" s="6"/>
      <c r="T42" s="6"/>
      <c r="U42" s="8"/>
      <c r="V42" s="8"/>
      <c r="W42" s="19" t="e">
        <f>W35+W41</f>
        <v>#DIV/0!</v>
      </c>
      <c r="X42" s="6"/>
      <c r="Y42" s="6"/>
      <c r="Z42" s="8"/>
      <c r="AA42" s="8"/>
      <c r="AB42" s="19" t="e">
        <f>AB35+AB41</f>
        <v>#DIV/0!</v>
      </c>
      <c r="AC42" s="6"/>
      <c r="AD42" s="6"/>
      <c r="AE42" s="8"/>
      <c r="AF42" s="8"/>
      <c r="AG42" s="19" t="e">
        <f>AG35+AG41</f>
        <v>#DIV/0!</v>
      </c>
      <c r="AH42" s="6"/>
      <c r="AI42" s="6"/>
      <c r="AJ42" s="8"/>
      <c r="AK42" s="8"/>
      <c r="AL42" s="19" t="e">
        <f>AL35+AL41</f>
        <v>#DIV/0!</v>
      </c>
      <c r="AM42" s="6"/>
      <c r="AN42" s="6"/>
      <c r="AO42" s="18"/>
      <c r="AP42" s="18"/>
      <c r="AQ42" s="19" t="e">
        <f>AQ35+AQ41</f>
        <v>#DIV/0!</v>
      </c>
      <c r="AR42" s="6"/>
    </row>
  </sheetData>
  <mergeCells count="19">
    <mergeCell ref="A1:L1"/>
    <mergeCell ref="M1:Q1"/>
    <mergeCell ref="A2:L2"/>
    <mergeCell ref="A4:D8"/>
    <mergeCell ref="H4:L4"/>
    <mergeCell ref="I5:L5"/>
    <mergeCell ref="I6:L6"/>
    <mergeCell ref="I7:L7"/>
    <mergeCell ref="I8:L8"/>
    <mergeCell ref="A10:B11"/>
    <mergeCell ref="H10:R11"/>
    <mergeCell ref="S10:S12"/>
    <mergeCell ref="T10:T12"/>
    <mergeCell ref="C10:G11"/>
    <mergeCell ref="U10:Y11"/>
    <mergeCell ref="Z10:AD11"/>
    <mergeCell ref="AE10:AI11"/>
    <mergeCell ref="AJ10:AN11"/>
    <mergeCell ref="AO10:AR11"/>
  </mergeCells>
  <pageMargins left="0.7" right="0.7" top="0.75" bottom="0.75" header="0.3" footer="0.3"/>
  <pageSetup paperSize="9" orientation="portrait"/>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39724B73-E943-4908-B702-903D0A69CB90}">
          <x14:formula1>
            <xm:f>Listas!$F$1:$F$12</xm:f>
          </x14:formula1>
          <xm:sqref>T13:T34 T36:T40</xm:sqref>
        </x14:dataValidation>
        <x14:dataValidation type="list" allowBlank="1" showInputMessage="1" showErrorMessage="1" xr:uid="{C99BF3A7-C019-4972-B462-E81750969D9B}">
          <x14:formula1>
            <xm:f>Listas!$D$1:$D$20</xm:f>
          </x14:formula1>
          <xm:sqref>S13:S34 S36:S40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3757A3-C994-41E5-9502-5424A4810E09}">
  <dimension ref="A1:AS31"/>
  <sheetViews>
    <sheetView tabSelected="1" zoomScale="80" zoomScaleNormal="80" workbookViewId="0">
      <selection activeCell="V4" sqref="V1:AS1048576"/>
    </sheetView>
  </sheetViews>
  <sheetFormatPr baseColWidth="10" defaultColWidth="10.85546875" defaultRowHeight="15" x14ac:dyDescent="0.25"/>
  <cols>
    <col min="1" max="1" width="10.85546875" style="1" customWidth="1"/>
    <col min="2" max="2" width="40.85546875" style="1" customWidth="1"/>
    <col min="3" max="3" width="12.7109375" style="1" customWidth="1"/>
    <col min="4" max="4" width="51.85546875" style="1" customWidth="1"/>
    <col min="5" max="5" width="10.85546875" style="1" customWidth="1"/>
    <col min="6" max="6" width="24.42578125" style="1" customWidth="1"/>
    <col min="7" max="7" width="23.5703125" style="1" customWidth="1"/>
    <col min="8" max="8" width="20" style="1" customWidth="1"/>
    <col min="9" max="9" width="18.42578125" style="1" customWidth="1"/>
    <col min="10" max="10" width="15.85546875" style="1" customWidth="1"/>
    <col min="11" max="14" width="7.28515625" style="1" customWidth="1"/>
    <col min="15" max="15" width="22.5703125" style="1" customWidth="1"/>
    <col min="16" max="16" width="17.85546875" style="1" customWidth="1"/>
    <col min="17" max="17" width="31.5703125" style="1" customWidth="1"/>
    <col min="18" max="18" width="37.5703125" style="1" customWidth="1"/>
    <col min="19" max="19" width="26" style="1" customWidth="1"/>
    <col min="20" max="20" width="29.7109375" style="1" customWidth="1"/>
    <col min="21" max="21" width="30.85546875" style="1" customWidth="1"/>
    <col min="22" max="24" width="16.5703125" style="1" hidden="1" customWidth="1"/>
    <col min="25" max="25" width="40.28515625" style="1" hidden="1" customWidth="1"/>
    <col min="26" max="29" width="16.5703125" style="1" hidden="1" customWidth="1"/>
    <col min="30" max="30" width="33.42578125" style="1" hidden="1" customWidth="1"/>
    <col min="31" max="31" width="29.140625" style="1" hidden="1" customWidth="1"/>
    <col min="32" max="34" width="16.5703125" style="1" hidden="1" customWidth="1"/>
    <col min="35" max="35" width="43.7109375" style="1" hidden="1" customWidth="1"/>
    <col min="36" max="36" width="16.5703125" style="1" hidden="1" customWidth="1"/>
    <col min="37" max="38" width="22" style="1" hidden="1" customWidth="1"/>
    <col min="39" max="39" width="16.5703125" style="1" hidden="1" customWidth="1"/>
    <col min="40" max="40" width="34.85546875" style="1" hidden="1" customWidth="1"/>
    <col min="41" max="43" width="16.5703125" style="1" hidden="1" customWidth="1"/>
    <col min="44" max="44" width="21.5703125" style="1" hidden="1" customWidth="1"/>
    <col min="45" max="45" width="39.42578125" style="1" hidden="1" customWidth="1"/>
    <col min="46" max="16384" width="10.85546875" style="1"/>
  </cols>
  <sheetData>
    <row r="1" spans="1:45" s="40" customFormat="1" ht="70.5" customHeight="1" x14ac:dyDescent="0.25">
      <c r="A1" s="167" t="s">
        <v>40</v>
      </c>
      <c r="B1" s="168"/>
      <c r="C1" s="168"/>
      <c r="D1" s="168"/>
      <c r="E1" s="168"/>
      <c r="F1" s="168"/>
      <c r="G1" s="168"/>
      <c r="H1" s="168"/>
      <c r="I1" s="168"/>
      <c r="J1" s="168"/>
      <c r="K1" s="178" t="s">
        <v>41</v>
      </c>
      <c r="L1" s="179"/>
      <c r="M1" s="179"/>
      <c r="N1" s="179"/>
      <c r="O1" s="180"/>
    </row>
    <row r="2" spans="1:45" s="42" customFormat="1" ht="23.45" customHeight="1" x14ac:dyDescent="0.25">
      <c r="A2" s="170" t="s">
        <v>42</v>
      </c>
      <c r="B2" s="171"/>
      <c r="C2" s="171"/>
      <c r="D2" s="171"/>
      <c r="E2" s="171"/>
      <c r="F2" s="171"/>
      <c r="G2" s="171"/>
      <c r="H2" s="171"/>
      <c r="I2" s="171"/>
      <c r="J2" s="171"/>
      <c r="K2" s="41"/>
      <c r="L2" s="41"/>
      <c r="M2" s="41"/>
      <c r="N2" s="41"/>
      <c r="O2" s="41"/>
    </row>
    <row r="3" spans="1:45" s="40" customFormat="1" x14ac:dyDescent="0.25"/>
    <row r="4" spans="1:45" s="40" customFormat="1" ht="29.1" customHeight="1" x14ac:dyDescent="0.25">
      <c r="A4" s="156" t="s">
        <v>3</v>
      </c>
      <c r="B4" s="156"/>
      <c r="C4" s="156"/>
      <c r="D4" s="183" t="s">
        <v>43</v>
      </c>
      <c r="E4" s="172" t="s">
        <v>44</v>
      </c>
      <c r="F4" s="172"/>
      <c r="G4" s="172"/>
      <c r="H4" s="172"/>
      <c r="I4" s="172"/>
      <c r="J4" s="173"/>
    </row>
    <row r="5" spans="1:45" s="40" customFormat="1" ht="15" customHeight="1" x14ac:dyDescent="0.25">
      <c r="A5" s="156"/>
      <c r="B5" s="156"/>
      <c r="C5" s="156"/>
      <c r="D5" s="183"/>
      <c r="E5" s="101" t="s">
        <v>45</v>
      </c>
      <c r="F5" s="2" t="s">
        <v>4</v>
      </c>
      <c r="G5" s="174" t="s">
        <v>5</v>
      </c>
      <c r="H5" s="172"/>
      <c r="I5" s="172"/>
      <c r="J5" s="173"/>
    </row>
    <row r="6" spans="1:45" s="40" customFormat="1" x14ac:dyDescent="0.25">
      <c r="A6" s="156"/>
      <c r="B6" s="156"/>
      <c r="C6" s="156"/>
      <c r="D6" s="183"/>
      <c r="E6" s="104">
        <v>1</v>
      </c>
      <c r="F6" s="43" t="s">
        <v>46</v>
      </c>
      <c r="G6" s="175" t="s">
        <v>47</v>
      </c>
      <c r="H6" s="175"/>
      <c r="I6" s="175"/>
      <c r="J6" s="175"/>
    </row>
    <row r="7" spans="1:45" s="40" customFormat="1" ht="78" customHeight="1" x14ac:dyDescent="0.25">
      <c r="A7" s="156"/>
      <c r="B7" s="156"/>
      <c r="C7" s="156"/>
      <c r="D7" s="183"/>
      <c r="E7" s="104">
        <v>2</v>
      </c>
      <c r="F7" s="43" t="s">
        <v>48</v>
      </c>
      <c r="G7" s="175" t="s">
        <v>49</v>
      </c>
      <c r="H7" s="175"/>
      <c r="I7" s="175"/>
      <c r="J7" s="175"/>
    </row>
    <row r="8" spans="1:45" s="40" customFormat="1" ht="60" customHeight="1" x14ac:dyDescent="0.25">
      <c r="A8" s="156"/>
      <c r="B8" s="156"/>
      <c r="C8" s="156"/>
      <c r="D8" s="183"/>
      <c r="E8" s="105">
        <v>3</v>
      </c>
      <c r="F8" s="103" t="s">
        <v>50</v>
      </c>
      <c r="G8" s="176" t="s">
        <v>51</v>
      </c>
      <c r="H8" s="176"/>
      <c r="I8" s="176"/>
      <c r="J8" s="176"/>
    </row>
    <row r="9" spans="1:45" s="40" customFormat="1" ht="60" customHeight="1" x14ac:dyDescent="0.25">
      <c r="A9" s="156"/>
      <c r="B9" s="156"/>
      <c r="C9" s="156"/>
      <c r="D9" s="183"/>
      <c r="E9" s="122">
        <v>4</v>
      </c>
      <c r="F9" s="123" t="s">
        <v>52</v>
      </c>
      <c r="G9" s="177" t="s">
        <v>53</v>
      </c>
      <c r="H9" s="177"/>
      <c r="I9" s="177"/>
      <c r="J9" s="177"/>
    </row>
    <row r="10" spans="1:45" s="40" customFormat="1" ht="60" customHeight="1" x14ac:dyDescent="0.25">
      <c r="A10" s="156"/>
      <c r="B10" s="156"/>
      <c r="C10" s="156"/>
      <c r="D10" s="183"/>
      <c r="E10" s="124">
        <v>5</v>
      </c>
      <c r="F10" s="102" t="s">
        <v>237</v>
      </c>
      <c r="G10" s="181" t="s">
        <v>238</v>
      </c>
      <c r="H10" s="181"/>
      <c r="I10" s="181"/>
      <c r="J10" s="181"/>
    </row>
    <row r="11" spans="1:45" s="40" customFormat="1" ht="60" customHeight="1" x14ac:dyDescent="0.25">
      <c r="A11" s="156"/>
      <c r="B11" s="156"/>
      <c r="C11" s="156"/>
      <c r="D11" s="183"/>
      <c r="E11" s="124">
        <v>6</v>
      </c>
      <c r="F11" s="102"/>
      <c r="G11" s="182"/>
      <c r="H11" s="182"/>
      <c r="I11" s="182"/>
      <c r="J11" s="182"/>
    </row>
    <row r="12" spans="1:45" s="40" customFormat="1" x14ac:dyDescent="0.25"/>
    <row r="13" spans="1:45" ht="14.45" customHeight="1" x14ac:dyDescent="0.25">
      <c r="A13" s="156" t="s">
        <v>7</v>
      </c>
      <c r="B13" s="156"/>
      <c r="C13" s="156" t="s">
        <v>54</v>
      </c>
      <c r="D13" s="156"/>
      <c r="E13" s="156"/>
      <c r="F13" s="157" t="s">
        <v>9</v>
      </c>
      <c r="G13" s="157"/>
      <c r="H13" s="157"/>
      <c r="I13" s="157"/>
      <c r="J13" s="157"/>
      <c r="K13" s="157"/>
      <c r="L13" s="157"/>
      <c r="M13" s="157"/>
      <c r="N13" s="157"/>
      <c r="O13" s="157"/>
      <c r="P13" s="157"/>
      <c r="Q13" s="158" t="s">
        <v>10</v>
      </c>
      <c r="R13" s="158" t="s">
        <v>11</v>
      </c>
      <c r="S13" s="156" t="s">
        <v>55</v>
      </c>
      <c r="T13" s="156"/>
      <c r="U13" s="156"/>
      <c r="V13" s="126" t="s">
        <v>12</v>
      </c>
      <c r="W13" s="127"/>
      <c r="X13" s="127"/>
      <c r="Y13" s="127"/>
      <c r="Z13" s="128"/>
      <c r="AA13" s="132" t="s">
        <v>13</v>
      </c>
      <c r="AB13" s="133"/>
      <c r="AC13" s="133"/>
      <c r="AD13" s="133"/>
      <c r="AE13" s="134"/>
      <c r="AF13" s="138" t="s">
        <v>14</v>
      </c>
      <c r="AG13" s="139"/>
      <c r="AH13" s="139"/>
      <c r="AI13" s="139"/>
      <c r="AJ13" s="140"/>
      <c r="AK13" s="144" t="s">
        <v>15</v>
      </c>
      <c r="AL13" s="145"/>
      <c r="AM13" s="145"/>
      <c r="AN13" s="145"/>
      <c r="AO13" s="146"/>
      <c r="AP13" s="150" t="s">
        <v>16</v>
      </c>
      <c r="AQ13" s="151"/>
      <c r="AR13" s="151"/>
      <c r="AS13" s="152"/>
    </row>
    <row r="14" spans="1:45" ht="14.45" customHeight="1" x14ac:dyDescent="0.25">
      <c r="A14" s="156"/>
      <c r="B14" s="156"/>
      <c r="C14" s="156"/>
      <c r="D14" s="156"/>
      <c r="E14" s="156"/>
      <c r="F14" s="157"/>
      <c r="G14" s="157"/>
      <c r="H14" s="157"/>
      <c r="I14" s="157"/>
      <c r="J14" s="157"/>
      <c r="K14" s="157"/>
      <c r="L14" s="157"/>
      <c r="M14" s="157"/>
      <c r="N14" s="157"/>
      <c r="O14" s="157"/>
      <c r="P14" s="157"/>
      <c r="Q14" s="159"/>
      <c r="R14" s="159"/>
      <c r="S14" s="156"/>
      <c r="T14" s="156"/>
      <c r="U14" s="156"/>
      <c r="V14" s="129"/>
      <c r="W14" s="130"/>
      <c r="X14" s="130"/>
      <c r="Y14" s="130"/>
      <c r="Z14" s="131"/>
      <c r="AA14" s="135"/>
      <c r="AB14" s="136"/>
      <c r="AC14" s="136"/>
      <c r="AD14" s="136"/>
      <c r="AE14" s="137"/>
      <c r="AF14" s="141"/>
      <c r="AG14" s="142"/>
      <c r="AH14" s="142"/>
      <c r="AI14" s="142"/>
      <c r="AJ14" s="143"/>
      <c r="AK14" s="147"/>
      <c r="AL14" s="148"/>
      <c r="AM14" s="148"/>
      <c r="AN14" s="148"/>
      <c r="AO14" s="149"/>
      <c r="AP14" s="153"/>
      <c r="AQ14" s="154"/>
      <c r="AR14" s="154"/>
      <c r="AS14" s="155"/>
    </row>
    <row r="15" spans="1:45" ht="45" x14ac:dyDescent="0.25">
      <c r="A15" s="2" t="s">
        <v>17</v>
      </c>
      <c r="B15" s="2" t="s">
        <v>18</v>
      </c>
      <c r="C15" s="2" t="s">
        <v>56</v>
      </c>
      <c r="D15" s="2" t="s">
        <v>57</v>
      </c>
      <c r="E15" s="2" t="s">
        <v>58</v>
      </c>
      <c r="F15" s="20" t="s">
        <v>24</v>
      </c>
      <c r="G15" s="20" t="s">
        <v>25</v>
      </c>
      <c r="H15" s="20" t="s">
        <v>26</v>
      </c>
      <c r="I15" s="20" t="s">
        <v>59</v>
      </c>
      <c r="J15" s="20" t="s">
        <v>28</v>
      </c>
      <c r="K15" s="20" t="s">
        <v>29</v>
      </c>
      <c r="L15" s="20" t="s">
        <v>30</v>
      </c>
      <c r="M15" s="20" t="s">
        <v>31</v>
      </c>
      <c r="N15" s="20" t="s">
        <v>32</v>
      </c>
      <c r="O15" s="20" t="s">
        <v>33</v>
      </c>
      <c r="P15" s="69" t="s">
        <v>34</v>
      </c>
      <c r="Q15" s="160"/>
      <c r="R15" s="160"/>
      <c r="S15" s="2" t="s">
        <v>60</v>
      </c>
      <c r="T15" s="2" t="s">
        <v>22</v>
      </c>
      <c r="U15" s="2" t="s">
        <v>23</v>
      </c>
      <c r="V15" s="3" t="s">
        <v>35</v>
      </c>
      <c r="W15" s="3" t="s">
        <v>36</v>
      </c>
      <c r="X15" s="3" t="s">
        <v>37</v>
      </c>
      <c r="Y15" s="3" t="s">
        <v>38</v>
      </c>
      <c r="Z15" s="3" t="s">
        <v>39</v>
      </c>
      <c r="AA15" s="23" t="s">
        <v>35</v>
      </c>
      <c r="AB15" s="23" t="s">
        <v>36</v>
      </c>
      <c r="AC15" s="23" t="s">
        <v>37</v>
      </c>
      <c r="AD15" s="23" t="s">
        <v>38</v>
      </c>
      <c r="AE15" s="23" t="s">
        <v>39</v>
      </c>
      <c r="AF15" s="24" t="s">
        <v>35</v>
      </c>
      <c r="AG15" s="24" t="s">
        <v>36</v>
      </c>
      <c r="AH15" s="24" t="s">
        <v>37</v>
      </c>
      <c r="AI15" s="24" t="s">
        <v>38</v>
      </c>
      <c r="AJ15" s="24" t="s">
        <v>39</v>
      </c>
      <c r="AK15" s="25" t="s">
        <v>35</v>
      </c>
      <c r="AL15" s="25" t="s">
        <v>36</v>
      </c>
      <c r="AM15" s="25" t="s">
        <v>37</v>
      </c>
      <c r="AN15" s="25" t="s">
        <v>38</v>
      </c>
      <c r="AO15" s="25" t="s">
        <v>39</v>
      </c>
      <c r="AP15" s="4" t="s">
        <v>35</v>
      </c>
      <c r="AQ15" s="4" t="s">
        <v>36</v>
      </c>
      <c r="AR15" s="4" t="s">
        <v>37</v>
      </c>
      <c r="AS15" s="4" t="s">
        <v>38</v>
      </c>
    </row>
    <row r="16" spans="1:45" s="31" customFormat="1" ht="315" customHeight="1" x14ac:dyDescent="0.25">
      <c r="A16" s="51">
        <v>2</v>
      </c>
      <c r="B16" s="73" t="s">
        <v>61</v>
      </c>
      <c r="C16" s="51">
        <v>1</v>
      </c>
      <c r="D16" s="64" t="s">
        <v>62</v>
      </c>
      <c r="E16" s="51" t="s">
        <v>63</v>
      </c>
      <c r="F16" s="64" t="s">
        <v>64</v>
      </c>
      <c r="G16" s="62" t="s">
        <v>65</v>
      </c>
      <c r="H16" s="61" t="s">
        <v>66</v>
      </c>
      <c r="I16" s="52" t="s">
        <v>67</v>
      </c>
      <c r="J16" s="64" t="s">
        <v>68</v>
      </c>
      <c r="K16" s="74">
        <v>1</v>
      </c>
      <c r="L16" s="74">
        <v>1</v>
      </c>
      <c r="M16" s="74">
        <v>1</v>
      </c>
      <c r="N16" s="74">
        <v>1</v>
      </c>
      <c r="O16" s="74">
        <v>1</v>
      </c>
      <c r="P16" s="70" t="s">
        <v>69</v>
      </c>
      <c r="Q16" s="21" t="s">
        <v>70</v>
      </c>
      <c r="R16" s="21" t="s">
        <v>71</v>
      </c>
      <c r="S16" s="63" t="s">
        <v>72</v>
      </c>
      <c r="T16" s="64" t="s">
        <v>73</v>
      </c>
      <c r="U16" s="65" t="s">
        <v>74</v>
      </c>
      <c r="V16" s="96">
        <f t="shared" ref="V16:V21" si="0">K16</f>
        <v>1</v>
      </c>
      <c r="W16" s="99">
        <v>1</v>
      </c>
      <c r="X16" s="93">
        <f t="shared" ref="X16:X21" si="1">IFERROR(IF(W16/V16&gt;100%,100%,W16/V16),0)</f>
        <v>1</v>
      </c>
      <c r="Y16" s="21" t="s">
        <v>75</v>
      </c>
      <c r="Z16" s="21" t="s">
        <v>76</v>
      </c>
      <c r="AA16" s="96">
        <f t="shared" ref="AA16:AA21" si="2">L16</f>
        <v>1</v>
      </c>
      <c r="AB16" s="99">
        <v>1</v>
      </c>
      <c r="AC16" s="93">
        <f t="shared" ref="AC16:AC21" si="3">IFERROR(IF(AB16/AA16&gt;100%,100%,AB16/AA16),0)</f>
        <v>1</v>
      </c>
      <c r="AD16" s="116" t="s">
        <v>77</v>
      </c>
      <c r="AE16" s="117" t="s">
        <v>78</v>
      </c>
      <c r="AF16" s="96">
        <f t="shared" ref="AF16:AF21" si="4">M16</f>
        <v>1</v>
      </c>
      <c r="AG16" s="92"/>
      <c r="AH16" s="93">
        <f t="shared" ref="AH16:AH21" si="5">IFERROR(IF(AG16/AF16&gt;100%,100%,AG16/AF16),0)</f>
        <v>0</v>
      </c>
      <c r="AI16" s="21"/>
      <c r="AJ16" s="21"/>
      <c r="AK16" s="96">
        <f t="shared" ref="AK16:AK21" si="6">N16</f>
        <v>1</v>
      </c>
      <c r="AL16" s="92"/>
      <c r="AM16" s="93">
        <f t="shared" ref="AM16:AM21" si="7">IFERROR(IF(AL16/AK16&gt;100%,100%,AL16/AK16),0)</f>
        <v>0</v>
      </c>
      <c r="AN16" s="21"/>
      <c r="AO16" s="21"/>
      <c r="AP16" s="96">
        <f t="shared" ref="AP16:AP21" si="8">O16</f>
        <v>1</v>
      </c>
      <c r="AQ16" s="97">
        <f>IFERROR(AVERAGE(W16,AB16,AG16,AL16)*0.5,0)</f>
        <v>0.5</v>
      </c>
      <c r="AR16" s="93">
        <f t="shared" ref="AR16:AR21" si="9">IFERROR(IF(AQ16/AP16&gt;100%,100%,AQ16/AP16),0)</f>
        <v>0.5</v>
      </c>
      <c r="AS16" s="21" t="s">
        <v>79</v>
      </c>
    </row>
    <row r="17" spans="1:45" s="31" customFormat="1" ht="237" customHeight="1" x14ac:dyDescent="0.25">
      <c r="A17" s="51">
        <v>2</v>
      </c>
      <c r="B17" s="73" t="s">
        <v>61</v>
      </c>
      <c r="C17" s="51">
        <v>2</v>
      </c>
      <c r="D17" s="52" t="s">
        <v>80</v>
      </c>
      <c r="E17" s="52" t="s">
        <v>63</v>
      </c>
      <c r="F17" s="52" t="s">
        <v>81</v>
      </c>
      <c r="G17" s="75" t="s">
        <v>82</v>
      </c>
      <c r="H17" s="62" t="s">
        <v>83</v>
      </c>
      <c r="I17" s="52" t="s">
        <v>67</v>
      </c>
      <c r="J17" s="52" t="s">
        <v>84</v>
      </c>
      <c r="K17" s="74">
        <v>1</v>
      </c>
      <c r="L17" s="74">
        <v>1</v>
      </c>
      <c r="M17" s="74">
        <v>1</v>
      </c>
      <c r="N17" s="74">
        <v>1</v>
      </c>
      <c r="O17" s="74">
        <v>1</v>
      </c>
      <c r="P17" s="60" t="s">
        <v>69</v>
      </c>
      <c r="Q17" s="21" t="s">
        <v>70</v>
      </c>
      <c r="R17" s="21" t="s">
        <v>85</v>
      </c>
      <c r="S17" s="49" t="s">
        <v>86</v>
      </c>
      <c r="T17" s="50" t="s">
        <v>43</v>
      </c>
      <c r="U17" s="66" t="s">
        <v>43</v>
      </c>
      <c r="V17" s="96">
        <f t="shared" si="0"/>
        <v>1</v>
      </c>
      <c r="W17" s="99">
        <v>1</v>
      </c>
      <c r="X17" s="93">
        <f t="shared" si="1"/>
        <v>1</v>
      </c>
      <c r="Y17" s="21" t="s">
        <v>87</v>
      </c>
      <c r="Z17" s="21" t="s">
        <v>88</v>
      </c>
      <c r="AA17" s="96">
        <f t="shared" si="2"/>
        <v>1</v>
      </c>
      <c r="AB17" s="99">
        <v>1</v>
      </c>
      <c r="AC17" s="93">
        <f t="shared" si="3"/>
        <v>1</v>
      </c>
      <c r="AD17" s="116" t="s">
        <v>89</v>
      </c>
      <c r="AE17" s="117" t="s">
        <v>88</v>
      </c>
      <c r="AF17" s="96">
        <f t="shared" si="4"/>
        <v>1</v>
      </c>
      <c r="AG17" s="92"/>
      <c r="AH17" s="93">
        <f t="shared" si="5"/>
        <v>0</v>
      </c>
      <c r="AI17" s="21"/>
      <c r="AJ17" s="21"/>
      <c r="AK17" s="96">
        <f t="shared" si="6"/>
        <v>1</v>
      </c>
      <c r="AL17" s="92"/>
      <c r="AM17" s="93">
        <f t="shared" si="7"/>
        <v>0</v>
      </c>
      <c r="AN17" s="21"/>
      <c r="AO17" s="21"/>
      <c r="AP17" s="96">
        <f t="shared" si="8"/>
        <v>1</v>
      </c>
      <c r="AQ17" s="97">
        <f>IFERROR(AVERAGE(W17,AB17,AG17,AL17)*0.5,0)</f>
        <v>0.5</v>
      </c>
      <c r="AR17" s="93">
        <f t="shared" si="9"/>
        <v>0.5</v>
      </c>
      <c r="AS17" s="21" t="s">
        <v>79</v>
      </c>
    </row>
    <row r="18" spans="1:45" s="31" customFormat="1" ht="290.25" customHeight="1" x14ac:dyDescent="0.25">
      <c r="A18" s="51">
        <v>2</v>
      </c>
      <c r="B18" s="73" t="s">
        <v>61</v>
      </c>
      <c r="C18" s="51">
        <v>3</v>
      </c>
      <c r="D18" s="52" t="s">
        <v>90</v>
      </c>
      <c r="E18" s="52" t="s">
        <v>63</v>
      </c>
      <c r="F18" s="52" t="s">
        <v>91</v>
      </c>
      <c r="G18" s="75" t="s">
        <v>92</v>
      </c>
      <c r="H18" s="62" t="s">
        <v>93</v>
      </c>
      <c r="I18" s="52" t="s">
        <v>67</v>
      </c>
      <c r="J18" s="52" t="s">
        <v>94</v>
      </c>
      <c r="K18" s="74">
        <v>1</v>
      </c>
      <c r="L18" s="74">
        <v>1</v>
      </c>
      <c r="M18" s="74">
        <v>1</v>
      </c>
      <c r="N18" s="74">
        <v>1</v>
      </c>
      <c r="O18" s="74">
        <v>1</v>
      </c>
      <c r="P18" s="53" t="s">
        <v>69</v>
      </c>
      <c r="Q18" s="21" t="s">
        <v>70</v>
      </c>
      <c r="R18" s="21" t="s">
        <v>95</v>
      </c>
      <c r="S18" s="67" t="s">
        <v>96</v>
      </c>
      <c r="T18" s="50" t="s">
        <v>43</v>
      </c>
      <c r="U18" s="66" t="s">
        <v>43</v>
      </c>
      <c r="V18" s="96">
        <f t="shared" si="0"/>
        <v>1</v>
      </c>
      <c r="W18" s="99">
        <v>1</v>
      </c>
      <c r="X18" s="93">
        <f t="shared" si="1"/>
        <v>1</v>
      </c>
      <c r="Y18" s="21" t="s">
        <v>97</v>
      </c>
      <c r="Z18" s="21" t="s">
        <v>98</v>
      </c>
      <c r="AA18" s="96">
        <f t="shared" si="2"/>
        <v>1</v>
      </c>
      <c r="AB18" s="99">
        <v>1</v>
      </c>
      <c r="AC18" s="93">
        <f t="shared" si="3"/>
        <v>1</v>
      </c>
      <c r="AD18" s="116" t="s">
        <v>99</v>
      </c>
      <c r="AE18" s="117" t="s">
        <v>100</v>
      </c>
      <c r="AF18" s="96">
        <f t="shared" si="4"/>
        <v>1</v>
      </c>
      <c r="AG18" s="92"/>
      <c r="AH18" s="93">
        <f t="shared" si="5"/>
        <v>0</v>
      </c>
      <c r="AI18" s="21"/>
      <c r="AJ18" s="21"/>
      <c r="AK18" s="96">
        <f t="shared" si="6"/>
        <v>1</v>
      </c>
      <c r="AL18" s="92"/>
      <c r="AM18" s="93">
        <f t="shared" si="7"/>
        <v>0</v>
      </c>
      <c r="AN18" s="21"/>
      <c r="AO18" s="21"/>
      <c r="AP18" s="96">
        <f t="shared" si="8"/>
        <v>1</v>
      </c>
      <c r="AQ18" s="97">
        <f>IFERROR(AVERAGE(W18,AB18,AG18,AL18)*0.5,0)</f>
        <v>0.5</v>
      </c>
      <c r="AR18" s="93">
        <f t="shared" si="9"/>
        <v>0.5</v>
      </c>
      <c r="AS18" s="21" t="s">
        <v>79</v>
      </c>
    </row>
    <row r="19" spans="1:45" s="31" customFormat="1" ht="154.5" customHeight="1" x14ac:dyDescent="0.25">
      <c r="A19" s="51">
        <v>2</v>
      </c>
      <c r="B19" s="73" t="s">
        <v>61</v>
      </c>
      <c r="C19" s="51">
        <v>4</v>
      </c>
      <c r="D19" s="65" t="s">
        <v>101</v>
      </c>
      <c r="E19" s="65" t="s">
        <v>102</v>
      </c>
      <c r="F19" s="65" t="s">
        <v>103</v>
      </c>
      <c r="G19" s="76" t="s">
        <v>104</v>
      </c>
      <c r="H19" s="65" t="s">
        <v>105</v>
      </c>
      <c r="I19" s="100" t="s">
        <v>106</v>
      </c>
      <c r="J19" s="76" t="s">
        <v>107</v>
      </c>
      <c r="K19" s="35">
        <v>0</v>
      </c>
      <c r="L19" s="35">
        <v>0.25</v>
      </c>
      <c r="M19" s="54">
        <v>0.25</v>
      </c>
      <c r="N19" s="54">
        <v>0.4</v>
      </c>
      <c r="O19" s="55">
        <v>0.9</v>
      </c>
      <c r="P19" s="60" t="s">
        <v>69</v>
      </c>
      <c r="Q19" s="21" t="s">
        <v>70</v>
      </c>
      <c r="R19" s="21" t="s">
        <v>108</v>
      </c>
      <c r="S19" s="21" t="s">
        <v>109</v>
      </c>
      <c r="T19" s="50" t="s">
        <v>43</v>
      </c>
      <c r="U19" s="66" t="s">
        <v>43</v>
      </c>
      <c r="V19" s="96">
        <f t="shared" si="0"/>
        <v>0</v>
      </c>
      <c r="W19" s="91" t="s">
        <v>110</v>
      </c>
      <c r="X19" s="93">
        <f t="shared" si="1"/>
        <v>0</v>
      </c>
      <c r="Y19" s="95" t="s">
        <v>110</v>
      </c>
      <c r="Z19" s="95" t="s">
        <v>110</v>
      </c>
      <c r="AA19" s="96">
        <f t="shared" si="2"/>
        <v>0.25</v>
      </c>
      <c r="AB19" s="99">
        <v>0.51500000000000001</v>
      </c>
      <c r="AC19" s="93">
        <f t="shared" si="3"/>
        <v>1</v>
      </c>
      <c r="AD19" s="116" t="s">
        <v>111</v>
      </c>
      <c r="AE19" s="118" t="s">
        <v>112</v>
      </c>
      <c r="AF19" s="96">
        <f t="shared" si="4"/>
        <v>0.25</v>
      </c>
      <c r="AG19" s="92"/>
      <c r="AH19" s="93">
        <f t="shared" si="5"/>
        <v>0</v>
      </c>
      <c r="AI19" s="21"/>
      <c r="AJ19" s="21"/>
      <c r="AK19" s="96">
        <f t="shared" si="6"/>
        <v>0.4</v>
      </c>
      <c r="AL19" s="92"/>
      <c r="AM19" s="93">
        <f t="shared" si="7"/>
        <v>0</v>
      </c>
      <c r="AN19" s="21"/>
      <c r="AO19" s="21"/>
      <c r="AP19" s="96">
        <f t="shared" si="8"/>
        <v>0.9</v>
      </c>
      <c r="AQ19" s="97">
        <f>IFERROR(SUM(W19,AB19,AG19,AL19),0)</f>
        <v>0.51500000000000001</v>
      </c>
      <c r="AR19" s="93">
        <f t="shared" si="9"/>
        <v>0.57222222222222219</v>
      </c>
      <c r="AS19" s="21" t="s">
        <v>113</v>
      </c>
    </row>
    <row r="20" spans="1:45" s="31" customFormat="1" ht="108" customHeight="1" x14ac:dyDescent="0.25">
      <c r="A20" s="51">
        <v>2</v>
      </c>
      <c r="B20" s="73" t="s">
        <v>61</v>
      </c>
      <c r="C20" s="77">
        <v>5</v>
      </c>
      <c r="D20" s="78" t="s">
        <v>114</v>
      </c>
      <c r="E20" s="78" t="s">
        <v>102</v>
      </c>
      <c r="F20" s="78" t="s">
        <v>115</v>
      </c>
      <c r="G20" s="78" t="s">
        <v>116</v>
      </c>
      <c r="H20" s="57" t="s">
        <v>117</v>
      </c>
      <c r="I20" s="48" t="s">
        <v>106</v>
      </c>
      <c r="J20" s="78" t="s">
        <v>118</v>
      </c>
      <c r="K20" s="77">
        <v>0</v>
      </c>
      <c r="L20" s="77">
        <v>3</v>
      </c>
      <c r="M20" s="77">
        <v>3</v>
      </c>
      <c r="N20" s="77">
        <v>3</v>
      </c>
      <c r="O20" s="58">
        <v>9</v>
      </c>
      <c r="P20" s="71" t="s">
        <v>69</v>
      </c>
      <c r="Q20" s="21" t="s">
        <v>119</v>
      </c>
      <c r="R20" s="21" t="s">
        <v>120</v>
      </c>
      <c r="S20" s="56" t="s">
        <v>118</v>
      </c>
      <c r="T20" s="56" t="s">
        <v>43</v>
      </c>
      <c r="U20" s="56" t="s">
        <v>43</v>
      </c>
      <c r="V20" s="96">
        <f t="shared" si="0"/>
        <v>0</v>
      </c>
      <c r="W20" s="91" t="s">
        <v>110</v>
      </c>
      <c r="X20" s="93">
        <f t="shared" si="1"/>
        <v>0</v>
      </c>
      <c r="Y20" s="95" t="s">
        <v>110</v>
      </c>
      <c r="Z20" s="95" t="s">
        <v>110</v>
      </c>
      <c r="AA20" s="91">
        <f t="shared" si="2"/>
        <v>3</v>
      </c>
      <c r="AB20" s="121">
        <v>3</v>
      </c>
      <c r="AC20" s="93">
        <f t="shared" si="3"/>
        <v>1</v>
      </c>
      <c r="AD20" s="116" t="s">
        <v>121</v>
      </c>
      <c r="AE20" s="118" t="s">
        <v>122</v>
      </c>
      <c r="AF20" s="91">
        <f t="shared" si="4"/>
        <v>3</v>
      </c>
      <c r="AG20" s="92"/>
      <c r="AH20" s="93">
        <f t="shared" si="5"/>
        <v>0</v>
      </c>
      <c r="AI20" s="21"/>
      <c r="AJ20" s="21"/>
      <c r="AK20" s="91">
        <f t="shared" si="6"/>
        <v>3</v>
      </c>
      <c r="AL20" s="92"/>
      <c r="AM20" s="93">
        <f t="shared" si="7"/>
        <v>0</v>
      </c>
      <c r="AN20" s="21"/>
      <c r="AO20" s="21"/>
      <c r="AP20" s="92">
        <f t="shared" si="8"/>
        <v>9</v>
      </c>
      <c r="AQ20" s="98">
        <f>IFERROR(SUM(W20,AB20,AG20,AL20),0)</f>
        <v>3</v>
      </c>
      <c r="AR20" s="93">
        <f t="shared" si="9"/>
        <v>0.33333333333333331</v>
      </c>
      <c r="AS20" s="21" t="s">
        <v>123</v>
      </c>
    </row>
    <row r="21" spans="1:45" s="31" customFormat="1" ht="160.5" customHeight="1" x14ac:dyDescent="0.25">
      <c r="A21" s="51">
        <v>2</v>
      </c>
      <c r="B21" s="73" t="s">
        <v>61</v>
      </c>
      <c r="C21" s="79">
        <v>6</v>
      </c>
      <c r="D21" s="80" t="s">
        <v>124</v>
      </c>
      <c r="E21" s="52" t="s">
        <v>63</v>
      </c>
      <c r="F21" s="52" t="s">
        <v>125</v>
      </c>
      <c r="G21" s="75" t="s">
        <v>126</v>
      </c>
      <c r="H21" s="51" t="s">
        <v>127</v>
      </c>
      <c r="I21" s="52" t="s">
        <v>106</v>
      </c>
      <c r="J21" s="52" t="s">
        <v>128</v>
      </c>
      <c r="K21" s="51">
        <v>1</v>
      </c>
      <c r="L21" s="51">
        <v>1</v>
      </c>
      <c r="M21" s="51">
        <v>1</v>
      </c>
      <c r="N21" s="51">
        <v>1</v>
      </c>
      <c r="O21" s="51">
        <v>4</v>
      </c>
      <c r="P21" s="72" t="s">
        <v>69</v>
      </c>
      <c r="Q21" s="21" t="s">
        <v>70</v>
      </c>
      <c r="R21" s="21" t="s">
        <v>129</v>
      </c>
      <c r="S21" s="59" t="s">
        <v>130</v>
      </c>
      <c r="T21" s="59" t="s">
        <v>43</v>
      </c>
      <c r="U21" s="59" t="s">
        <v>43</v>
      </c>
      <c r="V21" s="91">
        <f t="shared" si="0"/>
        <v>1</v>
      </c>
      <c r="W21" s="92">
        <v>1</v>
      </c>
      <c r="X21" s="93">
        <f t="shared" si="1"/>
        <v>1</v>
      </c>
      <c r="Y21" s="21" t="s">
        <v>131</v>
      </c>
      <c r="Z21" s="21" t="s">
        <v>132</v>
      </c>
      <c r="AA21" s="91">
        <f t="shared" si="2"/>
        <v>1</v>
      </c>
      <c r="AB21" s="121">
        <v>1</v>
      </c>
      <c r="AC21" s="93">
        <f t="shared" si="3"/>
        <v>1</v>
      </c>
      <c r="AD21" s="119" t="s">
        <v>131</v>
      </c>
      <c r="AE21" s="120" t="s">
        <v>132</v>
      </c>
      <c r="AF21" s="91">
        <f t="shared" si="4"/>
        <v>1</v>
      </c>
      <c r="AG21" s="92"/>
      <c r="AH21" s="93">
        <f t="shared" si="5"/>
        <v>0</v>
      </c>
      <c r="AI21" s="21"/>
      <c r="AJ21" s="21"/>
      <c r="AK21" s="91">
        <f t="shared" si="6"/>
        <v>1</v>
      </c>
      <c r="AL21" s="92"/>
      <c r="AM21" s="93">
        <f t="shared" si="7"/>
        <v>0</v>
      </c>
      <c r="AN21" s="21"/>
      <c r="AO21" s="21"/>
      <c r="AP21" s="92">
        <f t="shared" si="8"/>
        <v>4</v>
      </c>
      <c r="AQ21" s="98">
        <f>IFERROR(SUM(W21,AB21,AG21,AL21),0)</f>
        <v>2</v>
      </c>
      <c r="AR21" s="93">
        <f t="shared" si="9"/>
        <v>0.5</v>
      </c>
      <c r="AS21" s="21" t="s">
        <v>79</v>
      </c>
    </row>
    <row r="22" spans="1:45" s="5" customFormat="1" ht="15.75" x14ac:dyDescent="0.25">
      <c r="A22" s="10"/>
      <c r="B22" s="10"/>
      <c r="C22" s="10"/>
      <c r="D22" s="13" t="s">
        <v>133</v>
      </c>
      <c r="E22" s="10"/>
      <c r="F22" s="10"/>
      <c r="G22" s="10"/>
      <c r="H22" s="10"/>
      <c r="I22" s="10"/>
      <c r="J22" s="10"/>
      <c r="K22" s="15"/>
      <c r="L22" s="15"/>
      <c r="M22" s="15"/>
      <c r="N22" s="15"/>
      <c r="O22" s="15"/>
      <c r="P22" s="10"/>
      <c r="Q22" s="10"/>
      <c r="R22" s="10"/>
      <c r="S22" s="10"/>
      <c r="T22" s="10"/>
      <c r="U22" s="10"/>
      <c r="V22" s="16"/>
      <c r="W22" s="16"/>
      <c r="X22" s="106">
        <f>AVERAGE(X16,X17,X18,X21)*80%</f>
        <v>0.8</v>
      </c>
      <c r="Y22" s="15"/>
      <c r="Z22" s="15"/>
      <c r="AA22" s="16"/>
      <c r="AB22" s="16"/>
      <c r="AC22" s="106">
        <f>AVERAGE(AC16:AC21)*80%</f>
        <v>0.8</v>
      </c>
      <c r="AD22" s="15"/>
      <c r="AE22" s="15"/>
      <c r="AF22" s="16"/>
      <c r="AG22" s="16"/>
      <c r="AH22" s="106">
        <f>AVERAGE(AH16:AH21)*80%</f>
        <v>0</v>
      </c>
      <c r="AI22" s="15"/>
      <c r="AJ22" s="15"/>
      <c r="AK22" s="16"/>
      <c r="AL22" s="16"/>
      <c r="AM22" s="106">
        <f>AVERAGE(AM16:AM21)*80%</f>
        <v>0</v>
      </c>
      <c r="AN22" s="10"/>
      <c r="AO22" s="10"/>
      <c r="AP22" s="16"/>
      <c r="AQ22" s="16"/>
      <c r="AR22" s="106">
        <f>AVERAGE(AR16:AR21)*80%</f>
        <v>0.38740740740740742</v>
      </c>
      <c r="AS22" s="10"/>
    </row>
    <row r="23" spans="1:45" s="31" customFormat="1" ht="290.25" customHeight="1" x14ac:dyDescent="0.25">
      <c r="A23" s="39">
        <v>3</v>
      </c>
      <c r="B23" s="26" t="s">
        <v>134</v>
      </c>
      <c r="C23" s="39" t="s">
        <v>135</v>
      </c>
      <c r="D23" s="26" t="s">
        <v>136</v>
      </c>
      <c r="E23" s="26" t="s">
        <v>137</v>
      </c>
      <c r="F23" s="26" t="s">
        <v>138</v>
      </c>
      <c r="G23" s="26" t="s">
        <v>139</v>
      </c>
      <c r="H23" s="26" t="s">
        <v>140</v>
      </c>
      <c r="I23" s="27" t="s">
        <v>67</v>
      </c>
      <c r="J23" s="28" t="s">
        <v>141</v>
      </c>
      <c r="K23" s="29" t="s">
        <v>142</v>
      </c>
      <c r="L23" s="29">
        <v>0.8</v>
      </c>
      <c r="M23" s="29" t="s">
        <v>142</v>
      </c>
      <c r="N23" s="29">
        <v>0.8</v>
      </c>
      <c r="O23" s="29">
        <v>0.8</v>
      </c>
      <c r="P23" s="26" t="s">
        <v>69</v>
      </c>
      <c r="Q23" s="68" t="s">
        <v>70</v>
      </c>
      <c r="R23" s="68" t="s">
        <v>143</v>
      </c>
      <c r="S23" s="26" t="s">
        <v>144</v>
      </c>
      <c r="T23" s="26" t="s">
        <v>145</v>
      </c>
      <c r="U23" s="26" t="s">
        <v>146</v>
      </c>
      <c r="V23" s="83" t="str">
        <f t="shared" ref="V23:V29" si="10">K23</f>
        <v>No programada</v>
      </c>
      <c r="W23" s="84">
        <v>0</v>
      </c>
      <c r="X23" s="111">
        <f t="shared" ref="X23:X29" si="11">IFERROR(IF(W23/V23&gt;100%,100%,W23/V23),0)</f>
        <v>0</v>
      </c>
      <c r="Y23" s="82" t="s">
        <v>110</v>
      </c>
      <c r="Z23" s="82" t="s">
        <v>110</v>
      </c>
      <c r="AA23" s="113">
        <f>L23</f>
        <v>0.8</v>
      </c>
      <c r="AB23" s="113">
        <v>0.64</v>
      </c>
      <c r="AC23" s="111">
        <f t="shared" ref="AC23:AC29" si="12">IFERROR(IF(AB23/AA23&gt;100%,100%,AB23/AA23),0)</f>
        <v>0.79999999999999993</v>
      </c>
      <c r="AD23" s="114" t="s">
        <v>147</v>
      </c>
      <c r="AE23" s="68" t="s">
        <v>148</v>
      </c>
      <c r="AF23" s="108" t="str">
        <f>M23</f>
        <v>No programada</v>
      </c>
      <c r="AG23" s="109">
        <v>0</v>
      </c>
      <c r="AH23" s="111">
        <f t="shared" ref="AH23:AH29" si="13">IFERROR(IF(AG23/AF23&gt;100%,100%,AG23/AF23),0)</f>
        <v>0</v>
      </c>
      <c r="AI23" s="68" t="s">
        <v>110</v>
      </c>
      <c r="AJ23" s="68" t="s">
        <v>110</v>
      </c>
      <c r="AK23" s="110">
        <f>N23</f>
        <v>0.8</v>
      </c>
      <c r="AL23" s="109"/>
      <c r="AM23" s="111">
        <f t="shared" ref="AM23:AM29" si="14">IFERROR(IF(AL23/AK23&gt;100%,100%,AL23/AK23),0)</f>
        <v>0</v>
      </c>
      <c r="AN23" s="68"/>
      <c r="AO23" s="68"/>
      <c r="AP23" s="110">
        <f>O23</f>
        <v>0.8</v>
      </c>
      <c r="AQ23" s="84">
        <f>IFERROR(AVERAGE(AB23,AL23)*0.5,0)</f>
        <v>0.32</v>
      </c>
      <c r="AR23" s="111">
        <f t="shared" ref="AR23:AR29" si="15">IFERROR(IF(AQ23/AP23&gt;100%,100%,AQ23/AP23),0)</f>
        <v>0.39999999999999997</v>
      </c>
      <c r="AS23" s="26" t="s">
        <v>149</v>
      </c>
    </row>
    <row r="24" spans="1:45" s="31" customFormat="1" ht="90" x14ac:dyDescent="0.25">
      <c r="A24" s="39">
        <v>3</v>
      </c>
      <c r="B24" s="26" t="s">
        <v>134</v>
      </c>
      <c r="C24" s="39" t="s">
        <v>150</v>
      </c>
      <c r="D24" s="26" t="s">
        <v>151</v>
      </c>
      <c r="E24" s="26" t="s">
        <v>137</v>
      </c>
      <c r="F24" s="26" t="s">
        <v>152</v>
      </c>
      <c r="G24" s="26" t="s">
        <v>153</v>
      </c>
      <c r="H24" s="26" t="s">
        <v>154</v>
      </c>
      <c r="I24" s="27" t="s">
        <v>106</v>
      </c>
      <c r="J24" s="27" t="s">
        <v>152</v>
      </c>
      <c r="K24" s="125">
        <v>0</v>
      </c>
      <c r="L24" s="125">
        <v>0.55000000000000004</v>
      </c>
      <c r="M24" s="125">
        <v>0.27</v>
      </c>
      <c r="N24" s="125">
        <v>0.18</v>
      </c>
      <c r="O24" s="32">
        <f>SUM(K24:N24)</f>
        <v>1</v>
      </c>
      <c r="P24" s="26" t="s">
        <v>69</v>
      </c>
      <c r="Q24" s="68" t="s">
        <v>155</v>
      </c>
      <c r="R24" s="68" t="s">
        <v>156</v>
      </c>
      <c r="S24" s="26" t="s">
        <v>157</v>
      </c>
      <c r="T24" s="26" t="s">
        <v>158</v>
      </c>
      <c r="U24" s="26" t="s">
        <v>159</v>
      </c>
      <c r="V24" s="83">
        <f t="shared" si="10"/>
        <v>0</v>
      </c>
      <c r="W24" s="107">
        <v>0</v>
      </c>
      <c r="X24" s="111">
        <f t="shared" si="11"/>
        <v>0</v>
      </c>
      <c r="Y24" s="82" t="s">
        <v>110</v>
      </c>
      <c r="Z24" s="82" t="s">
        <v>110</v>
      </c>
      <c r="AA24" s="110">
        <f>L24</f>
        <v>0.55000000000000004</v>
      </c>
      <c r="AB24" s="113">
        <v>0.55000000000000004</v>
      </c>
      <c r="AC24" s="111">
        <f t="shared" si="12"/>
        <v>1</v>
      </c>
      <c r="AD24" s="68" t="s">
        <v>160</v>
      </c>
      <c r="AE24" s="68" t="s">
        <v>161</v>
      </c>
      <c r="AF24" s="110">
        <f>M24</f>
        <v>0.27</v>
      </c>
      <c r="AG24" s="109"/>
      <c r="AH24" s="111">
        <f t="shared" si="13"/>
        <v>0</v>
      </c>
      <c r="AI24" s="68"/>
      <c r="AJ24" s="68"/>
      <c r="AK24" s="110">
        <f>N24</f>
        <v>0.18</v>
      </c>
      <c r="AL24" s="109"/>
      <c r="AM24" s="111">
        <f t="shared" si="14"/>
        <v>0</v>
      </c>
      <c r="AN24" s="68"/>
      <c r="AO24" s="68"/>
      <c r="AP24" s="110">
        <f>O24</f>
        <v>1</v>
      </c>
      <c r="AQ24" s="84">
        <f>IFERROR(SUM(W24,AB24,AG24,AL24),0)</f>
        <v>0.55000000000000004</v>
      </c>
      <c r="AR24" s="111">
        <f t="shared" si="15"/>
        <v>0.55000000000000004</v>
      </c>
      <c r="AS24" s="26" t="s">
        <v>162</v>
      </c>
    </row>
    <row r="25" spans="1:45" s="31" customFormat="1" ht="120" x14ac:dyDescent="0.25">
      <c r="A25" s="39">
        <v>3</v>
      </c>
      <c r="B25" s="26" t="s">
        <v>134</v>
      </c>
      <c r="C25" s="39" t="s">
        <v>163</v>
      </c>
      <c r="D25" s="26" t="s">
        <v>164</v>
      </c>
      <c r="E25" s="26" t="s">
        <v>137</v>
      </c>
      <c r="F25" s="26" t="s">
        <v>165</v>
      </c>
      <c r="G25" s="26" t="s">
        <v>166</v>
      </c>
      <c r="H25" s="26" t="s">
        <v>93</v>
      </c>
      <c r="I25" s="27" t="s">
        <v>106</v>
      </c>
      <c r="J25" s="27" t="s">
        <v>165</v>
      </c>
      <c r="K25" s="81">
        <v>0</v>
      </c>
      <c r="L25" s="81">
        <v>1</v>
      </c>
      <c r="M25" s="81">
        <v>0</v>
      </c>
      <c r="N25" s="81">
        <v>1</v>
      </c>
      <c r="O25" s="81">
        <v>2</v>
      </c>
      <c r="P25" s="26" t="s">
        <v>69</v>
      </c>
      <c r="Q25" s="68" t="s">
        <v>155</v>
      </c>
      <c r="R25" s="68" t="s">
        <v>156</v>
      </c>
      <c r="S25" s="26" t="s">
        <v>167</v>
      </c>
      <c r="T25" s="26" t="s">
        <v>167</v>
      </c>
      <c r="U25" s="26" t="s">
        <v>168</v>
      </c>
      <c r="V25" s="83">
        <f t="shared" si="10"/>
        <v>0</v>
      </c>
      <c r="W25" s="107">
        <v>0</v>
      </c>
      <c r="X25" s="111">
        <f t="shared" si="11"/>
        <v>0</v>
      </c>
      <c r="Y25" s="82" t="s">
        <v>110</v>
      </c>
      <c r="Z25" s="82" t="s">
        <v>110</v>
      </c>
      <c r="AA25" s="108">
        <f t="shared" ref="AA25:AA27" si="16">L25</f>
        <v>1</v>
      </c>
      <c r="AB25" s="115">
        <v>1</v>
      </c>
      <c r="AC25" s="111">
        <f t="shared" si="12"/>
        <v>1</v>
      </c>
      <c r="AD25" s="26" t="s">
        <v>169</v>
      </c>
      <c r="AE25" s="68" t="s">
        <v>170</v>
      </c>
      <c r="AF25" s="108">
        <f t="shared" ref="AF25:AF27" si="17">M25</f>
        <v>0</v>
      </c>
      <c r="AG25" s="109">
        <v>0</v>
      </c>
      <c r="AH25" s="111">
        <f t="shared" si="13"/>
        <v>0</v>
      </c>
      <c r="AI25" s="68" t="s">
        <v>110</v>
      </c>
      <c r="AJ25" s="68" t="s">
        <v>110</v>
      </c>
      <c r="AK25" s="108">
        <f t="shared" ref="AK25:AK27" si="18">N25</f>
        <v>1</v>
      </c>
      <c r="AL25" s="109"/>
      <c r="AM25" s="111">
        <f t="shared" si="14"/>
        <v>0</v>
      </c>
      <c r="AN25" s="68"/>
      <c r="AO25" s="68"/>
      <c r="AP25" s="109">
        <f t="shared" ref="AP25:AP27" si="19">O25</f>
        <v>2</v>
      </c>
      <c r="AQ25" s="94">
        <f>IFERROR(SUM(W25,AB25,AG25,AL25),0)</f>
        <v>1</v>
      </c>
      <c r="AR25" s="111">
        <f t="shared" si="15"/>
        <v>0.5</v>
      </c>
      <c r="AS25" s="26" t="s">
        <v>79</v>
      </c>
    </row>
    <row r="26" spans="1:45" s="31" customFormat="1" ht="120" x14ac:dyDescent="0.25">
      <c r="A26" s="39">
        <v>3</v>
      </c>
      <c r="B26" s="26" t="s">
        <v>134</v>
      </c>
      <c r="C26" s="39" t="s">
        <v>171</v>
      </c>
      <c r="D26" s="26" t="s">
        <v>172</v>
      </c>
      <c r="E26" s="26" t="s">
        <v>137</v>
      </c>
      <c r="F26" s="26" t="s">
        <v>173</v>
      </c>
      <c r="G26" s="26" t="s">
        <v>174</v>
      </c>
      <c r="H26" s="26" t="s">
        <v>175</v>
      </c>
      <c r="I26" s="27" t="s">
        <v>106</v>
      </c>
      <c r="J26" s="27" t="s">
        <v>173</v>
      </c>
      <c r="K26" s="32">
        <v>1</v>
      </c>
      <c r="L26" s="32">
        <v>0</v>
      </c>
      <c r="M26" s="32">
        <v>0</v>
      </c>
      <c r="N26" s="32">
        <v>0</v>
      </c>
      <c r="O26" s="32">
        <v>1</v>
      </c>
      <c r="P26" s="26" t="s">
        <v>69</v>
      </c>
      <c r="Q26" s="68" t="s">
        <v>176</v>
      </c>
      <c r="R26" s="68" t="s">
        <v>143</v>
      </c>
      <c r="S26" s="26" t="s">
        <v>177</v>
      </c>
      <c r="T26" s="26" t="s">
        <v>178</v>
      </c>
      <c r="U26" s="26" t="s">
        <v>179</v>
      </c>
      <c r="V26" s="83">
        <f t="shared" si="10"/>
        <v>1</v>
      </c>
      <c r="W26" s="84">
        <f>1</f>
        <v>1</v>
      </c>
      <c r="X26" s="111">
        <f t="shared" si="11"/>
        <v>1</v>
      </c>
      <c r="Y26" s="26" t="s">
        <v>180</v>
      </c>
      <c r="Z26" s="26" t="s">
        <v>181</v>
      </c>
      <c r="AA26" s="110">
        <f t="shared" si="16"/>
        <v>0</v>
      </c>
      <c r="AB26" s="110">
        <v>0</v>
      </c>
      <c r="AC26" s="111">
        <f t="shared" si="12"/>
        <v>0</v>
      </c>
      <c r="AD26" s="68" t="s">
        <v>110</v>
      </c>
      <c r="AE26" s="68" t="s">
        <v>110</v>
      </c>
      <c r="AF26" s="110">
        <f t="shared" si="17"/>
        <v>0</v>
      </c>
      <c r="AG26" s="110">
        <v>0</v>
      </c>
      <c r="AH26" s="111">
        <f t="shared" si="13"/>
        <v>0</v>
      </c>
      <c r="AI26" s="68" t="s">
        <v>110</v>
      </c>
      <c r="AJ26" s="68" t="s">
        <v>110</v>
      </c>
      <c r="AK26" s="110">
        <f t="shared" si="18"/>
        <v>0</v>
      </c>
      <c r="AL26" s="110">
        <v>0</v>
      </c>
      <c r="AM26" s="111">
        <f t="shared" si="14"/>
        <v>0</v>
      </c>
      <c r="AN26" s="68" t="s">
        <v>110</v>
      </c>
      <c r="AO26" s="68" t="s">
        <v>110</v>
      </c>
      <c r="AP26" s="110">
        <f t="shared" si="19"/>
        <v>1</v>
      </c>
      <c r="AQ26" s="84">
        <f>IFERROR(SUM(W26,AB26,AG26,AL26),0)</f>
        <v>1</v>
      </c>
      <c r="AR26" s="111">
        <f t="shared" si="15"/>
        <v>1</v>
      </c>
      <c r="AS26" s="26" t="s">
        <v>182</v>
      </c>
    </row>
    <row r="27" spans="1:45" s="31" customFormat="1" ht="105" x14ac:dyDescent="0.25">
      <c r="A27" s="39">
        <v>3</v>
      </c>
      <c r="B27" s="26" t="s">
        <v>134</v>
      </c>
      <c r="C27" s="39" t="s">
        <v>183</v>
      </c>
      <c r="D27" s="26" t="s">
        <v>184</v>
      </c>
      <c r="E27" s="26" t="s">
        <v>137</v>
      </c>
      <c r="F27" s="26" t="s">
        <v>185</v>
      </c>
      <c r="G27" s="26" t="s">
        <v>186</v>
      </c>
      <c r="H27" s="26" t="s">
        <v>187</v>
      </c>
      <c r="I27" s="27" t="s">
        <v>67</v>
      </c>
      <c r="J27" s="27" t="s">
        <v>188</v>
      </c>
      <c r="K27" s="32">
        <v>1</v>
      </c>
      <c r="L27" s="32">
        <v>1</v>
      </c>
      <c r="M27" s="32">
        <v>1</v>
      </c>
      <c r="N27" s="32">
        <v>1</v>
      </c>
      <c r="O27" s="32">
        <v>1</v>
      </c>
      <c r="P27" s="26" t="s">
        <v>189</v>
      </c>
      <c r="Q27" s="68" t="s">
        <v>176</v>
      </c>
      <c r="R27" s="68" t="s">
        <v>143</v>
      </c>
      <c r="S27" s="26" t="s">
        <v>177</v>
      </c>
      <c r="T27" s="26" t="s">
        <v>178</v>
      </c>
      <c r="U27" s="26" t="s">
        <v>179</v>
      </c>
      <c r="V27" s="83">
        <f t="shared" si="10"/>
        <v>1</v>
      </c>
      <c r="W27" s="84">
        <f>5/5</f>
        <v>1</v>
      </c>
      <c r="X27" s="111">
        <f t="shared" si="11"/>
        <v>1</v>
      </c>
      <c r="Y27" s="26" t="s">
        <v>190</v>
      </c>
      <c r="Z27" s="26" t="s">
        <v>181</v>
      </c>
      <c r="AA27" s="110">
        <f t="shared" si="16"/>
        <v>1</v>
      </c>
      <c r="AB27" s="113">
        <v>1</v>
      </c>
      <c r="AC27" s="111">
        <f t="shared" si="12"/>
        <v>1</v>
      </c>
      <c r="AD27" s="68" t="s">
        <v>191</v>
      </c>
      <c r="AE27" s="68" t="s">
        <v>192</v>
      </c>
      <c r="AF27" s="110">
        <f t="shared" si="17"/>
        <v>1</v>
      </c>
      <c r="AG27" s="109"/>
      <c r="AH27" s="111">
        <f t="shared" si="13"/>
        <v>0</v>
      </c>
      <c r="AI27" s="68"/>
      <c r="AJ27" s="68"/>
      <c r="AK27" s="110">
        <f t="shared" si="18"/>
        <v>1</v>
      </c>
      <c r="AL27" s="109"/>
      <c r="AM27" s="111">
        <f t="shared" si="14"/>
        <v>0</v>
      </c>
      <c r="AN27" s="68" t="s">
        <v>110</v>
      </c>
      <c r="AO27" s="68" t="s">
        <v>110</v>
      </c>
      <c r="AP27" s="110">
        <f t="shared" si="19"/>
        <v>1</v>
      </c>
      <c r="AQ27" s="84">
        <f>IFERROR(AVERAGE(W27,AB27,AG27,AL27)*0.5,0)</f>
        <v>0.5</v>
      </c>
      <c r="AR27" s="111">
        <f t="shared" si="15"/>
        <v>0.5</v>
      </c>
      <c r="AS27" s="26" t="s">
        <v>79</v>
      </c>
    </row>
    <row r="28" spans="1:45" s="31" customFormat="1" ht="90" x14ac:dyDescent="0.25">
      <c r="A28" s="39">
        <v>3</v>
      </c>
      <c r="B28" s="26" t="s">
        <v>134</v>
      </c>
      <c r="C28" s="39" t="s">
        <v>193</v>
      </c>
      <c r="D28" s="26" t="s">
        <v>194</v>
      </c>
      <c r="E28" s="26" t="s">
        <v>137</v>
      </c>
      <c r="F28" s="26" t="s">
        <v>195</v>
      </c>
      <c r="G28" s="26" t="s">
        <v>196</v>
      </c>
      <c r="H28" s="26" t="s">
        <v>70</v>
      </c>
      <c r="I28" s="27" t="s">
        <v>106</v>
      </c>
      <c r="J28" s="27" t="s">
        <v>195</v>
      </c>
      <c r="K28" s="32">
        <v>0</v>
      </c>
      <c r="L28" s="32">
        <v>1</v>
      </c>
      <c r="M28" s="32">
        <v>0</v>
      </c>
      <c r="N28" s="32">
        <v>0</v>
      </c>
      <c r="O28" s="32">
        <v>1</v>
      </c>
      <c r="P28" s="26" t="s">
        <v>69</v>
      </c>
      <c r="Q28" s="68" t="s">
        <v>197</v>
      </c>
      <c r="R28" s="68" t="s">
        <v>156</v>
      </c>
      <c r="S28" s="26" t="s">
        <v>195</v>
      </c>
      <c r="T28" s="26" t="s">
        <v>198</v>
      </c>
      <c r="U28" s="26" t="s">
        <v>199</v>
      </c>
      <c r="V28" s="83">
        <f t="shared" si="10"/>
        <v>0</v>
      </c>
      <c r="W28" s="107">
        <v>0</v>
      </c>
      <c r="X28" s="111">
        <f t="shared" si="11"/>
        <v>0</v>
      </c>
      <c r="Y28" s="82" t="s">
        <v>110</v>
      </c>
      <c r="Z28" s="82" t="s">
        <v>110</v>
      </c>
      <c r="AA28" s="108">
        <f>L28</f>
        <v>1</v>
      </c>
      <c r="AB28" s="115">
        <v>1</v>
      </c>
      <c r="AC28" s="111">
        <f t="shared" si="12"/>
        <v>1</v>
      </c>
      <c r="AD28" s="68" t="s">
        <v>200</v>
      </c>
      <c r="AE28" s="68" t="s">
        <v>201</v>
      </c>
      <c r="AF28" s="108">
        <f>M28</f>
        <v>0</v>
      </c>
      <c r="AG28" s="109">
        <v>0</v>
      </c>
      <c r="AH28" s="111">
        <f t="shared" si="13"/>
        <v>0</v>
      </c>
      <c r="AI28" s="68" t="s">
        <v>110</v>
      </c>
      <c r="AJ28" s="68" t="s">
        <v>110</v>
      </c>
      <c r="AK28" s="108">
        <f>N28</f>
        <v>0</v>
      </c>
      <c r="AL28" s="109">
        <v>0</v>
      </c>
      <c r="AM28" s="111">
        <f t="shared" si="14"/>
        <v>0</v>
      </c>
      <c r="AN28" s="68" t="s">
        <v>110</v>
      </c>
      <c r="AO28" s="68" t="s">
        <v>110</v>
      </c>
      <c r="AP28" s="109">
        <f>O28</f>
        <v>1</v>
      </c>
      <c r="AQ28" s="94">
        <f>IFERROR(SUM(W28,AB28,AG28,AL28),0)</f>
        <v>1</v>
      </c>
      <c r="AR28" s="111">
        <f t="shared" si="15"/>
        <v>1</v>
      </c>
      <c r="AS28" s="26" t="s">
        <v>182</v>
      </c>
    </row>
    <row r="29" spans="1:45" s="31" customFormat="1" ht="120" x14ac:dyDescent="0.25">
      <c r="A29" s="39">
        <v>3</v>
      </c>
      <c r="B29" s="26" t="s">
        <v>134</v>
      </c>
      <c r="C29" s="39" t="s">
        <v>202</v>
      </c>
      <c r="D29" s="26" t="s">
        <v>203</v>
      </c>
      <c r="E29" s="26" t="s">
        <v>137</v>
      </c>
      <c r="F29" s="26" t="s">
        <v>204</v>
      </c>
      <c r="G29" s="26" t="s">
        <v>205</v>
      </c>
      <c r="H29" s="26" t="s">
        <v>70</v>
      </c>
      <c r="I29" s="27" t="s">
        <v>106</v>
      </c>
      <c r="J29" s="27" t="s">
        <v>204</v>
      </c>
      <c r="K29" s="32">
        <v>0</v>
      </c>
      <c r="L29" s="32">
        <v>0</v>
      </c>
      <c r="M29" s="32">
        <v>0</v>
      </c>
      <c r="N29" s="32">
        <v>1</v>
      </c>
      <c r="O29" s="32">
        <v>1</v>
      </c>
      <c r="P29" s="26" t="s">
        <v>69</v>
      </c>
      <c r="Q29" s="68" t="s">
        <v>197</v>
      </c>
      <c r="R29" s="68" t="s">
        <v>156</v>
      </c>
      <c r="S29" s="26" t="s">
        <v>206</v>
      </c>
      <c r="T29" s="26" t="s">
        <v>207</v>
      </c>
      <c r="U29" s="26" t="s">
        <v>199</v>
      </c>
      <c r="V29" s="83">
        <f t="shared" si="10"/>
        <v>0</v>
      </c>
      <c r="W29" s="107">
        <v>0</v>
      </c>
      <c r="X29" s="111">
        <f t="shared" si="11"/>
        <v>0</v>
      </c>
      <c r="Y29" s="82" t="s">
        <v>110</v>
      </c>
      <c r="Z29" s="82" t="s">
        <v>110</v>
      </c>
      <c r="AA29" s="108">
        <f>L29</f>
        <v>0</v>
      </c>
      <c r="AB29" s="115">
        <v>0</v>
      </c>
      <c r="AC29" s="111">
        <f t="shared" si="12"/>
        <v>0</v>
      </c>
      <c r="AD29" s="68" t="s">
        <v>110</v>
      </c>
      <c r="AE29" s="68" t="s">
        <v>110</v>
      </c>
      <c r="AF29" s="108">
        <f>M29</f>
        <v>0</v>
      </c>
      <c r="AG29" s="109">
        <v>0</v>
      </c>
      <c r="AH29" s="111">
        <f t="shared" si="13"/>
        <v>0</v>
      </c>
      <c r="AI29" s="68" t="s">
        <v>110</v>
      </c>
      <c r="AJ29" s="68" t="s">
        <v>110</v>
      </c>
      <c r="AK29" s="108">
        <f>N29</f>
        <v>1</v>
      </c>
      <c r="AL29" s="109"/>
      <c r="AM29" s="111">
        <f t="shared" si="14"/>
        <v>0</v>
      </c>
      <c r="AN29" s="68"/>
      <c r="AO29" s="68"/>
      <c r="AP29" s="109">
        <f>O29</f>
        <v>1</v>
      </c>
      <c r="AQ29" s="94">
        <f>IFERROR(SUM(W29,AB29,AG29,AL29),0)</f>
        <v>0</v>
      </c>
      <c r="AR29" s="111">
        <f t="shared" si="15"/>
        <v>0</v>
      </c>
      <c r="AS29" s="26" t="s">
        <v>208</v>
      </c>
    </row>
    <row r="30" spans="1:45" s="5" customFormat="1" ht="15.75" x14ac:dyDescent="0.25">
      <c r="A30" s="10"/>
      <c r="B30" s="10"/>
      <c r="C30" s="10"/>
      <c r="D30" s="11" t="s">
        <v>209</v>
      </c>
      <c r="E30" s="11"/>
      <c r="F30" s="11"/>
      <c r="G30" s="11"/>
      <c r="H30" s="11"/>
      <c r="I30" s="11"/>
      <c r="J30" s="11"/>
      <c r="K30" s="12"/>
      <c r="L30" s="12"/>
      <c r="M30" s="12"/>
      <c r="N30" s="12"/>
      <c r="O30" s="12"/>
      <c r="P30" s="11"/>
      <c r="Q30" s="11"/>
      <c r="R30" s="11"/>
      <c r="S30" s="10"/>
      <c r="T30" s="10"/>
      <c r="U30" s="10"/>
      <c r="V30" s="85"/>
      <c r="W30" s="85"/>
      <c r="X30" s="86">
        <f>AVERAGE(X26,X27)*20%</f>
        <v>0.2</v>
      </c>
      <c r="Y30" s="87"/>
      <c r="Z30" s="87"/>
      <c r="AA30" s="17"/>
      <c r="AB30" s="17"/>
      <c r="AC30" s="86">
        <f>AVERAGE(AC23,AC24,AC25,AC27,AC28)*20%</f>
        <v>0.192</v>
      </c>
      <c r="AD30" s="10"/>
      <c r="AE30" s="10"/>
      <c r="AF30" s="17"/>
      <c r="AG30" s="17"/>
      <c r="AH30" s="86">
        <f>AVERAGE(AH24,AH27)*20%</f>
        <v>0</v>
      </c>
      <c r="AI30" s="10"/>
      <c r="AJ30" s="10"/>
      <c r="AK30" s="17"/>
      <c r="AL30" s="17"/>
      <c r="AM30" s="86">
        <f>AVERAGE(AM23,AM24,AM25,AM27,AM29)*20%</f>
        <v>0</v>
      </c>
      <c r="AN30" s="10"/>
      <c r="AO30" s="10"/>
      <c r="AP30" s="17"/>
      <c r="AQ30" s="17"/>
      <c r="AR30" s="112">
        <f>AVERAGE(AR23,AR24,AR25,AR26,AR27,AR28)*20%</f>
        <v>0.13166666666666668</v>
      </c>
      <c r="AS30" s="10"/>
    </row>
    <row r="31" spans="1:45" s="9" customFormat="1" ht="18.75" x14ac:dyDescent="0.3">
      <c r="A31" s="6"/>
      <c r="B31" s="6"/>
      <c r="C31" s="6"/>
      <c r="D31" s="7" t="s">
        <v>210</v>
      </c>
      <c r="E31" s="6"/>
      <c r="F31" s="6"/>
      <c r="G31" s="6"/>
      <c r="H31" s="6"/>
      <c r="I31" s="6"/>
      <c r="J31" s="6"/>
      <c r="K31" s="8"/>
      <c r="L31" s="8"/>
      <c r="M31" s="8"/>
      <c r="N31" s="8"/>
      <c r="O31" s="8"/>
      <c r="P31" s="6"/>
      <c r="Q31" s="6"/>
      <c r="R31" s="6"/>
      <c r="S31" s="6"/>
      <c r="T31" s="6"/>
      <c r="U31" s="6"/>
      <c r="V31" s="88"/>
      <c r="W31" s="88"/>
      <c r="X31" s="89">
        <f>X22+X30</f>
        <v>1</v>
      </c>
      <c r="Y31" s="90"/>
      <c r="Z31" s="90"/>
      <c r="AA31" s="18"/>
      <c r="AB31" s="18"/>
      <c r="AC31" s="89">
        <f>AC22+AC30</f>
        <v>0.99199999999999999</v>
      </c>
      <c r="AD31" s="6"/>
      <c r="AE31" s="6"/>
      <c r="AF31" s="18"/>
      <c r="AG31" s="18"/>
      <c r="AH31" s="89">
        <f>AH22+AH30</f>
        <v>0</v>
      </c>
      <c r="AI31" s="6"/>
      <c r="AJ31" s="6"/>
      <c r="AK31" s="18"/>
      <c r="AL31" s="18"/>
      <c r="AM31" s="89">
        <f>AM22+AM30</f>
        <v>0</v>
      </c>
      <c r="AN31" s="6"/>
      <c r="AO31" s="6"/>
      <c r="AP31" s="18"/>
      <c r="AQ31" s="18"/>
      <c r="AR31" s="89">
        <f>AR22+AR30</f>
        <v>0.51907407407407413</v>
      </c>
      <c r="AS31" s="6"/>
    </row>
  </sheetData>
  <mergeCells count="24">
    <mergeCell ref="V13:Z14"/>
    <mergeCell ref="AA13:AE14"/>
    <mergeCell ref="AF13:AJ14"/>
    <mergeCell ref="AK13:AO14"/>
    <mergeCell ref="AP13:AS14"/>
    <mergeCell ref="A13:B14"/>
    <mergeCell ref="A1:J1"/>
    <mergeCell ref="K1:O1"/>
    <mergeCell ref="C13:E14"/>
    <mergeCell ref="F13:P14"/>
    <mergeCell ref="A2:J2"/>
    <mergeCell ref="G10:J10"/>
    <mergeCell ref="G11:J11"/>
    <mergeCell ref="D4:D11"/>
    <mergeCell ref="A4:C11"/>
    <mergeCell ref="S13:U14"/>
    <mergeCell ref="E4:J4"/>
    <mergeCell ref="G5:J5"/>
    <mergeCell ref="G6:J6"/>
    <mergeCell ref="G7:J7"/>
    <mergeCell ref="G8:J8"/>
    <mergeCell ref="Q13:Q15"/>
    <mergeCell ref="R13:R15"/>
    <mergeCell ref="G9:J9"/>
  </mergeCells>
  <phoneticPr fontId="16" type="noConversion"/>
  <dataValidations count="1">
    <dataValidation allowBlank="1" showInputMessage="1" showErrorMessage="1" error="Escriba un texto " promptTitle="Cualquier contenido" sqref="E15 E3:E12" xr:uid="{AB2F453D-9BA8-4F99-93AD-20B9F2FA7BA6}"/>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error="Escriba un texto " promptTitle="Cualquier contenido" xr:uid="{9E76F605-6537-463A-8FDD-F1BFB46BF568}">
          <x14:formula1>
            <xm:f>Listas!$A$2:$A$4</xm:f>
          </x14:formula1>
          <xm:sqref>E1 E13:E14 E22:E1048576</xm:sqref>
        </x14:dataValidation>
        <x14:dataValidation type="list" allowBlank="1" showInputMessage="1" showErrorMessage="1" xr:uid="{188A35B9-5011-475E-9BC5-F80C130E6708}">
          <x14:formula1>
            <xm:f>Listas!$D$1:$D$20</xm:f>
          </x14:formula1>
          <xm:sqref>Q23:Q29 Q16:Q21</xm:sqref>
        </x14:dataValidation>
        <x14:dataValidation type="list" allowBlank="1" showInputMessage="1" showErrorMessage="1" xr:uid="{7DA81430-7AFC-4B0D-A630-84A0186D7298}">
          <x14:formula1>
            <xm:f>Listas!$F$1:$F$12</xm:f>
          </x14:formula1>
          <xm:sqref>R16:R21 R23:R29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34FBBA-B3EC-4E04-BA2E-A8645D311BC6}">
  <dimension ref="B1:D19"/>
  <sheetViews>
    <sheetView workbookViewId="0">
      <selection activeCell="B23" sqref="B23"/>
    </sheetView>
  </sheetViews>
  <sheetFormatPr baseColWidth="10" defaultColWidth="11.42578125" defaultRowHeight="15" x14ac:dyDescent="0.25"/>
  <cols>
    <col min="1" max="1" width="13.5703125" style="45" customWidth="1"/>
    <col min="2" max="2" width="98.5703125" style="45" customWidth="1"/>
    <col min="3" max="3" width="11.42578125" style="45"/>
    <col min="4" max="4" width="74.7109375" style="45" customWidth="1"/>
    <col min="5" max="16384" width="11.42578125" style="45"/>
  </cols>
  <sheetData>
    <row r="1" spans="2:4" ht="30" x14ac:dyDescent="0.25">
      <c r="B1" s="44" t="s">
        <v>211</v>
      </c>
      <c r="D1" s="45" t="s">
        <v>212</v>
      </c>
    </row>
    <row r="2" spans="2:4" x14ac:dyDescent="0.25">
      <c r="B2" s="44" t="s">
        <v>213</v>
      </c>
      <c r="D2" s="45" t="s">
        <v>214</v>
      </c>
    </row>
    <row r="3" spans="2:4" ht="45" x14ac:dyDescent="0.25">
      <c r="B3" s="44" t="s">
        <v>215</v>
      </c>
      <c r="D3" s="45" t="s">
        <v>216</v>
      </c>
    </row>
    <row r="4" spans="2:4" ht="30" x14ac:dyDescent="0.25">
      <c r="B4" s="44" t="s">
        <v>217</v>
      </c>
      <c r="D4" s="45" t="s">
        <v>71</v>
      </c>
    </row>
    <row r="5" spans="2:4" ht="30" x14ac:dyDescent="0.25">
      <c r="B5" s="44" t="s">
        <v>218</v>
      </c>
      <c r="D5" s="45" t="s">
        <v>219</v>
      </c>
    </row>
    <row r="6" spans="2:4" ht="30" x14ac:dyDescent="0.25">
      <c r="B6" s="44" t="s">
        <v>155</v>
      </c>
      <c r="D6" s="45" t="s">
        <v>220</v>
      </c>
    </row>
    <row r="7" spans="2:4" ht="45" x14ac:dyDescent="0.25">
      <c r="B7" s="44" t="s">
        <v>176</v>
      </c>
      <c r="D7" s="45" t="s">
        <v>221</v>
      </c>
    </row>
    <row r="8" spans="2:4" ht="45" x14ac:dyDescent="0.25">
      <c r="B8" s="44" t="s">
        <v>222</v>
      </c>
      <c r="D8" s="45" t="s">
        <v>223</v>
      </c>
    </row>
    <row r="9" spans="2:4" ht="30" x14ac:dyDescent="0.25">
      <c r="B9" s="44" t="s">
        <v>119</v>
      </c>
      <c r="D9" s="45" t="s">
        <v>224</v>
      </c>
    </row>
    <row r="10" spans="2:4" ht="30" x14ac:dyDescent="0.25">
      <c r="B10" s="44" t="s">
        <v>225</v>
      </c>
      <c r="D10" s="45" t="s">
        <v>226</v>
      </c>
    </row>
    <row r="11" spans="2:4" ht="30" x14ac:dyDescent="0.25">
      <c r="B11" s="44" t="s">
        <v>227</v>
      </c>
      <c r="D11" s="45" t="s">
        <v>143</v>
      </c>
    </row>
    <row r="12" spans="2:4" x14ac:dyDescent="0.25">
      <c r="B12" s="44" t="s">
        <v>197</v>
      </c>
      <c r="D12" s="45" t="s">
        <v>228</v>
      </c>
    </row>
    <row r="13" spans="2:4" x14ac:dyDescent="0.25">
      <c r="B13" s="44" t="s">
        <v>229</v>
      </c>
    </row>
    <row r="14" spans="2:4" x14ac:dyDescent="0.25">
      <c r="B14" s="44" t="s">
        <v>230</v>
      </c>
    </row>
    <row r="15" spans="2:4" x14ac:dyDescent="0.25">
      <c r="B15" s="44" t="s">
        <v>231</v>
      </c>
    </row>
    <row r="16" spans="2:4" x14ac:dyDescent="0.25">
      <c r="B16" s="44" t="s">
        <v>232</v>
      </c>
    </row>
    <row r="17" spans="2:2" x14ac:dyDescent="0.25">
      <c r="B17" s="44" t="s">
        <v>233</v>
      </c>
    </row>
    <row r="18" spans="2:2" x14ac:dyDescent="0.25">
      <c r="B18" s="44" t="s">
        <v>234</v>
      </c>
    </row>
    <row r="19" spans="2:2" x14ac:dyDescent="0.25">
      <c r="B19" s="44" t="s">
        <v>235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DBC16-EE94-42F6-8D1F-8473F6A8481E}">
  <dimension ref="A1:F20"/>
  <sheetViews>
    <sheetView topLeftCell="B8" workbookViewId="0">
      <selection activeCell="D1" sqref="D1:F21"/>
    </sheetView>
  </sheetViews>
  <sheetFormatPr baseColWidth="10" defaultColWidth="11.42578125" defaultRowHeight="15" x14ac:dyDescent="0.25"/>
  <cols>
    <col min="1" max="1" width="34.5703125" bestFit="1" customWidth="1"/>
    <col min="4" max="4" width="96.28515625" customWidth="1"/>
    <col min="6" max="6" width="45.85546875" customWidth="1"/>
  </cols>
  <sheetData>
    <row r="1" spans="1:6" ht="30" x14ac:dyDescent="0.25">
      <c r="A1" t="s">
        <v>58</v>
      </c>
      <c r="D1" s="44" t="s">
        <v>211</v>
      </c>
      <c r="F1" s="45" t="s">
        <v>212</v>
      </c>
    </row>
    <row r="2" spans="1:6" ht="30" x14ac:dyDescent="0.25">
      <c r="A2" t="s">
        <v>63</v>
      </c>
      <c r="D2" s="44" t="s">
        <v>213</v>
      </c>
      <c r="F2" s="45" t="s">
        <v>214</v>
      </c>
    </row>
    <row r="3" spans="1:6" ht="75" x14ac:dyDescent="0.25">
      <c r="A3" t="s">
        <v>236</v>
      </c>
      <c r="D3" s="44" t="s">
        <v>215</v>
      </c>
      <c r="F3" s="45" t="s">
        <v>216</v>
      </c>
    </row>
    <row r="4" spans="1:6" ht="60" x14ac:dyDescent="0.25">
      <c r="A4" t="s">
        <v>137</v>
      </c>
      <c r="D4" s="44" t="s">
        <v>217</v>
      </c>
      <c r="F4" s="45" t="s">
        <v>71</v>
      </c>
    </row>
    <row r="5" spans="1:6" ht="45" x14ac:dyDescent="0.25">
      <c r="D5" s="44" t="s">
        <v>218</v>
      </c>
      <c r="F5" s="45" t="s">
        <v>219</v>
      </c>
    </row>
    <row r="6" spans="1:6" ht="45" x14ac:dyDescent="0.25">
      <c r="D6" s="44" t="s">
        <v>155</v>
      </c>
      <c r="F6" s="45" t="s">
        <v>220</v>
      </c>
    </row>
    <row r="7" spans="1:6" ht="60" x14ac:dyDescent="0.25">
      <c r="D7" s="44" t="s">
        <v>176</v>
      </c>
      <c r="F7" s="45" t="s">
        <v>221</v>
      </c>
    </row>
    <row r="8" spans="1:6" ht="75" x14ac:dyDescent="0.25">
      <c r="D8" s="44" t="s">
        <v>222</v>
      </c>
      <c r="F8" s="45" t="s">
        <v>223</v>
      </c>
    </row>
    <row r="9" spans="1:6" ht="45" x14ac:dyDescent="0.25">
      <c r="D9" s="44" t="s">
        <v>119</v>
      </c>
      <c r="F9" s="45" t="s">
        <v>224</v>
      </c>
    </row>
    <row r="10" spans="1:6" ht="45" x14ac:dyDescent="0.25">
      <c r="D10" s="44" t="s">
        <v>225</v>
      </c>
      <c r="F10" s="45" t="s">
        <v>226</v>
      </c>
    </row>
    <row r="11" spans="1:6" ht="45" x14ac:dyDescent="0.25">
      <c r="D11" s="44" t="s">
        <v>227</v>
      </c>
      <c r="F11" s="45" t="s">
        <v>143</v>
      </c>
    </row>
    <row r="12" spans="1:6" x14ac:dyDescent="0.25">
      <c r="D12" s="44" t="s">
        <v>197</v>
      </c>
      <c r="F12" s="45" t="s">
        <v>156</v>
      </c>
    </row>
    <row r="13" spans="1:6" x14ac:dyDescent="0.25">
      <c r="D13" s="44" t="s">
        <v>229</v>
      </c>
    </row>
    <row r="14" spans="1:6" x14ac:dyDescent="0.25">
      <c r="D14" s="44" t="s">
        <v>230</v>
      </c>
    </row>
    <row r="15" spans="1:6" x14ac:dyDescent="0.25">
      <c r="D15" s="44" t="s">
        <v>231</v>
      </c>
    </row>
    <row r="16" spans="1:6" x14ac:dyDescent="0.25">
      <c r="D16" s="44" t="s">
        <v>232</v>
      </c>
    </row>
    <row r="17" spans="4:4" x14ac:dyDescent="0.25">
      <c r="D17" s="44" t="s">
        <v>233</v>
      </c>
    </row>
    <row r="18" spans="4:4" x14ac:dyDescent="0.25">
      <c r="D18" s="44" t="s">
        <v>234</v>
      </c>
    </row>
    <row r="19" spans="4:4" x14ac:dyDescent="0.25">
      <c r="D19" s="44" t="s">
        <v>235</v>
      </c>
    </row>
    <row r="20" spans="4:4" x14ac:dyDescent="0.25">
      <c r="D20" s="44" t="s">
        <v>70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d2347bd3c34e1818504415d6e3d9b6c1">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9ac676671c92fd0c0c92606b160fe6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AE22EB96-B621-4688-9891-A5F023F3AE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BD912C2-67FF-4F74-B857-B8D2F5FE6CA6}">
  <ds:schemaRefs>
    <ds:schemaRef ds:uri="http://schemas.microsoft.com/office/2006/metadata/properties"/>
    <ds:schemaRef ds:uri="http://schemas.microsoft.com/office/infopath/2007/PartnerControls"/>
    <ds:schemaRef ds:uri="4d1d2e24-7be0-47eb-a1db-99cc6d75caff"/>
    <ds:schemaRef ds:uri="d6eaa91c-3afb-4015-aba1-5ff992c1a5c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ajustado_VF</vt:lpstr>
      <vt:lpstr>Hoja1</vt:lpstr>
      <vt:lpstr>Hoja2</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Diego Luis Buelvas Ramirez</cp:lastModifiedBy>
  <cp:revision/>
  <dcterms:created xsi:type="dcterms:W3CDTF">2021-01-25T18:44:53Z</dcterms:created>
  <dcterms:modified xsi:type="dcterms:W3CDTF">2025-09-18T20:21:57Z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