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8C63C72E-5A7E-4176-AFC7-8C83C0C11367}"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5" i="1" l="1"/>
  <c r="AQ28" i="1"/>
  <c r="AC27" i="1"/>
  <c r="AB33" i="1"/>
  <c r="AB32" i="1"/>
  <c r="AQ34" i="1"/>
  <c r="AQ33" i="1"/>
  <c r="AQ32" i="1"/>
  <c r="AQ31" i="1"/>
  <c r="AQ30" i="1"/>
  <c r="AQ29" i="1"/>
  <c r="AQ26" i="1"/>
  <c r="AQ25" i="1"/>
  <c r="AQ24" i="1"/>
  <c r="AQ23" i="1"/>
  <c r="AQ22" i="1"/>
  <c r="AQ21" i="1"/>
  <c r="AQ20" i="1"/>
  <c r="AQ19" i="1"/>
  <c r="AQ18" i="1"/>
  <c r="AQ17" i="1"/>
  <c r="AQ16" i="1"/>
  <c r="AQ15" i="1"/>
  <c r="AQ14" i="1"/>
  <c r="AM35" i="1"/>
  <c r="AH35" i="1"/>
  <c r="X35" i="1"/>
  <c r="AM27" i="1"/>
  <c r="AH27" i="1"/>
  <c r="X27" i="1"/>
  <c r="AR32" i="1"/>
  <c r="AM34" i="1"/>
  <c r="AM33" i="1"/>
  <c r="AM32" i="1"/>
  <c r="AM31" i="1"/>
  <c r="AM30" i="1"/>
  <c r="AM29" i="1"/>
  <c r="AM28" i="1"/>
  <c r="AH34" i="1"/>
  <c r="AH33" i="1"/>
  <c r="AH32" i="1"/>
  <c r="AH31" i="1"/>
  <c r="AH30" i="1"/>
  <c r="AH29" i="1"/>
  <c r="AH28" i="1"/>
  <c r="AC34" i="1"/>
  <c r="AC33" i="1"/>
  <c r="AC32" i="1"/>
  <c r="AC31" i="1"/>
  <c r="AC30" i="1"/>
  <c r="AC29" i="1"/>
  <c r="AC28" i="1"/>
  <c r="AC35" i="1" s="1"/>
  <c r="AR26" i="1"/>
  <c r="AR25" i="1"/>
  <c r="AR24" i="1"/>
  <c r="AR23" i="1"/>
  <c r="AR22" i="1"/>
  <c r="AR19" i="1"/>
  <c r="AR18" i="1"/>
  <c r="AR17" i="1"/>
  <c r="AR16" i="1"/>
  <c r="AR15" i="1"/>
  <c r="AR14" i="1"/>
  <c r="AM26" i="1"/>
  <c r="AM25" i="1"/>
  <c r="AM24" i="1"/>
  <c r="AM23" i="1"/>
  <c r="AM22" i="1"/>
  <c r="AM21" i="1"/>
  <c r="AM20" i="1"/>
  <c r="AM19" i="1"/>
  <c r="AM18" i="1"/>
  <c r="AM17" i="1"/>
  <c r="AM16" i="1"/>
  <c r="AM15" i="1"/>
  <c r="AM14" i="1"/>
  <c r="AH26" i="1"/>
  <c r="AH25" i="1"/>
  <c r="AH24" i="1"/>
  <c r="AH23" i="1"/>
  <c r="AH22" i="1"/>
  <c r="AH21" i="1"/>
  <c r="AH20" i="1"/>
  <c r="AH19" i="1"/>
  <c r="AH18" i="1"/>
  <c r="AH17" i="1"/>
  <c r="AH16" i="1"/>
  <c r="AH15" i="1"/>
  <c r="AH14" i="1"/>
  <c r="AC26" i="1"/>
  <c r="AC25" i="1"/>
  <c r="AC24" i="1"/>
  <c r="AC23" i="1"/>
  <c r="AC22" i="1"/>
  <c r="AC21" i="1"/>
  <c r="AC20" i="1"/>
  <c r="AC19" i="1"/>
  <c r="AC18" i="1"/>
  <c r="AC17" i="1"/>
  <c r="AC16" i="1"/>
  <c r="AC15" i="1"/>
  <c r="AC14" i="1"/>
  <c r="X34" i="1"/>
  <c r="X33" i="1"/>
  <c r="X32" i="1"/>
  <c r="X31" i="1"/>
  <c r="X30" i="1"/>
  <c r="X29" i="1"/>
  <c r="X28" i="1"/>
  <c r="X26" i="1"/>
  <c r="X25" i="1"/>
  <c r="X24" i="1"/>
  <c r="X23" i="1"/>
  <c r="X22" i="1"/>
  <c r="X21" i="1"/>
  <c r="X20" i="1"/>
  <c r="X19" i="1"/>
  <c r="X18" i="1"/>
  <c r="X17" i="1"/>
  <c r="X16" i="1"/>
  <c r="X15" i="1"/>
  <c r="X14" i="1"/>
  <c r="AP33" i="1"/>
  <c r="AA34" i="1"/>
  <c r="AA33" i="1"/>
  <c r="V34" i="1"/>
  <c r="V33" i="1"/>
  <c r="V30" i="1"/>
  <c r="V29" i="1"/>
  <c r="V28" i="1"/>
  <c r="V24" i="1"/>
  <c r="V23" i="1"/>
  <c r="V22" i="1"/>
  <c r="V21" i="1"/>
  <c r="V20" i="1"/>
  <c r="W32" i="1"/>
  <c r="AR21" i="1"/>
  <c r="AR20" i="1"/>
  <c r="AR27" i="1" s="1"/>
  <c r="W31" i="1"/>
  <c r="AR31" i="1" s="1"/>
  <c r="AR34" i="1"/>
  <c r="AP34" i="1"/>
  <c r="AR33" i="1"/>
  <c r="AP32" i="1"/>
  <c r="AP31" i="1"/>
  <c r="AR30" i="1"/>
  <c r="AP30" i="1"/>
  <c r="AR29" i="1"/>
  <c r="AP29" i="1"/>
  <c r="AR28" i="1"/>
  <c r="AP28" i="1"/>
  <c r="V32" i="1"/>
  <c r="V31" i="1"/>
  <c r="AK34" i="1"/>
  <c r="AF34" i="1"/>
  <c r="AK33" i="1"/>
  <c r="AF33" i="1"/>
  <c r="AK32" i="1"/>
  <c r="AF32" i="1"/>
  <c r="AA32" i="1"/>
  <c r="AK31" i="1"/>
  <c r="AF31" i="1"/>
  <c r="AA31" i="1"/>
  <c r="AK30" i="1"/>
  <c r="AF30" i="1"/>
  <c r="AA30" i="1"/>
  <c r="AK29" i="1"/>
  <c r="AF29" i="1"/>
  <c r="AA29" i="1"/>
  <c r="AK28" i="1"/>
  <c r="AF28" i="1"/>
  <c r="AA28" i="1"/>
  <c r="AA15" i="1" l="1"/>
  <c r="AO40" i="4" l="1"/>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4" i="1"/>
  <c r="AK14" i="1"/>
  <c r="AP26" i="1"/>
  <c r="AP25" i="1"/>
  <c r="AP24" i="1"/>
  <c r="AP23" i="1"/>
  <c r="AP22" i="1"/>
  <c r="AP21" i="1"/>
  <c r="AP20" i="1"/>
  <c r="AP19" i="1"/>
  <c r="AP18" i="1"/>
  <c r="AP17" i="1"/>
  <c r="AP16" i="1"/>
  <c r="AP15" i="1"/>
  <c r="AK26" i="1"/>
  <c r="AK25" i="1"/>
  <c r="AK24" i="1"/>
  <c r="AK23" i="1"/>
  <c r="AK22" i="1"/>
  <c r="AK21" i="1"/>
  <c r="AK20" i="1"/>
  <c r="AK19" i="1"/>
  <c r="AK18" i="1"/>
  <c r="AK17" i="1"/>
  <c r="AK16" i="1"/>
  <c r="AK15" i="1"/>
  <c r="AF26" i="1"/>
  <c r="AF25" i="1"/>
  <c r="AF24" i="1"/>
  <c r="AF23" i="1"/>
  <c r="AF22" i="1"/>
  <c r="AF21" i="1"/>
  <c r="AF20" i="1"/>
  <c r="AF19" i="1"/>
  <c r="AF18" i="1"/>
  <c r="AF17" i="1"/>
  <c r="AF16" i="1"/>
  <c r="AF15" i="1"/>
  <c r="AF14" i="1"/>
  <c r="AA26" i="1"/>
  <c r="AA25" i="1"/>
  <c r="AA24" i="1"/>
  <c r="AA23" i="1"/>
  <c r="AA22" i="1"/>
  <c r="AA21" i="1"/>
  <c r="AA20" i="1"/>
  <c r="AA19" i="1"/>
  <c r="AA18" i="1"/>
  <c r="AA17" i="1"/>
  <c r="AA16" i="1"/>
  <c r="AA14" i="1"/>
  <c r="V26" i="1"/>
  <c r="V25" i="1"/>
  <c r="V19" i="1"/>
  <c r="V18" i="1"/>
  <c r="V17" i="1"/>
  <c r="V16" i="1"/>
  <c r="V15" i="1"/>
  <c r="V14" i="1"/>
  <c r="AM36" i="1" l="1"/>
  <c r="X36" i="1"/>
  <c r="AC36" i="1"/>
  <c r="AH36" i="1"/>
  <c r="AR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27" authorId="0" shapeId="0" xr:uid="{CD94BD62-55DA-4C1E-96B6-1A5F6A4412D7}">
      <text>
        <r>
          <rPr>
            <b/>
            <sz val="9"/>
            <color indexed="81"/>
            <rFont val="Tahoma"/>
            <family val="2"/>
          </rPr>
          <t>Promedio obtenido para el periodo x 80%</t>
        </r>
      </text>
    </comment>
    <comment ref="D35" authorId="0" shapeId="0" xr:uid="{9871DD7B-59A9-4D33-830E-91A8A028A8A2}">
      <text>
        <r>
          <rPr>
            <b/>
            <sz val="9"/>
            <color indexed="81"/>
            <rFont val="Tahoma"/>
            <family val="2"/>
          </rPr>
          <t>Promedio obtenido en las metas transversales para el periodo x 20%</t>
        </r>
      </text>
    </comment>
    <comment ref="D36"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<sst xmlns="http://schemas.openxmlformats.org/spreadsheetml/2006/main" count="612" uniqueCount="316">
  <si>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</si>
  <si>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</si>
  <si>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</si>
  <si>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</si>
  <si>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</si>
  <si>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</si>
  <si>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</si>
  <si>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</si>
  <si>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</si>
  <si>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</si>
  <si>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</si>
  <si>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</si>
  <si>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</si>
  <si>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</si>
  <si>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</si>
  <si>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</si>
  <si>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</si>
  <si>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</si>
  <si>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</si>
  <si>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</si>
  <si>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</si>
  <si>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</si>
  <si>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</si>
  <si>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</si>
  <si>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</si>
  <si>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</si>
  <si>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</si>
  <si>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</si>
  <si>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</si>
  <si>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</si>
  <si>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</si>
  <si>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</si>
  <si>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</si>
  <si>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</si>
  <si>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</si>
  <si>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</si>
  <si>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</si>
  <si>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</si>
  <si>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</si>
  <si>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</si>
  <si>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FOMENTO Y PROTECCIÓN DE DERECHOS HUMANOS </t>
    </r>
  </si>
  <si>
    <t>Código: PLE-PIN-F017
Versión: 07
Vigencia: 21 de enero de 2025
Caso HOLA: 113317</t>
  </si>
  <si>
    <t>VIGENCIA DE LA PLANEACIÓN 2025</t>
  </si>
  <si>
    <t xml:space="preserve">SUBSECRETARÍA DE GOBERNABILIDAD Y GARANTÍA DE DERECHOS
DIRECCIÓN DE DERECHOS HUMANOS 
SUBDIRECCIÓN DE ASUNTOS DE LIBERTAD RELIGIOSA Y DE CONCIENCIA </t>
  </si>
  <si>
    <t>CONTROL DE CAMBIOS</t>
  </si>
  <si>
    <t>VERSIÓN</t>
  </si>
  <si>
    <t>28 de enero de 2025</t>
  </si>
  <si>
    <t>Publicación del plan de gestión aprobado. Caso HOLA: 116049</t>
  </si>
  <si>
    <t>16 de abril de 2025</t>
  </si>
  <si>
    <t>Para el primer trimestre de la vigencia 2025, el Plan de Gestión del proceso Fomento y Prteccion de los Derechos Humanos  alcanzó un nivel de desempeño del 89,25% y 29,15%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</si>
  <si>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</si>
  <si>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</si>
  <si>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</si>
  <si>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Fomento y Prteccion de los Derechos Humanos  alcanzó un nivel de desempeño del 98,21% y 49,50%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</si>
  <si>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</si>
  <si>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</si>
  <si>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</si>
  <si>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</si>
  <si>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</si>
  <si>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</si>
  <si>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</si>
  <si>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</si>
  <si>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1</t>
  </si>
  <si>
    <t xml:space="preserve">Elaborar (20) Planes de trabajo de los Comités Locales de Derechos Humanos hasta lograr su aprobación e implementación </t>
  </si>
  <si>
    <t>Gestión</t>
  </si>
  <si>
    <t>Planes de trabajo aprobados e implementados de los comités locales de DDHH</t>
  </si>
  <si>
    <t xml:space="preserve">
Número de planes de trabajo aprobados e implementados en los comités locales de DDHH</t>
  </si>
  <si>
    <t xml:space="preserve">20 planes aprobados e implementados 2024 </t>
  </si>
  <si>
    <t xml:space="preserve">Constante </t>
  </si>
  <si>
    <t xml:space="preserve">Planes de trabajo aprobados e implementados </t>
  </si>
  <si>
    <t>Eficacia</t>
  </si>
  <si>
    <t>Política 9. Participación Ciudadana en la Gestión Pública</t>
  </si>
  <si>
    <t>7988 - Fortalecimiento de la capacidad institucional y de los actores sociales para la garantía, promoción y protección de los derechos humanos y de libertad religiosa y de conciencia en Bogotá D.C.</t>
  </si>
  <si>
    <t xml:space="preserve">(20) documentos de Excel de Plan de Trabajo CLDDHH y (20) actas de aprobación de los planes de trabajo. </t>
  </si>
  <si>
    <t>Documentos Planes de Trabajo CLDDHH</t>
  </si>
  <si>
    <t>Dirección de Derechos Humanos 
-Equipo Territorial</t>
  </si>
  <si>
    <t xml:space="preserve">Se elaboraron los (20) Planes de trabajo de los Comités Locales de Derechos Humanos durante el primer trimestre de año 2025. En el marco de los Comités sesionados en los meses de febrero y marzo del año en curso,  se dió aprobación a 19 planes de trabajo contando con el quorum decisorio.
La localidad de Candelaria debido a varios factores como lo son falta de quorum, no fue posible su aprobación, por lo anteriror para subsanar se realizó sesión extraordinaria para avanzar en la concertación del plan correspondiente para el mes de abril. </t>
  </si>
  <si>
    <t xml:space="preserve">(20) documentos de Excel de Plan de Trabajo CLDDHH. 
18 actas de aprobación. Para las localidades de Ciudad Bolívar y Candelaria se presenta listado de asistencia de sesión extraordinaria, debido a que estás se llevó a cabo el 26-03-2025, el acta se encuentra en elaboración y revisión de las Alcaldías Locales en su calidad de presidente de la instancia  de  acuerdo con la resolución 233 de 2028, en la que se tiene 10 días hábiles para su elaboración y aprobación de la plenaria. </t>
  </si>
  <si>
    <t xml:space="preserve">Durante el segundo trimestre del año se realizó el seguimiento y avance a  los (20) Planes de trabajo de los Comités Locales de Derechos Humanos en estos se reflejan las 9 acciones establecidas en el marco del Decreto 204-2023, en materia de prevención que incluyen formaciones en Derechos Humanos, socialización de las alertas tempranas, mapa sonoro, recorridos, territorialización de las Políticas Públicas y socializaciones de las rutas de atención de la Dirección de Derechos Humanos. 
El 13 de mayo 2025, se concertó y se dió la aprobación del plan de trabajo de la localidad de La Candelaria que hacía falta, contando con el quorum decisorio. 
Si bien se aprobó en el trimestre anterior el plan de trabajo de la localidad de Ciudad Bolívar, se logró la firma del acta por parte de la Alcaldía Local en calidad de presidencia. </t>
  </si>
  <si>
    <t xml:space="preserve">(20) documentos de Excel de Planes de Trabajo de Comités Locales de Derechos Humanos. 
(20) Informes de avances plan de trabajo de los Comités de Derechos Humanos.
(2) actas de aprobación de los planes de trabajo de las localidades de La Candelaria y Ciudad Bolívar, está ultima que se encontraba en revisión en el trimestre anterior y ya se firmó por la Alcaldía Local en calidad de presidencia de la instancia. 
Es de resaltar que, en el primer trimestre del año en curso, se reportaron las 18 actas de Comités  de Derechos Humanos que fueron aprobados. </t>
  </si>
  <si>
    <t>Se alcanzó un avance de 48,75% sobre el programado de la vigencia.</t>
  </si>
  <si>
    <t>2</t>
  </si>
  <si>
    <t>Diseñar e implementar 20 documentos con las estrategias con enfoque territorial y problacional en la adopción del Sistema Distrital de Derechos Humanos</t>
  </si>
  <si>
    <t>Número de documentos con las estrategias con enfoque territorial y problacional en la adopción del Sistema Distrital de Derechos Humanos</t>
  </si>
  <si>
    <t>Constante</t>
  </si>
  <si>
    <t>Documentos con las estrategias con enfoque territorial y problacional en la adopción del Sistema Distrital de Derechos Humanos</t>
  </si>
  <si>
    <t>No Aplica</t>
  </si>
  <si>
    <t xml:space="preserve">(20) Documentos aprobados con el seguimiento y alcance de las estrategias territoriales implementadas </t>
  </si>
  <si>
    <t>Listados de asistencia, actas, pieza audiovisual</t>
  </si>
  <si>
    <t>En el primer trimestre 2025, se diseñaron (9) documentos de estrategias territoriales de las localidades de Suba, Usaquén, Fontibón, Ciudad Bolívar, Santa Fe, Rafael Uribe Uribe, Kennedy, Puente Aranda y Bosa. 
Para las (11) localidades restantes,  en el marco de los planes de trabajo de los Comités de Derechos Humanos, se definió el diseño e implementación de la estrategia territorial como una actividad para la vigencia 2025, a su vez se estan realizando las articulaciones con alcaldías Locales, entidades distritales para definir el enfoque poblacional, revisar cronograma en donde se van a realizar las estrategias con Instituciones Educativas enmarcadas en la Alerta temprana 004-2024. Se han realizado capacitación en alertas tempranas emitidas por la Defensoría del pueblo para incorporarlas en el diseño de las estrategias y finalmente se socializó al equipo la estrategia que se desarrollará por la Dirección de Derechos Humanos frente a la  no estigmatización a lideres y lideresas, Defensores y Defensoras de Derechos Humanos. Se presentaron algunas dificultades en el primer semestre por el temas contractuales para la aprobación de estas por parte de las Alcaldías Locales</t>
  </si>
  <si>
    <t xml:space="preserve">(9) documentos estrategias con enfoque poblacional y poblacional. 
(1) Acta capacitación al Componente territorial estrategia "Territorios de Paz"- No estigmatización Defensores y Defensorasde Derechos Humanos. </t>
  </si>
  <si>
    <t>En el segundo trimestre 2025, se diseñaron (11) documentos de estrategias territoriales de las localidades de Barrios Unidos, Chapinero, Usme, San Cristóbal, Tunjuelito, Antonio Nariño, Teusaquillo, La Candelaria, Sumapaz, Los mártires, Engativá. 
Para las (9) localidades restantes en el primer trimestre se presentó el diseño de las estrategias territoriales para un total de (20) documentos concertados, diseñados y aprobados a corte del mes de junio 2025. 
Las estrategias territoriales se han venido implementando de acuerdo con el diseño,  para el segundo trimestre en las  siguientes localidades: Usaquén denominada “Recuperando Memoria, Construyendo Paz, desde las Historias no contadas” en el que  se han realizado (4) encuentros con lideres, lideresas, ciudadanía en general en los que se han realizado talleres para la desestigmatización de lideres y líderesas, Madres Comunitarias, donde se abordan los temas de Alertas Tempranas, conversatorio con conversatorio “Memorias habitando la calle”. En la localidad de Usme la estrategia territorial "Sembrando Derechos en Usme, una estrategia para la Acción" inicó su ejecución desde el 02 de mayo de 2025, realizó (2) actividades dirigidos a líderes y lideresas de la parte alta de la localidad en el que se desarrolló cartografía social.
En la localidad de suba se ejecutó estrategia denominada "Habalndo de derechos de parche al Parque" en la que se han realizado 7 actividades en los Parque Amberes, La Campiña y Piloto con énfasis en socialización de la ruta de presunto abuso de fuerza pública y defensores y defensoras de DDHH. 
En la localidad de Barrios Unidos se han desarrollado (5) actividades de prevención del delito de trata de personas en fundación Insignia e instituciones educativas. A su vez en la localidad de Puente Aranda se realizarón (4) actividades de prevención del delito de trata de personas en colegios y cartografía de memoria. Finalmente en la localidad de Fontibón se inició la ejecución de la estrategia la “Construyendo Paz, Recobrando Memoria, Fontibón Lidera y Defiende sin Prejuicios” en el que se han realizado 4 acciones de memoria entre ellas cartografía social.</t>
  </si>
  <si>
    <t xml:space="preserve">(20) documentos e estrategias territoriales con enfoque poblacional de los cuales en (6) localidades: Suba, Usaquén, Usme, Barrios Unidos, Puente Aranda y Fontibón cuentan con avance de implementación. </t>
  </si>
  <si>
    <t>Se alcanzó un avance de 50,00% sobre el programado de la vigencia.</t>
  </si>
  <si>
    <t>3</t>
  </si>
  <si>
    <t>Realizar (4) informes de medición de la percepción de las socializaciones y capacitaciones realizadas para el fortalecimiento de las rutas de atención en materia de prevención de derechos humanos</t>
  </si>
  <si>
    <t>Número de Informes de medición de percepción de las socializaciones y capacitaciones realizadas para el fortalecimiento de las rutas de atención en materia de prevención de derechos humanos</t>
  </si>
  <si>
    <t>Numero de Informes de medición de percepción  de las socializaciones y capacitaciones realizadas para el fortalecimiento de las rutas de atención en materia de prevención de derechos humanos</t>
  </si>
  <si>
    <t xml:space="preserve">Suma </t>
  </si>
  <si>
    <t>Informes de medición de percepción de las socializaciones y capacitaciones realizadas para el fortalecimiento de las rutas de atención en materia de prevención de derechos humanos</t>
  </si>
  <si>
    <t xml:space="preserve">Informe  trimestral de  medición del nivel de percepción  de las  socializaciones y capacitaciones en el fortalecimiento de las rutas de prevención de derechos humanos </t>
  </si>
  <si>
    <t>Actas de socialización y capacitación</t>
  </si>
  <si>
    <t>Dirección de Derechos Humanos- Equipo de Prevención</t>
  </si>
  <si>
    <t xml:space="preserve">Durante el primer trimestre del 2025, no fue posible medir la percepción de las personas que participan en los procesos de socialización y capacitación realizadas desde el componente de prevención por medio de las seis (6) rutas de atención. Esto debido a que no se contaba con el instrumento para desarrollar la medición correspondiente. 
Por lo anterior, durante este período de tiempo, se diseñó el instrumento de medición de la percepción de las socializaciones y capacitaciones, así como se inició con el proceso para la aprobación de este por parte de la Oficina Asesora de Planeación. De esta manera, a partir del segundo trimestre del año, podrá realizarse la medición correspondiente que no sólo permita el cumplimiento de la meta, sino que a la vez, suministre insumos para tomar decisiones de mejora en las pedagogías diseñadas en el marco de las estrategias de prevención de cada una de las rutas. 
Se deja como evidencia el instrumento diseñado para el cumplimiento de la meta. 
</t>
  </si>
  <si>
    <t xml:space="preserve">Un (1) diseño de formato para la medición de la percepción e impacto de las sensibilizaciones, el cual estará en proceso de aval por parte de la oficina de planeación. 
</t>
  </si>
  <si>
    <t xml:space="preserve">Con el fin de dar a conocer las rutas de atención, así como brindar herramientas en medida autocuidado e información clave para la apropiación de conceptos e instancias, que permiten a la ciudadanía defender sus derechos y apropiarse de espacios que amplían las garantías en términos del respeto a la vida y a la integridad, el componente de prevención realizó durante el segundo trimestre del 2025, ciento veinte dos (122) socializaciones de las rutas de atención, por medio de las cuales se impactaron a tres mil doscientas cuarenta y siete (3247) personas.
Es importante señalar que, estos espacios no se limitan a la difusión informativa, sino que constituyen escenarios pedagógicos de construcción colectiva de conocimiento y fortalecimiento comunitario. De esta forma, se orientan a la generación de capacidades para la prevención, la identificación temprana de situaciones de riesgo, y la promoción de acciones colectivas para defensa de los derechos humanos. Adicionalmente, se busca descentralizar el conocimiento jurídico y social relacionado con los derechos humanos, promoviendo su apropiación en los territorios. 
De acuerdo con lo anterior, realizar medición de cómo se desarrollan las socializaciones se convierte en una necesidad imperante, ya que constituye la base para analizar las metodologías empleadas, identificar los aspectos que requieren ajustes y tomar decisiones orientadas a la mejora continua, que, si bien se expresa teóricamente en los ámbitos de la administración pública, se refleja en la práctica, en la garantía de derechos y en las herramientas de defensa de estos. 
En ese sentido, durante el primer trimestre del 2025 se diseñó desde el componente de prevención, la propuesta de instrumento para realizar la medición de la satisfacción de las personas impactadas por medio de las socializaciones, dicho instrumento está en proceso de revisión interna por la promotora de mejora para avanzar en el proceso de normalización ante la Oficina Asesora de Planeación (OAP), motivo por el cual no es posible entregar un resultado formal de impacto de las personas sensibilizadas. No obstante, en aras de revisar la pertinencia del instrumento, se realizó una aplicación piloto a catorce (14) personas en tres (3) espacios diferentes desarrollados mediante el diligenciamiento de un código QR que contiene las preguntas para tal fin. 
El informe adjunto como evidencia da cuenta del detalle en cantidad de socializaciones desarrolladas por mes y ruta de atención, personas impactadas, resultados del piloto aplicado, así como del análsis estadístico desarrollada apartir de lo hallado. </t>
  </si>
  <si>
    <t>Un (1) informe trismestral 02072025, informe segundo trimestre meta 3</t>
  </si>
  <si>
    <t>Se alcanzó un avance de 25,00% sobre el programado de la vigencia.</t>
  </si>
  <si>
    <t>4</t>
  </si>
  <si>
    <t>Realizar (4) informes del resultado de la Implementación de seis (6) estrategias de visibilización de cada una de las rutas de atención de la Dirección de Derechos Humanos</t>
  </si>
  <si>
    <t>Número de informes del resultado de la Implementación de seis (6) estrategias de visibilización de cada una de las rutas de atención de la Dirección de Derechos Humanos</t>
  </si>
  <si>
    <t>Suma</t>
  </si>
  <si>
    <t>Informes del resultado de la Implementación de seis (6) estrategias de visibilización de cada una de las rutas de atención de la Dirección de Derechos Humanos</t>
  </si>
  <si>
    <t>Informe  trimestral del resultado de la Implementación de seis (6) estrategias de visibilización de cada una de las rutas de atención de la Dirección de Derechos Humanos</t>
  </si>
  <si>
    <t xml:space="preserve">En el primer trimestre del 2025 el componente de prevención proyectó la estrategia Territorios de paz, una estrategia distrital enfocada a prevenir las vulneraciones de derechos humanos, respondiendo simultáneamente a las recomendaciones de las alertas tempranas emitidas por la defensoría del pueblo. Esta estrategia se encuentra dividida en 6 apartados, los cuales responden a cada una de las rutas de atención que se coordinan desde el componente: 
•Ruta Distrital de Atención a Defensores y Defensoras de Derechos Humanos
•Ruta Distrital de Atención para Víctimas del Delito de Trata de Personas.
•Ruta Distrital de Atención a Víctimas de Violencia en razón a su Orientación Sexual e Identidad de Género
•Ruta por la Reconciliación
•Ruta de Atención a Víctimas de Presunto Abuso de Autoridad por parte de la Fuerza Pública 
•Ruta por la Libertad Religiosa, de Cultos y de Conciencia
De igual manera, la estrategia cuenta con dos escenarios principales para su aplicación, en casa y en ciudad, lo que se traduce en que todas las líneas que se desarrollan con el enfoque de cada una de las rutas se realicen dentro del sector gobierno para reforzar el conocimiento de los funcionarios, como en sectores priorizados de la ciudad, buscando romper estigmas y reducir la estigmatización que se ha generado sobre algunas poblaciones. 
En la actualidad, dos de los apartados de la estrategia ya se encuentran en aplicación: 
•La RedActiva para la lucha contra la trata de personas
•Bogotá lidera y defiende sin prejuicios, enfocada en romper con la estigmatización a lideres comunales y juveniles de la ciudad
No obstante, los demás apartados han venido desarrollando actividades que apuntan a fortalecer las estrategias proyectadas en el marco de ser acciones de prevención. En el informe adjunto se detallan estas acciones y los avances en la proyección de la estrategia general. 
</t>
  </si>
  <si>
    <t xml:space="preserve">Un  (1) informe sobre la implementación de la estrategia Territorios de paz y sus 6 apartados. </t>
  </si>
  <si>
    <t>El Componente de Prevención, el cual concentra las garantías de asistencia y prevención, y a su vez coordina seis rutas de atención a población víctima de amenazas, riesgos, vulnerabilidades contra la vida, la integridad y la libertad. Bajo este contexto, el componente de prevención proyectó la estrategia Territorios de paz, una estrategia distrital enfocada a prevenir las vulneraciones de derechos humanos, respondiendo simultáneamente a las recomendaciones de las alertas tempranas emitidas por la defensoría del pueblo.
En relación con los avances de implementación, la estrategia distrital, complementada con procesos de evaluación y retroalimentación permanente, constituye una apuesta integral por el fortalecimiento de las rutas de atención. En ese sentido, la priorización de las acciones en el marco de la estrategia se definirá con base en criterios de focalización territorial, dando especial atención a las localidades en las que la Defensoría del Pueblo ha emitido Alertas Tempranas por riesgo inminente de violaciones a los derechos humanos. 
Al respecto, en el proceso de construcción de las estrategias durante la vigencia en curso, se han realizado un total de ciento cuarenta y nueve (149) espacios de implementación de las estrategias discriminadas por rutas de atención de la siguiente manera: 
Estrategia “Territorios de Paz”, REDACTIVA - “Ruta de Atención a Víctimas del Delito de Trata de Personas”: sesenta y dos (62) espacios
Estrategia “Territorios de Paz, BOGOTÁ INCLUYENTE, DIVERSIDAD SEGURA - “Ruta de Atención a Víctimas de Violencias en Razón a su Orientación Sexual e Identidad de Género”: Cuarenta y cuatro (44) espacios
Estrategia “Territorios de Paz, BOGOTÁ LIDERA Y DEFIENDE SIN PREJUICIOS - “Ruta de Atención a Defensores y Defensoras de Derechos Humanos”: Treinta y dos (32) espacios
Estrategia “Territorios de Paz, BOGOTÁ TEJÉ RECONCILIACIÓN Y ESPERANZA - “Ruta por la Reconciliación”:  once (11) espacios
De igual manera, durante el segundo trimestre se avanzó en los siguientes aspectos de proyección metodológica: 
Ajuste y definición de las líneas de acción de la Estrategia Técnica Ruta de Atención a Víctimas de Presunto Abuso de Autoridad de la Fuerza Pública “Mas allá de la fuerza, menos abuso, más derechos”
Elaboración de la propuesta preventiva de la Estrategia Técnica Ruta de Atención a Víctimas de Violencias a Razón de su Orientación Sexual e Identidad de Género “Bogotá incluyente, diversidad segura”
Diseño de talleres para la Estrategia Territorios de paz en casa</t>
  </si>
  <si>
    <t>03072025_Informe_Segundo trimestre meta 4 Plan de Gestión.pdf</t>
  </si>
  <si>
    <t>5</t>
  </si>
  <si>
    <t>Realizar cuatro (4 ) informes de Gestión de Archivos de la información de la Dirección de Derechos Humanos</t>
  </si>
  <si>
    <t xml:space="preserve">Número de Informes de avance de la gestión de archivos de la Dirección de DDHH </t>
  </si>
  <si>
    <t xml:space="preserve">Informes de avance de la gestión de archivos de la Dirección de DDHH </t>
  </si>
  <si>
    <t>Política 16. Gestión Documental</t>
  </si>
  <si>
    <t>Informe trimestral de seguimiento</t>
  </si>
  <si>
    <t xml:space="preserve">Informes de seguimiento </t>
  </si>
  <si>
    <t>Dirección de Derechos Humanos - Equipo gestión documental</t>
  </si>
  <si>
    <t>La Dirección de Derechos Humanos continúa adelantando el proceso de gestión documental (Identificación, clasificación, organización y conservación), esto con el fin de realizar la transferencia primaria al archivo central de la entidad, según Plan Anual Transferencias Documentales 2025. Cabe mencionar que el tanto el proceso como el informe se realizan a partir de las siguientes series documentales que se encuentran en la TRD-Tabla de Retención Documental:
• 310.120 Historiales de ingreso a casa refugio: serie documental en donde se cargó la información correspondiente a las rutas de atención del tercer trimestre del año en  curso.
• 310.135 Informes: serie documental en donde se cargó 
• Información referente al equipo territorial, del tercer trimestre del año en curso.
• 310.210 Programas: serie documental en donde se carga información referente al componente de formación en Derechos humanos y profesionalización, del tercertrimestre del año en curso.</t>
  </si>
  <si>
    <t xml:space="preserve">1 (un ) informe de gestión </t>
  </si>
  <si>
    <t>Se realizó y se lidero el proceso de gestión documental (revisión, clasificación ,identificación, organización) en cuanto la entrega de documentos de apoyo del año 2015 hasta el año 2020 que se encontraron sin ningún criterio archivístico, con el fin de realizar la depuración y/o eliminación como disposición final del documento, la eliminación de dichos documentos de apoyo se realizó conjuntamente con el  equipo de Plan Institucional de Gestión Ambiental (PIGA) para cumplir los lineamientos por parte del Grupo de Gestión del Patrimonio Documental, donde quedan registrados en acta de eliminación de documentos de apoyo formato Código: GDI-GPD-F013 Versión: 04 Vigencia: 23 de junio de 2022,aprobada y firmada se relaciona 15.25 metros lineales correspondiente a 61 carpetas de gestión con 12.342 folios</t>
  </si>
  <si>
    <t>Un (1) Informe del avance de gestión documental</t>
  </si>
  <si>
    <t>6</t>
  </si>
  <si>
    <t>Realizar (4) informes del Diseño  e Implementación de una (1) estrategia de educación en derechos humanos con enfoque en juventud</t>
  </si>
  <si>
    <t>Número de informes del diseño e implementación de   (1) estrategia de educación en derechos humanos con enfoque en juventud</t>
  </si>
  <si>
    <t>Informes del diseño e implementación de   (1) estrategia de educación en derechos humanos con enfoque en juventud</t>
  </si>
  <si>
    <t>Informe trimestral del diseño e implementación de   (1) estrategia de educación en derechos humanos con enfoque en juventud</t>
  </si>
  <si>
    <t>Dirección de Derechos Humanos- Equipo Formación</t>
  </si>
  <si>
    <t>En el primer trimestre del 2025, el equipo de formación encargado de la articulación, diseño, ejecución y monitereo de los procesos de formación del PEDHU, concentró sus esfuerzos en rastrear las acciones formativas que se venían realizando con juventudes, a fin de fortalecerlas y darles continuidad, así como identificar escenarios potenciales de formación con jóvenes para el 2025, en relación con los resultados derivados de la identificación de nuevos escenarios de formación se logró: 
1. Se realizó articulación con la Fundación Universitaria Iberoaméricana de Chapinero, logrando una formación de 38 jóvenes en el mes de enero sobre “Derechos humanos como el resultado de las luchas sociales (visión sociocrítica)”, “Igualdad basada en el respeto por la diferencia e interculturalidad”. 
2. Se realizó articulación con Biblioteca Pública de Fontibón y Casa Taller de la localidad de Santa Fe y el Consorcio Constructor Sabana del Norte (Usaquén) que cuenta con contratación de personal de obra no calificada joven, logrando la formación de 28 jóvenes en el mes de marzo.
3. Se estructuró estrategia formativa dirigida a estudiantes de la Universidad Distrital Francisco José de Caldas en todas su sedes a través de la creación de un programa de voluntariado en derechos humanos, se considera que esta estrategia tendrá un gran impacto en lo que respecta a movilización social, derechos humanos y prácticas de cuidado y autocuidado con jóvenes de esta Institución de Educación Superior. 
El detalle de los anteriores logros es desarrollado en el primer informe que da cuenta de la fase de diseño de una (1) estrategia de educación en derechos humanos con enfoque en juventud</t>
  </si>
  <si>
    <t xml:space="preserve">Un (1) Informe de diseño de la estrategia </t>
  </si>
  <si>
    <t>Durante el Q2 del 2025, el equipo de formación logró materializar la apuesta formativa con juventudes, generando y afianzando articulaciones con universidades públicas, privadas y escenarios de convergencia juvenil asociados con barrismo y agendas de género. A continuación, se describen los principales avances, logros y se presenta el balance de formaciones del segundo trimestre (ver tabla No.1. Anexa en evidencias):
1. Se mantuvo y fortaleció la articulación con la Fundación Universitaria Iberoaméricana de Chapinero, logrando una formación de 115 en el trimestre y ampliando las temáticas de formación, lo cual infirió el diseño de nuevo material metodológico.
2. Se implementó la fase inicial de la estrategia formativa dirigida a estudiantes de la Universidad Distrital Francisco José de Caldas, en el marco del voluntariado en derechos humanos, la juventud participante recibió formación sobre fundamentos de los derechos humanos, derechos humanos desde una visión sociocrítica, derecho al cuidado e igualdad basada en el respeto por la diferencia.
3. En cuanto al enfoque de género, se logró articular procesos de formación focalizados mujeres jóvenes de la organización de OME, logrando fortalecer sus capacidades sociales y organizativas en torno a la participación y formación política. Por otra parte, se destaca la articulación con el área de Bienestar de la Universidad Nacional, impulsada por el equipo de Despacho de Género de la Secretaría Distrital de Gobierno, a través de la cual se logró consolidar una propuesta formativa para mujeres jóvenes de esta Institución Educativa Superior, basada en sus necesidades de formación sobre feminismos, derechos de las mujeres y mecanismos de acceso a la justicia.</t>
  </si>
  <si>
    <t>Un (1) Informe de diseño de la estrategia y reporte de ejecución</t>
  </si>
  <si>
    <t>7</t>
  </si>
  <si>
    <t>Realizar dos informes de implementación a los productos de las políticas públicas lideradas por la dependencia</t>
  </si>
  <si>
    <t xml:space="preserve">Número de informes de avance en la implementación de los productos de política pública </t>
  </si>
  <si>
    <t>Sumatoria  de informes de política pública</t>
  </si>
  <si>
    <t xml:space="preserve">Informes de avance en la implementación delos productos de la política pública
</t>
  </si>
  <si>
    <t>2 informes de implementación de productos de política pública</t>
  </si>
  <si>
    <t>Planes de acción de las políticas públicas</t>
  </si>
  <si>
    <t>Dirección de Derechos Humanos -
 Equipo de Política Pública de DDHH</t>
  </si>
  <si>
    <t>Teniendo en cuenta la rutina de seguimiento establecida por la Secretaría Distrital de Planeación, en la cual se determina que la consolidación de reportes de Políticas Públicas se realiza de manera semestral, durante el primer trimestre 2025 se realizó el proceso de solicitud de reporte, revisión y  consolidación de la información remitida por las entidades con compromiso en la Política Pública Integral de Derechos Humanos, la Política Pública de Lucha contra la Trata de Personas, la  Política Pública de Acogida, Inclusión y Desarrollo para Población Migrante Internacional y la Política Pública de Libertades Fundamentales de Religión, Culto y Conciencia. Cabe aclarar que estos reportes corresponden al segundo semestre 2024, es decir con corte 31 de diciembre de 2024, y que esta consolidación es remitida a la Secretaría Distrital de Planeación con quien se realiza un ejercicio de validación en términos cuantitatitivosy cualitativos para los calculos que permiten conocer el estado de avance de implementación de cada una de las Políticas y que constituyen el insumo necesario para la emisión de los informes semestrales.</t>
  </si>
  <si>
    <t>1.Formato consolidado de seguimiento a productos PPIDDHH -II Semestre 2024
2.Formato consolidado de seguimiento a resultados PPIDDHH -II Semestre 2024
3.Formato consolidado de seguimiento a productos PPLTP -II Semestre 2024
4.Formato consolidado de seguimiento a resultados PPLTP -II Semestre 2024
5. Formato consolidado de seguimiento a productos PP PMI -II Semestre 2024
6. Formato consolidado de seguimiento a resultados PP PMI- II Semestre 2024
7. Formato consolidado de seguimiento a productos PP Libertad de culto II Semestre 2024
8. Formato consolidado de seguimiento a resultados PP Libertad de culto -II Semestre 2024</t>
  </si>
  <si>
    <t xml:space="preserve">De acuerdo con la rutina de seguimiento establecida por la SDP, durante el II trimestre se elaboraron los informes de análisis cualitativo para las 4 políticas publicas lideradas por la Dirección, correspondientes a  la Política Pública Integral de Derechos Humanos (PPIDDHH), la Política Pública de Lucha contra la Trata de Personas (PPLCTP) , Política Pública de Acogida, Inclusión y Desarrollo para las y los Nuevos Bogotanos (PMI) y la Polític ública de Libertades Fundamentales de Religión, Culto y Conciencia (SALRYC). 
Estos  informes integran las cifras oficiales resultantes de un riguroso proceso de consolidación, validación y retroalimentación por parte de la SDP, lo cual garantiza la calidad y legitimidad técnica del documento. Como logro acumulado, se destaca la ejecución completa del proceso previo a la publicación de los informes, que incluyó la solicitud de reportes, reiteraciones, requerimientos de subsanación y realización de mesas de trabajo técnicas tanto con entidades comprometidas como con la SDP. Gracias a este trabajo articulado, se obtuvo una tasa de respuesta del 100 % por parte de las entidades responsables, lo que refleja un alto nivel de coordinación y compromiso institucional en la implementación y seguimiento de las políticas públicas en derechos humanos del Distrito Capital. </t>
  </si>
  <si>
    <t>Informe de seguimiento cualitativo que contiene el avance de las 4 políticas publicadas lideradas por la Dirección de Derechos Humanos (3 DDHHH Y 1 SALRYC)</t>
  </si>
  <si>
    <t>No Programada</t>
  </si>
  <si>
    <t>8</t>
  </si>
  <si>
    <t>Realizar dos (2) Informes de avance a la implementación del Decreto 053 de 2023 y  seguimiento a las recomendaciones del CIDH</t>
  </si>
  <si>
    <t xml:space="preserve">Número de Informes de avance de implementación del Decreto 053 de 2023 y  seguimiento a las recomendaciones del CIDH  </t>
  </si>
  <si>
    <t xml:space="preserve">Informes de avance a la implementación del Decreto 053 de 2023 y  seguimiento a las recomendaciones del CIDH  </t>
  </si>
  <si>
    <t>Informe semestral de avance  a la implementación del Decreto 053 de 2023 y  seguimiento a las recomendaciones del CIDH</t>
  </si>
  <si>
    <t>Dirección de Derechos Humanos- Equipo de Protestas</t>
  </si>
  <si>
    <t>De acuerdo con el entregable correspondiente a esta meta, se elaboró un informe trimestral que da cuenta de los avances en la implementación del Decreto 053 de 2023, el cual establece el Protocolo Distrital para la garantía y protección de los derechos a la reunión, manifestación pública y la protesta social pacífica
En el marco del seguimiento realizado, se verificó la  asistencia de las entidades permanentes que conforman dichas instancias de coordinación y seguimiento, lo cual ha permitido fortalecer la articulación interinstitucional en la atención de las manifestaciones públicas. Asimismo, se documentaron y analizaron situaciones de especial manejo que surgieron durante el periodo evaluado, lo que permitió identificar aprendizajes, retos y oportunidades de mejora en la aplicación del enfoque de derechos humanos y del principio de coordinación.
Este informe incluye recomendaciones para optimizar los mecanismos de respuesta institucional frente a contextos de movilización social y aporta elementos para la toma de decisiones orientadas a la garantía del derecho a la protesta y la protección de las personas manifestantes, transeúntes y servidoras públicas.</t>
  </si>
  <si>
    <t>Un (1) informe</t>
  </si>
  <si>
    <t>9</t>
  </si>
  <si>
    <t>Realizar tres (3) Informes de seguimiento a los planes de acción  respecto a las Alertas Tempranas emitidas  por la Defensoría del Pueblo y de la Comisión Intersectorial de Alertas Tempranas (CIPRAT) del Ministerio del Interior.</t>
  </si>
  <si>
    <t>Número de Informes de seguimiento a los planes de acción  respecto a las Alertas Tempranas emitidas  por la Defensoría del Pueblo y de la Comisión Intersectorial de Alertas Tempranas (CIPRAT) del Ministerio del Interior.</t>
  </si>
  <si>
    <t>Informes de seguimiento a los planes de acción  respecto a las Alertas Tempranas emitidas  por la Defensoría del Pueblo y de la Comisión Intersectorial de Alertas Tempranas (CIPRAT) del Ministerio del Interior.</t>
  </si>
  <si>
    <t>Informe trimestral de seguimiento  a los planes de acción  respecto a las Alertas Tempranas emitidas  por la Defensoría del Pueblo y de la Comisión Intersectorial de Alertas Tempranas (CIPRAT) del Ministerio del Interior.</t>
  </si>
  <si>
    <t>Dirección de Derechos Humanos- Equipo de Alertas Tempranas</t>
  </si>
  <si>
    <t>El Sistema de Alertas Tempranas de la Defensoría del Pueblo ha sido una herramienta esencial en la prevención de violaciones a los derechos humanos y de violaciones al DIH en el territorio nacional.
El Distrito cuenta con cuatro (4) Alertas Tempranas activas emitidas por la Defensoría del Pueblo. En estas, se alertan a las veinte (20) localidades del Distrito.
En este sentido, de conformidad con lo señalado en el inciso 9 del artículo 12 del Decreto Nacional 2124 de 2017 , corresponde a la Secretaría Distrital de Gobierno a través de la Dirección de Derechos Humanos ejercer la secretaría técnica de la Mesa Técnica de seguimiento de violaciones a derechos humanos y alertas tempranas, rol bajo el cual se encarga de: (i) recopilar la información institucional del Distrito; (ii) impulsar las medidas preventivas y de reacción rápida ante los factores de riesgo advertidos por la Defensoría del Pueblo; (iii) coordinar con la CIPRAT lo relacionado con la respuesta rápida y; (iv) evaluar el impacto de las medidas adoptadas. Estas acciones se ejercen a través de la Dirección de Derechos Humanos.
Bajo este marco normativo, la Dirección de Derechos Humanos ha impulsado acciones orientadas a la defensa de los derechos humanos de la población del Distrito Capital enfocadas en superar las amenazas y las vulnerabilidades sobre las comunidades y poblaciones identificadas en el escenario de riesgo advertidos en cada una de las Alertas Tempranas emitidas por la Defensoría del Pueblo. 
En relación al seguimiento de los planes de trabajo para las Alertas Tempranas, se resalta:  
Respecto a la Alerta 010 de 2021, se fortalecieron espacios de articulación como los CLDDHH, mesas LGBTI y unidades técnicas; se implementaron acciones de prevención en entornos escolares, jornadas de acceso a justicia y estrategias de seguridad comunitaria. Se destaca la implementación de la Ruta por la Reconciliación y la Ruta de Atención a Defensores/as de DDHH.
En relación con la Alerta 005 de 2022, se adelantaron programas educativos, acciones de reparación para víctimas, fomento al empleo y fortalecimiento comunitario. Se llevaron a cabo talleres de prevención de reclutamiento y violencias, así como acciones de construcción de paz y participación comunitaria.
Frente a la Alerta 019 de 2023, se implementó la Ruta de Atención a Defensores/as, con atención a la totalidad de los casos reportados, se fortalecieron los CLDDHH en 16 localidades y se ha continuado con el fortalecimiento de la Mesa Territorial de Garantías conforme a la Sentencia SU-546 de 2023. También se desarrollaron acciones con enfoque de género y seguimiento a violaciones de DDHH.
En el marco de la Alerta 004 de 2024, se consolidaron acciones desde distintas entidades distritales, incluyendo prevención de trata de personas, atención a población LGBTI, recicladores, personas en situación de calle, y fortalecimiento económico. Se avanzó en el desarrollo de sistemas de información para el seguimiento y diagnóstico de riesgos.
En este sentido, se resalta la articulación efectiva entre entidades, el fortalecimiento de la prevención, el acceso a la justicia, la inclusión social y económica, y la necesidad de evaluar y ajustar estrategias de forma continua para garantizar su sostenibilidad e impacto real sobre las poblaciones y territorios adevertidos en las Alertas Tempranas.</t>
  </si>
  <si>
    <t>Se alcanzó un avance de 33,33% sobre el programado de la vigencia.</t>
  </si>
  <si>
    <t>10</t>
  </si>
  <si>
    <t>Realizar (4) informes del Diseño e implementación de (1)  una estrategia de   transversalización de género en los componentes de la Dirección de Derechos Humanos</t>
  </si>
  <si>
    <t>Número de informes el Diseño e implementación de (1)  una estrategia de   transversalización de género en los componentes de la Dirección de Derechos Humanos</t>
  </si>
  <si>
    <t>Informes el Diseño e implementación de (1)  una estrategia de   transversalización de género en los componentes de la Dirección de Derechos Humanos</t>
  </si>
  <si>
    <t>Informe trimestral  del Diseño e implementación de (1)  una estrategia de   transversalización del de género en los componentes de la Dirección de Derechos Humanos</t>
  </si>
  <si>
    <t>Dirección de Derechos Humanos- Referente género</t>
  </si>
  <si>
    <t>Se realizó un informe relacionado con el diseño e implementación de una estrategia para la transversalización del enfoque de género en los componente  de la Dirección de Derechos Humanos.  El avance en el diseño e implementación de la estrategia de transversalización de género en la Dirección de Derechos Humanos de la Secretaría de Gobierno se basa en una estructura articulada entre diversos componentes como: Política Pública, Prevención, Formación, Movilización y Territorial. Con el objetivo de dar respuesta a compromisos establecidos en políticas públicas como la Política de Mujer y Equidad de Género y la Política de Actividades Sexuales Pagadas. La estrategia incluye un seguimiento periódico, con reportes semestrales o trimestrales según el componente, donde se destacan productos específicos, como la divulgación de derechos, la atención a poblaciones vulnerables y la formación interseccional en temas de género. Además, se fortalecerá la articulación con enlaces de género de otras áreas de la entidad para asegurar la efectiva integración del enfoque de género en las distintas acciones institucionales.</t>
  </si>
  <si>
    <t>1 (Un) Informe</t>
  </si>
  <si>
    <t>Durante el segundo semestre de 2025, la Dirección de Derechos Humanos logró avances en la implementación de la estrategia de transversalización del enfoque de género, articulada a los compromisos establecidos en las políticas públicas distritales. Se destaca la atención psicosocial y jurídica al 100 % de los casos reportados por mujeres en situación de vulnerabilidad, la ejecución de jornadas integrales dirigidas a personas que realizan actividades sexuales pagadas, la participación activa en instancias interinstitucionales como la Submesa de Género del Decreto 053, la Mesa Sofía y la Mesa de Prevención de Violencias en Política, así como la implementación de capacitaciones sobre género y movilización dirigidas a más de 300 funcionarios de ocho entidades.
Adicionalmente, se fortaleció la estrategia de memoria con la inauguración del Jardín “No es Hora de Callar” como medida de reparación en cumplimiento de la sentencia de la Corte Interamericana en el caso Jineth Bedoya, posicionando este espacio como un lugar de conmemoración y acción pedagógica frente a las violencias basadas en género. Cabe señalar que, si bien se han adelantado acciones alineadas con los productos de la Política Pública de Mujer y Equidad de Género y la Política de Actividades Sexuales Pagadas, a la fecha no se ha solicitado el reporte oficial por parte de las entidades responsables.</t>
  </si>
  <si>
    <t>Un (1) Informe de género para reportes de Gestión DDHH</t>
  </si>
  <si>
    <t>Realizar doce (12) sensibilizaciones para servidores públicos, líderes religiosos y/o ciudadanía en general en relación con el ejercicio y el contenido de las libertades fundamentales de religión culto y conciencia, participación ciudadana y/o resolución de conflictos.</t>
  </si>
  <si>
    <t>Número de acciones de sensibilización con el ejercicio y el contenido de las libertades fundamentales de religión culto y conciencia, participación ciudadana y/o resolución de conflictorealizadas</t>
  </si>
  <si>
    <t>Sumatoria del No. de acciones de  sensibilizacióncon el ejercicio y el contenido de las libertades fundamentales de religión culto y conciencia, participación ciudadana y/o resolución de conflicto realizadas</t>
  </si>
  <si>
    <t>(12) eventos  de  sensibilización para servidores públicos, líderes religiosos y/o ciudadanía en general en relación con el ejercicio y el contenido de las libertades fundamentales de religión culto y conciencia, brindados por la SALRC 2024</t>
  </si>
  <si>
    <t>Acciones de  sensibilizacióncon el ejercicio y el contenido de las libertades fundamentales de religión culto y conciencia, participación ciudadana y/o resolución de conflictos.</t>
  </si>
  <si>
    <t>Informes, registros administrativos, material didáctico, documentos, registros fotográficos y/o vínculos digitales a las grabaciones y/o piezas publicitarias.</t>
  </si>
  <si>
    <t xml:space="preserve">Evento y/o  sensibilización, </t>
  </si>
  <si>
    <t>Subdirección de Asuntos de Libertad Religiosa y de Conciencia</t>
  </si>
  <si>
    <t xml:space="preserve">La Subdirección de Asuntos de libertad religiosa y de conciencia durante el I trimestre realizó 2 sensibilizaciones  en el ejercicio y el contenido de las libertades fundamentales de religión culto y conciencia. Una sensibilización realizada en la IED El Jazmin y otra realizada con colaboradores de la Secretaría Distrital de Gobierno. En la IED se realizaron sensibilizaciones con personal docente y administrativo, 28 personas de la jornada mañana y 30 personas en la jornada tarde. En cuanto a la sensibilzación realizada en la SDG, se destaca la participación activa de 79 servidores públicos.
Se identifica como impacto que los participantes mostraron una mayor comprensión de los derechos fundamentales tratados y su aplicación en sus respectivos contextos, los servidores públicos apreciaron la relevancia de la libertad religiosa en el ámbito de su trabajo y mostraron  interés en llevar el mensaje al contexto institucional, lo que sugiere un impacto positivo y un posible efecto multiplicador.
</t>
  </si>
  <si>
    <t xml:space="preserve">Registros de asistencia, Fotos </t>
  </si>
  <si>
    <t>Avance del II Trimestre 2025:
Meta del Trimestre: 4 sensibilizaciones.
Total de sensibilizaciones realizadas: 4 (100% de cumplimiento)
Estas sensibilizaciones se realizaron en los siguientes lugares:
1. IED La Unión Colombia
2. Colegio Manuel Elkin Patarroyo
3. Alcaldía Local  Antonio Nariño 
4. Comandos Operativos de Seguridad Ciudadana de la Mebog
Participantes alcanzados: 122 (93 mujeres, 29 hombres).
1. Cumplimiento de la Meta Trimestral:
El II Trimestre 2025 ha logrado un avance del 100% en relación con la meta establecida de realizar 4 sensibilizaciones. Los eventos se llevaron a cabo en diversas localidades y con distintos públicos objetivos, incluidos servidores públicos, docentes y la ciudadanía en general. Se alcanzó la meta con un total de 122 participantes, superando las expectativas iniciales en términos de participación.
2. Evaluación Cualitativa de los Resultados:
Satisfacción de los Participantes:
La evaluación de satisfacción de los eventos fue generalmente alta. Con un promedio de 4.6/5, los asistentes indicaron que los eventos fueron útiles, bien estructurados y relevantes. En particular, la sensibilización en el Colegio Manuel Elkin Patarroyo destacó con un 100% de satisfacción, ya que todos los participantes afirmaron que ahora se sienten capacitados para exigir y defender sus derechos fundamentales.
Impacto en la Comprensión de los Derechos Fundamentales:
Los asistentes manifestaron que los eventos no solo les proporcionaron información básica, sino que también les dieron las herramientas para aplicar estos conocimientos en la vida cotidiana. Muchos de los funcionarios públicos y docentes resaltaron la importancia de contar con políticas públicas claras que promuevan la libertad religiosa y la resolución pacífica de conflictos.
Metodología y Participación:
La metodología utilizada (presentaciones interactivas, discusiones grupales y estudios de caso) logró captar la atención y participación activa del público. Esto se reflejó en una alta interacción durante las actividades y el feedback positivo sobre la utilidad de los materiales entregados.
Enfoque Diferencial:
Se integraron principios de inclusión y respeto a la diversidad en cada uno de los eventos. Aunque no se logró una mayor participación de personas con discapacidad, se respetó y promovió el enfoque inclusivo en cuanto a género y diversidad religiosa.</t>
  </si>
  <si>
    <t>Informe Plan de Gstión II trimestre 2025 , registro de asistencia, informes de sensibilizaciòn.</t>
  </si>
  <si>
    <t xml:space="preserve">Realizar (4)  Informes de acompañamiento a las reuniones ordinarias y extraordinarias  de los  comités locales de libertad religiosa </t>
  </si>
  <si>
    <t xml:space="preserve">Número de  informes de acompañamiento a las reuniones ordinarias y extraordinarias de los comités locales de libertad religiosa  </t>
  </si>
  <si>
    <t>Número de informes  de acompañamiento a las reuniones ordinarias y extraordinarias de los comités locales de libertad religiosa</t>
  </si>
  <si>
    <t>(4) Informes trimestrales  de acompañamiento a las reuniones ordinarias y extraordinarias de los comités locales de libertad religiosa 2024</t>
  </si>
  <si>
    <t xml:space="preserve">Informes de acompañamiento a las reuniones ordinarias y extraordinarias de los comités locales de libertad religiosa </t>
  </si>
  <si>
    <t>Informe trimestral de seguimiento  al  acompañamiento a las reuniones ordinarias y extraordinarias de los comités locales de libertad religiosa</t>
  </si>
  <si>
    <t>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Resumen Cuantitativo
Sesiones Ordinarias del Comité Distrital Libertad Religiosa : 2
Sesiones Ordinarias de los Comités Locales: 3
Sesiones Extraordinarias de los Comités Locales: 2
Actividades de Asistencia Técnica y Jurídica: 6
Actividades de Articulación Institucional: 1
Total Actividades Realizadas: 14
Resumen Cualitativo: Se cumplió con las actividades planeadas, especialmente en sesiones y asistencia técnica, fortaleciendo la política de libertad religiosa y se promovió el respeto a los derechos humanos y gestionando conflictos locales a través de sesiones extraordinarias.</t>
  </si>
  <si>
    <t xml:space="preserve">Registros asistencia, actas de reuniones, registros fotografico 
Informe trimestral </t>
  </si>
  <si>
    <t xml:space="preserve">De acuerdo con el entregable de esta meta, se elaboró por parte de la Subdirección de Asuntos de Libertad Religiosa  un informe de acompañamiento a las reuniones ordinarias y extraordinarias de los Comités Locales de Libertad Religiosa, para el primer trimestre de 2025, del cual se destacan los siguientes puntos clave:
Durante el segundo trimestre de 2025, los Comités de Libertad Religiosa mantuvieron una participación propositiva tanto en las instancias de participación distrital como local, contribuyendo a la planificación y ejecución de acciones estratégicas en el marco de la Política Pública de Libertades Fundamentales de Religión, Culto y Conciencia.  
Esta participación se reflejó en la realización de 70 sesiones entre reuniones ordinarias, extraordinarias y preparatorias, a través de las cuales se articularon y desarrollaron actividades como ferias de servicios y emprendimiento, foros temáticos, jornadas de sensibilización, encuentros interreligiosos y mesas de trabajo con entidades distritales. Estas acciones permitieron visibilizar el papel del sector religioso en la promoción de derechos, la convivencia pacífica y la articulación interinstitucional, fortaleciendo su rol como actor social clave en la planeación participativa territorial. </t>
  </si>
  <si>
    <t>Un (1) Informe trimestral de seguimiento  al  acompañamiento a las reuniones ordinarias y extraordinarias de los comités locales de libertad religiosa</t>
  </si>
  <si>
    <t>Realizar (4)  informes frente al gestión realizada por la Subdirección a las personas que acuden a la ruta de promoción y atención de libertades fundamentales de religión, culto y conciencia en aras de garantizar el derechos a la vida, libertad, integridad y seguridad</t>
  </si>
  <si>
    <t>Número de  informes de gestión en la que se evidencie el acompañamiento realizado las personas que acceden a la ruta de atención</t>
  </si>
  <si>
    <t>Número de informes de gestión en la que se evidencie el acompañamiento realizado las personas que acceden a la ruta de atención</t>
  </si>
  <si>
    <t>(4) Informes trimestrales  de gestión en la que se evidencie el acompañamiento realizado las personas que acceden a la ruta de atención en el año 2024</t>
  </si>
  <si>
    <t>Informes de gestión en la que se evidencie el acompañamiento realizado las personas que acceden a la ruta de atención</t>
  </si>
  <si>
    <t>Informes trimestral de  gestión en la que se evidencie el acompañamiento realizado las personas que acceden a la ruta de atención</t>
  </si>
  <si>
    <t xml:space="preserve"> Durante el primer trimestre de 2025, se atendieron 25 personas a través de la Ruta de Atención, con asesorías psicosociales y jurídicas, y 230 más participaron en actividades de sensibilización. La Policía Metropolitana de Bogotá integró el enfoque diferencial religioso en su ruta de atención. Estas acciones promovieron la protección de derechos fundamentales de religión, culto y conciencia, mejorando la percepción de seguridad y fortaleciendo la implementación de esta Ruta en el Distrito Capital.
</t>
  </si>
  <si>
    <t>1 (un) informe de de seguimiento a la ruta de promoción y atención de libertades fundamentales de religión, culto y conciencia en aras de garantizar el derechos a la vida, libertad, integridad y seguridad</t>
  </si>
  <si>
    <t>Durante el segundo trimestre de 2025, la Ruta por la Libertad Religiosa, de Culto y de Conciencia consolidó su operación como un mecanismo eficaz en la garantía de derechos en contextos de pluralidad religiosa en Bogotá. Se brindaron (108) atenciones con un 100 % de cobertura frente a las solicitudes recibidas, destacando las asesorías psicosociales y jurídicas oportunas. En el componente pedagógico, se realizaron (11) jornadas de sensibilización y socialización, con un alcance de 392 personas en diferentes localidades, promoviendo el conocimiento del derecho a la libertad religiosa y el funcionamiento de la Ruta, especialmente en entornos educativos y comunidades de fe. Asimismo, se ejecutaron (15) acciones de articulación interinstitucional con entidades públicas y organizaciones sociales, lo cual fortaleció redes de apoyo y permitió integrar componentes jurídicos, psicosociales y educativos en un modelo de atención integral.</t>
  </si>
  <si>
    <t xml:space="preserve">Un (1) informe de seguimiento a la ruta de promoción y atención de libertades fundamentales de religión, culto y conciencia. </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</si>
  <si>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</si>
  <si>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</si>
  <si>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</si>
  <si>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</si>
  <si>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</si>
  <si>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</si>
  <si>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</si>
  <si>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</si>
  <si>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</si>
  <si>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</si>
  <si>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</si>
  <si>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</si>
  <si>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</si>
  <si>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</si>
  <si>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Subdirección de Asuntos de libertad religiosa, de cultos y de conciencia: Calificación 54%                                                 Reporte de consumo de papel: Se realizó el reporte únicamente en enero
Impresiones: Presenta un aumento en las impresiones del 212% en comparación con el periodo enero-mayo 2024.
Participación en actividades: Participación promedio menos de 1 persona
Circular 26: de 20 personas de la dependencia, nadie participó.
Economía circular: de 20 personas de la dependencia, ninguna participó.
Semana ambiental: de 20 personas de la dependencia, participó 1 persona. 
Campaña puesto a puesto: reciben puntuación máxima por su participación.
Adopta tu punto ecológico: En las inspecciones efectuadas el 06 de mayo y 13 de junio, se identificó mezcla inicialmente en uno de tres contenedores y para la segunda fecha en dos  de tres contenedores.
Socialización Sistema de Gestión Ambiental: de 20 personas de la dependencia participaron 16 personas.
Indicadores de agua y energía: De acuerdo con el reporte con corte a 30 de mayo de 2025 presentado en Comité Institucional de Gestión y Desempeño se van cumpliendo las metas de consumo de agua 1m3 y energía 38 kw/h
Dirección de Derechos Humanos: Calificación 73%                                                                                          Reporte de consumo de papel: Información al día con corte al 30 de mayo de 2025.
Impresiones: Presenta un aumento en las impresiones del 212% en comparación con el periodo enero-mayo 2024.
Participación en actividades: Promedio de participación de 5 personas
Circular 26 : de 93 personas de la dependencia participaron 7 personas.
Economía circular: de 93 personas de la dependencia  participó 1 persona
Semana ambiental: de 93 personas de la dependencia participaron 7 personas
Campaña puesto a puesto: reciben puntuación máxima por su participación.
Adopta tu punto ecológico: En las inspecciones efectuadas el 06 de mayo y 13 de junio se identificó mezcla en dos de tres contenedores. 
Socialización Sistema de Gestión Ambiental: de 93 personas de la dependencia participaron 70 personas.
Indicadores de agua y energía: De acuerdo con el reporte con corte a 30 de mayo de 2025 presentado en Comité Institucional de Gestión y Desempeño se van cumpliendo las metas de consumo de agua 1m3 y energía 38 kw/h                                                                                                                                      
Subsecretaría para la Gobernabilidad y Garantia de Derechos: Calificación 47%                                         Reporte de consumo de papel: Información al día con corte a 30 de mayo de 2025.
Impresiones: Presenta un aumento en las impresiones del 82% en comparación con el periodo enero-mayo 2024.
Participación en actividades: Promedio de participación de 1 persona.
Circular 26 : de 40 personas de la dependencia participó 1 persona.
Economía circular:de 40 personas de la dependencia, nadie participó
Semana ambiental: de 40 personas de la dependencia participaron 1 persona.
Campaña puesto a puesto: reciben puntuación máxima por su participación.
Adopta tu punto ecológico: En las inspecciones efectuadas el 06 de mayo y 13 de junio se identificó mezcla en dos de tres contenedores. 
Socialización Sistema de Gestión Ambiental: de 40 personas de la dependencia participaron 13 personas.
Indicadores de agua y energía: De acuerdo con el reporte con corte a 30 de mayo de 2025 presentado en Comité Institucional de Gestión y Desempeño se van cumpliendo las metas de consumo de agua 1m3 y energía 38 kw/h </t>
  </si>
  <si>
    <t>Reporte realizado por la OAP - Gestión Ambiental el día 07-07-2025 a traves de correo electrónico.</t>
  </si>
  <si>
    <t>Se alcanzó un avance de 36,25%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</si>
  <si>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</si>
  <si>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</si>
  <si>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</si>
  <si>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</si>
  <si>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</si>
  <si>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</si>
  <si>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</si>
  <si>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</si>
  <si>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</si>
  <si>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</si>
  <si>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   Se cumplio al 100% con la programación de los documentos a actualizar de acuerdo a la programación trimestral.</t>
  </si>
  <si>
    <t>Reporte realizado por la OAP - Gestión por Procesos el día 03-07-2025 a traves de correo electrónico.</t>
  </si>
  <si>
    <t>Se alcanzó un avance de 38,00%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</si>
  <si>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</si>
  <si>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</si>
  <si>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</si>
  <si>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</si>
  <si>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</si>
  <si>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</si>
  <si>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</si>
  <si>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</si>
  <si>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</si>
  <si>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</si>
  <si>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</si>
  <si>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</si>
  <si>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</si>
  <si>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</si>
  <si>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</si>
  <si>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</si>
  <si>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</si>
  <si>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</si>
  <si>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5 de 5 requerimientos ciudadanos asignados a las dependencias de nivel central con corte a 31 de diciembre de 2024 registradas y tipificadas como Derechos de Petición en el aplicativo Bogotá te Escucha y gestor documental ORFEO.
Corresponde a la Subsecretaría para la Gobernabilidad y la Garantía de Derechos, la Dirección de Derechos Humanos y la Subdirección de Asuntos de Libertad Religiosa y de Consciencia.</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</si>
  <si>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</si>
  <si>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</si>
  <si>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</si>
  <si>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</si>
  <si>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</si>
  <si>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</si>
  <si>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</si>
  <si>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</si>
  <si>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</si>
  <si>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13 de 17 requerimientos tipificados como derecho de petición ciudadano en los aplicativos Bogotá Te Escucha y ORFEO asignados.
Corresponde a la Subsecretaría para la Gobernabilidad y la Garantía de Derechos, la Dirección de Derechos Humanos y la Subdirección de Asuntos de Libertad Religiosa y de Consciencia.</t>
  </si>
  <si>
    <t>Subsecretaria para la gobernabilidad y la garantía de derechos: Se gestionó oportunamente 4 de 5 solicitudes registradas.
Subdirección de asuntos de libertad religiosa y de conciencia: Se gestionó oportunamente 8 de 8 solicitudes registradas.
Dirección de derechos humanos: Se gestionó oportunamente 17 de 22 solicitudes registradas.</t>
  </si>
  <si>
    <t>Reporte realizado por la SGI-SAC el día 08-07-2025 a traves de memorando 20254600258433.</t>
  </si>
  <si>
    <t>Se alcanzó un avance de 39,83%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</si>
  <si>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</si>
  <si>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</si>
  <si>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</si>
  <si>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</si>
  <si>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</si>
  <si>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</si>
  <si>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</si>
  <si>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SGGD: Entregaron la matriz de activos y tiene el visto bueno del jefe. 100% 
DDH: Entregaron la matriz de activos y tiene el visto bueno del jefe. 100%
SARLC: Entregaron la matriz de activos y tiene el visto bueno del jefe. 100%</t>
  </si>
  <si>
    <t>Reporte realizado por la DTI el día 02-07-2025 a traves de memorando20254400249683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</si>
  <si>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</si>
  <si>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</si>
  <si>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</si>
  <si>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</si>
  <si>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</si>
  <si>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</si>
  <si>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0,0% sobre el programado de la vigencia.
Meta No Programada para los Trimestre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</si>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</sst>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name val="Calibri Light"/>
      <family val="2"/>
      <scheme val="major"/>
    </font>
    <font>
      <sz val="11"/>
      <color rgb="FF4472C4"/>
      <name val="Calibri Light"/>
      <family val="2"/>
      <scheme val="major"/>
    </font>
    <font>
      <b/>
      <sz val="11"/>
      <color rgb="FF000000"/>
      <name val="Calibri Light"/>
      <family val="2"/>
      <scheme val="major"/>
    </font>
    <font>
      <sz val="11"/>
      <color theme="8" tint="-0.249977111117893"/>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wrapText="1"/>
    </xf>
    <xf numFmtId="0" fontId="4" fillId="9"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1" fontId="14" fillId="0" borderId="1" xfId="0" applyNumberFormat="1" applyFont="1" applyBorder="1" applyAlignment="1">
      <alignment horizontal="left" vertical="center" wrapText="1"/>
    </xf>
    <xf numFmtId="0" fontId="1" fillId="12" borderId="0" xfId="0" applyFont="1" applyFill="1" applyAlignment="1">
      <alignment horizontal="justify" vertical="center" wrapText="1"/>
    </xf>
    <xf numFmtId="0" fontId="14" fillId="0" borderId="1" xfId="0" applyFont="1" applyBorder="1" applyAlignment="1">
      <alignment vertical="center" wrapText="1"/>
    </xf>
    <xf numFmtId="0" fontId="14" fillId="0" borderId="1" xfId="0" applyFont="1" applyBorder="1" applyAlignment="1">
      <alignment horizontal="left" vertical="center"/>
    </xf>
    <xf numFmtId="1"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xf>
    <xf numFmtId="0" fontId="14" fillId="0" borderId="10" xfId="0" applyFont="1" applyBorder="1" applyAlignment="1">
      <alignment horizontal="left" vertical="center"/>
    </xf>
    <xf numFmtId="0" fontId="6" fillId="3" borderId="1" xfId="0" applyFont="1" applyFill="1" applyBorder="1"/>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8" fillId="2" borderId="1" xfId="0" applyFont="1" applyFill="1" applyBorder="1" applyAlignment="1">
      <alignment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165" fontId="14"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1"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165" fontId="1" fillId="0" borderId="1" xfId="1"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 fillId="0" borderId="1" xfId="0" applyFont="1" applyBorder="1" applyAlignment="1">
      <alignment horizontal="justify" vertical="top" wrapText="1"/>
    </xf>
    <xf numFmtId="1"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4" fillId="0" borderId="1" xfId="1" applyFont="1" applyBorder="1" applyAlignment="1">
      <alignment horizontal="right" vertical="center" wrapText="1"/>
    </xf>
    <xf numFmtId="10" fontId="4" fillId="0" borderId="1" xfId="1" applyNumberFormat="1" applyFont="1" applyBorder="1" applyAlignment="1">
      <alignment horizontal="right" vertical="center" wrapText="1"/>
    </xf>
    <xf numFmtId="1"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6" fillId="9" borderId="1" xfId="0" applyFont="1" applyFill="1" applyBorder="1" applyAlignment="1">
      <alignment horizontal="left" vertical="top" wrapText="1"/>
    </xf>
    <xf numFmtId="0" fontId="2" fillId="9" borderId="1" xfId="0" applyFont="1" applyFill="1" applyBorder="1" applyAlignment="1">
      <alignment horizontal="left" vertical="top" wrapText="1"/>
    </xf>
    <xf numFmtId="0" fontId="1" fillId="9" borderId="1" xfId="0" applyFont="1" applyFill="1" applyBorder="1" applyAlignment="1">
      <alignment horizontal="left"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79558</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38" customFormat="1" ht="70.5" customHeight="1">
      <c r="A1" s="100" t="s">
        <v>0</v>
      </c>
      <c r="B1" s="101"/>
      <c r="C1" s="101"/>
      <c r="D1" s="101"/>
      <c r="E1" s="101"/>
      <c r="F1" s="101"/>
      <c r="G1" s="101"/>
      <c r="H1" s="101"/>
      <c r="I1" s="101"/>
      <c r="J1" s="101"/>
      <c r="K1" s="101"/>
      <c r="L1" s="101"/>
      <c r="M1" s="102" t="s">
        <v>1</v>
      </c>
      <c r="N1" s="102"/>
      <c r="O1" s="102"/>
      <c r="P1" s="102"/>
      <c r="Q1" s="102"/>
    </row>
    <row r="2" spans="1:44" s="40" customFormat="1" ht="23.45" customHeight="1">
      <c r="A2" s="103" t="s">
        <v>2</v>
      </c>
      <c r="B2" s="104"/>
      <c r="C2" s="104"/>
      <c r="D2" s="104"/>
      <c r="E2" s="104"/>
      <c r="F2" s="104"/>
      <c r="G2" s="104"/>
      <c r="H2" s="104"/>
      <c r="I2" s="104"/>
      <c r="J2" s="104"/>
      <c r="K2" s="104"/>
      <c r="L2" s="104"/>
      <c r="M2" s="39"/>
      <c r="N2" s="39"/>
      <c r="O2" s="39"/>
      <c r="P2" s="39"/>
      <c r="Q2" s="39"/>
    </row>
    <row r="3" spans="1:44" s="38" customFormat="1"/>
    <row r="4" spans="1:44" s="38" customFormat="1" ht="29.1" customHeight="1">
      <c r="A4" s="105" t="s">
        <v>3</v>
      </c>
      <c r="B4" s="105"/>
      <c r="C4" s="105"/>
      <c r="D4" s="105"/>
      <c r="E4" s="44"/>
      <c r="F4" s="44"/>
      <c r="G4" s="44"/>
      <c r="H4" s="106"/>
      <c r="I4" s="106"/>
      <c r="J4" s="106"/>
      <c r="K4" s="106"/>
      <c r="L4" s="107"/>
    </row>
    <row r="5" spans="1:44" s="38" customFormat="1" ht="15" customHeight="1">
      <c r="A5" s="105"/>
      <c r="B5" s="105"/>
      <c r="C5" s="105"/>
      <c r="D5" s="105"/>
      <c r="E5" s="2"/>
      <c r="F5" s="2"/>
      <c r="G5" s="2"/>
      <c r="H5" s="2" t="s">
        <v>4</v>
      </c>
      <c r="I5" s="108" t="s">
        <v>5</v>
      </c>
      <c r="J5" s="106"/>
      <c r="K5" s="106"/>
      <c r="L5" s="107"/>
    </row>
    <row r="6" spans="1:44" s="38" customFormat="1">
      <c r="A6" s="105"/>
      <c r="B6" s="105"/>
      <c r="C6" s="105"/>
      <c r="D6" s="105"/>
      <c r="E6" s="2"/>
      <c r="F6" s="2"/>
      <c r="G6" s="2"/>
      <c r="H6" s="41"/>
      <c r="I6" s="109" t="s">
        <v>6</v>
      </c>
      <c r="J6" s="109"/>
      <c r="K6" s="109"/>
      <c r="L6" s="109"/>
    </row>
    <row r="7" spans="1:44" s="38" customFormat="1">
      <c r="A7" s="105"/>
      <c r="B7" s="105"/>
      <c r="C7" s="105"/>
      <c r="D7" s="105"/>
      <c r="E7" s="2"/>
      <c r="F7" s="2"/>
      <c r="G7" s="2"/>
      <c r="H7" s="41"/>
      <c r="I7" s="109"/>
      <c r="J7" s="109"/>
      <c r="K7" s="109"/>
      <c r="L7" s="109"/>
    </row>
    <row r="8" spans="1:44" s="38" customFormat="1">
      <c r="A8" s="105"/>
      <c r="B8" s="105"/>
      <c r="C8" s="105"/>
      <c r="D8" s="105"/>
      <c r="E8" s="2"/>
      <c r="F8" s="2"/>
      <c r="G8" s="2"/>
      <c r="H8" s="41"/>
      <c r="I8" s="109"/>
      <c r="J8" s="109"/>
      <c r="K8" s="109"/>
      <c r="L8" s="109"/>
    </row>
    <row r="9" spans="1:44" s="38" customFormat="1"/>
    <row r="10" spans="1:44" ht="14.45" customHeight="1">
      <c r="A10" s="105" t="s">
        <v>7</v>
      </c>
      <c r="B10" s="105"/>
      <c r="C10" s="114" t="s">
        <v>8</v>
      </c>
      <c r="D10" s="115"/>
      <c r="E10" s="115"/>
      <c r="F10" s="115"/>
      <c r="G10" s="116"/>
      <c r="H10" s="110" t="s">
        <v>9</v>
      </c>
      <c r="I10" s="110"/>
      <c r="J10" s="110"/>
      <c r="K10" s="110"/>
      <c r="L10" s="110"/>
      <c r="M10" s="110"/>
      <c r="N10" s="110"/>
      <c r="O10" s="110"/>
      <c r="P10" s="110"/>
      <c r="Q10" s="110"/>
      <c r="R10" s="110"/>
      <c r="S10" s="111" t="s">
        <v>10</v>
      </c>
      <c r="T10" s="111" t="s">
        <v>11</v>
      </c>
      <c r="U10" s="120" t="s">
        <v>12</v>
      </c>
      <c r="V10" s="121"/>
      <c r="W10" s="121"/>
      <c r="X10" s="121"/>
      <c r="Y10" s="122"/>
      <c r="Z10" s="126" t="s">
        <v>13</v>
      </c>
      <c r="AA10" s="127"/>
      <c r="AB10" s="127"/>
      <c r="AC10" s="127"/>
      <c r="AD10" s="128"/>
      <c r="AE10" s="132" t="s">
        <v>14</v>
      </c>
      <c r="AF10" s="133"/>
      <c r="AG10" s="133"/>
      <c r="AH10" s="133"/>
      <c r="AI10" s="134"/>
      <c r="AJ10" s="138" t="s">
        <v>15</v>
      </c>
      <c r="AK10" s="139"/>
      <c r="AL10" s="139"/>
      <c r="AM10" s="139"/>
      <c r="AN10" s="140"/>
      <c r="AO10" s="144" t="s">
        <v>16</v>
      </c>
      <c r="AP10" s="145"/>
      <c r="AQ10" s="145"/>
      <c r="AR10" s="146"/>
    </row>
    <row r="11" spans="1:44" ht="14.45" customHeight="1">
      <c r="A11" s="105"/>
      <c r="B11" s="105"/>
      <c r="C11" s="117"/>
      <c r="D11" s="118"/>
      <c r="E11" s="118"/>
      <c r="F11" s="118"/>
      <c r="G11" s="119"/>
      <c r="H11" s="110"/>
      <c r="I11" s="110"/>
      <c r="J11" s="110"/>
      <c r="K11" s="110"/>
      <c r="L11" s="110"/>
      <c r="M11" s="110"/>
      <c r="N11" s="110"/>
      <c r="O11" s="110"/>
      <c r="P11" s="110"/>
      <c r="Q11" s="110"/>
      <c r="R11" s="110"/>
      <c r="S11" s="112"/>
      <c r="T11" s="112"/>
      <c r="U11" s="123"/>
      <c r="V11" s="124"/>
      <c r="W11" s="124"/>
      <c r="X11" s="124"/>
      <c r="Y11" s="125"/>
      <c r="Z11" s="129"/>
      <c r="AA11" s="130"/>
      <c r="AB11" s="130"/>
      <c r="AC11" s="130"/>
      <c r="AD11" s="131"/>
      <c r="AE11" s="135"/>
      <c r="AF11" s="136"/>
      <c r="AG11" s="136"/>
      <c r="AH11" s="136"/>
      <c r="AI11" s="137"/>
      <c r="AJ11" s="141"/>
      <c r="AK11" s="142"/>
      <c r="AL11" s="142"/>
      <c r="AM11" s="142"/>
      <c r="AN11" s="143"/>
      <c r="AO11" s="147"/>
      <c r="AP11" s="148"/>
      <c r="AQ11" s="148"/>
      <c r="AR11" s="149"/>
    </row>
    <row r="12" spans="1:44" ht="45">
      <c r="A12" s="2" t="s">
        <v>17</v>
      </c>
      <c r="B12" s="2" t="s">
        <v>18</v>
      </c>
      <c r="C12" s="45" t="s">
        <v>19</v>
      </c>
      <c r="D12" s="45" t="s">
        <v>20</v>
      </c>
      <c r="E12" s="45" t="s">
        <v>21</v>
      </c>
      <c r="F12" s="45" t="s">
        <v>22</v>
      </c>
      <c r="G12" s="45" t="s">
        <v>23</v>
      </c>
      <c r="H12" s="18" t="s">
        <v>24</v>
      </c>
      <c r="I12" s="18" t="s">
        <v>25</v>
      </c>
      <c r="J12" s="18" t="s">
        <v>26</v>
      </c>
      <c r="K12" s="18" t="s">
        <v>27</v>
      </c>
      <c r="L12" s="18" t="s">
        <v>28</v>
      </c>
      <c r="M12" s="18" t="s">
        <v>29</v>
      </c>
      <c r="N12" s="18" t="s">
        <v>30</v>
      </c>
      <c r="O12" s="18" t="s">
        <v>31</v>
      </c>
      <c r="P12" s="18" t="s">
        <v>32</v>
      </c>
      <c r="Q12" s="18" t="s">
        <v>33</v>
      </c>
      <c r="R12" s="18" t="s">
        <v>34</v>
      </c>
      <c r="S12" s="113"/>
      <c r="T12" s="113"/>
      <c r="U12" s="3" t="s">
        <v>35</v>
      </c>
      <c r="V12" s="3" t="s">
        <v>36</v>
      </c>
      <c r="W12" s="3" t="s">
        <v>37</v>
      </c>
      <c r="X12" s="3" t="s">
        <v>38</v>
      </c>
      <c r="Y12" s="3" t="s">
        <v>39</v>
      </c>
      <c r="Z12" s="21" t="s">
        <v>35</v>
      </c>
      <c r="AA12" s="21" t="s">
        <v>36</v>
      </c>
      <c r="AB12" s="21" t="s">
        <v>37</v>
      </c>
      <c r="AC12" s="21" t="s">
        <v>38</v>
      </c>
      <c r="AD12" s="21" t="s">
        <v>39</v>
      </c>
      <c r="AE12" s="22" t="s">
        <v>35</v>
      </c>
      <c r="AF12" s="22" t="s">
        <v>36</v>
      </c>
      <c r="AG12" s="22" t="s">
        <v>37</v>
      </c>
      <c r="AH12" s="22" t="s">
        <v>38</v>
      </c>
      <c r="AI12" s="22" t="s">
        <v>39</v>
      </c>
      <c r="AJ12" s="23" t="s">
        <v>35</v>
      </c>
      <c r="AK12" s="23" t="s">
        <v>36</v>
      </c>
      <c r="AL12" s="23" t="s">
        <v>37</v>
      </c>
      <c r="AM12" s="23" t="s">
        <v>38</v>
      </c>
      <c r="AN12" s="23" t="s">
        <v>39</v>
      </c>
      <c r="AO12" s="4" t="s">
        <v>35</v>
      </c>
      <c r="AP12" s="4" t="s">
        <v>36</v>
      </c>
      <c r="AQ12" s="4" t="s">
        <v>37</v>
      </c>
      <c r="AR12" s="4" t="s">
        <v>38</v>
      </c>
    </row>
    <row r="13" spans="1:44" s="29" customFormat="1">
      <c r="A13" s="20"/>
      <c r="B13" s="19"/>
      <c r="C13" s="19"/>
      <c r="D13" s="19"/>
      <c r="E13" s="19"/>
      <c r="F13" s="19"/>
      <c r="G13" s="19"/>
      <c r="H13" s="19"/>
      <c r="I13" s="19"/>
      <c r="J13" s="32"/>
      <c r="K13" s="19"/>
      <c r="L13" s="19"/>
      <c r="M13" s="33"/>
      <c r="N13" s="33"/>
      <c r="O13" s="33"/>
      <c r="P13" s="33"/>
      <c r="Q13" s="33"/>
      <c r="R13" s="19"/>
      <c r="S13" s="19"/>
      <c r="T13" s="19"/>
      <c r="U13" s="28">
        <f t="shared" ref="U13:U34" si="0">M13</f>
        <v>0</v>
      </c>
      <c r="V13" s="19"/>
      <c r="W13" s="19" t="e">
        <f>IF(V13/U13&gt;100%,100%,V13/U13)</f>
        <v>#DIV/0!</v>
      </c>
      <c r="X13" s="19"/>
      <c r="Y13" s="19"/>
      <c r="Z13" s="28">
        <f t="shared" ref="Z13:Z34" si="1">N13</f>
        <v>0</v>
      </c>
      <c r="AA13" s="19"/>
      <c r="AB13" s="19" t="e">
        <f>IF(AA13/Z13&gt;100%,100%,AA13/Z13)</f>
        <v>#DIV/0!</v>
      </c>
      <c r="AC13" s="19"/>
      <c r="AD13" s="19"/>
      <c r="AE13" s="28">
        <f t="shared" ref="AE13:AE34" si="2">O13</f>
        <v>0</v>
      </c>
      <c r="AF13" s="19"/>
      <c r="AG13" s="19" t="e">
        <f>IF(AF13/AE13&gt;100%,100%,AF13/AE13)</f>
        <v>#DIV/0!</v>
      </c>
      <c r="AH13" s="19"/>
      <c r="AI13" s="19"/>
      <c r="AJ13" s="28">
        <f t="shared" ref="AJ13:AJ34" si="3">P13</f>
        <v>0</v>
      </c>
      <c r="AK13" s="19"/>
      <c r="AL13" s="19" t="e">
        <f>IF(AK13/AJ13&gt;100%,100%,AK13/AJ13)</f>
        <v>#DIV/0!</v>
      </c>
      <c r="AM13" s="19"/>
      <c r="AN13" s="19"/>
      <c r="AO13" s="19">
        <f t="shared" ref="AO13:AO34" si="4">Q13</f>
        <v>0</v>
      </c>
      <c r="AP13" s="19"/>
      <c r="AQ13" s="19" t="e">
        <f>IF(AP13/AO13&gt;100%,100%,AP13/AO13)</f>
        <v>#DIV/0!</v>
      </c>
      <c r="AR13" s="19"/>
    </row>
    <row r="14" spans="1:44" s="29" customFormat="1">
      <c r="A14" s="20"/>
      <c r="B14" s="19"/>
      <c r="C14" s="19"/>
      <c r="D14" s="19"/>
      <c r="E14" s="19"/>
      <c r="F14" s="19"/>
      <c r="G14" s="19"/>
      <c r="H14" s="19"/>
      <c r="I14" s="19"/>
      <c r="J14" s="19"/>
      <c r="K14" s="19"/>
      <c r="L14" s="19"/>
      <c r="M14" s="33"/>
      <c r="N14" s="33"/>
      <c r="O14" s="33"/>
      <c r="P14" s="33"/>
      <c r="Q14" s="33"/>
      <c r="R14" s="19"/>
      <c r="S14" s="19"/>
      <c r="T14" s="19"/>
      <c r="U14" s="28">
        <f t="shared" si="0"/>
        <v>0</v>
      </c>
      <c r="V14" s="19"/>
      <c r="W14" s="19" t="e">
        <f t="shared" ref="W14:W40" si="5">IF(V14/U14&gt;100%,100%,V14/U14)</f>
        <v>#DIV/0!</v>
      </c>
      <c r="X14" s="19"/>
      <c r="Y14" s="19"/>
      <c r="Z14" s="28">
        <f t="shared" si="1"/>
        <v>0</v>
      </c>
      <c r="AA14" s="19"/>
      <c r="AB14" s="19" t="e">
        <f t="shared" ref="AB14:AB40" si="6">IF(AA14/Z14&gt;100%,100%,AA14/Z14)</f>
        <v>#DIV/0!</v>
      </c>
      <c r="AC14" s="19"/>
      <c r="AD14" s="19"/>
      <c r="AE14" s="28">
        <f t="shared" si="2"/>
        <v>0</v>
      </c>
      <c r="AF14" s="19"/>
      <c r="AG14" s="19" t="e">
        <f t="shared" ref="AG14:AG40" si="7">IF(AF14/AE14&gt;100%,100%,AF14/AE14)</f>
        <v>#DIV/0!</v>
      </c>
      <c r="AH14" s="19"/>
      <c r="AI14" s="19"/>
      <c r="AJ14" s="28">
        <f t="shared" si="3"/>
        <v>0</v>
      </c>
      <c r="AK14" s="19"/>
      <c r="AL14" s="19" t="e">
        <f t="shared" ref="AL14:AL40" si="8">IF(AK14/AJ14&gt;100%,100%,AK14/AJ14)</f>
        <v>#DIV/0!</v>
      </c>
      <c r="AM14" s="19"/>
      <c r="AN14" s="19"/>
      <c r="AO14" s="19">
        <f t="shared" si="4"/>
        <v>0</v>
      </c>
      <c r="AP14" s="19"/>
      <c r="AQ14" s="19" t="e">
        <f t="shared" ref="AQ14:AQ40" si="9">IF(AP14/AO14&gt;100%,100%,AP14/AO14)</f>
        <v>#DIV/0!</v>
      </c>
      <c r="AR14" s="19"/>
    </row>
    <row r="15" spans="1:44" s="29" customFormat="1">
      <c r="A15" s="20"/>
      <c r="B15" s="19"/>
      <c r="C15" s="19"/>
      <c r="D15" s="19"/>
      <c r="E15" s="19"/>
      <c r="F15" s="19"/>
      <c r="G15" s="19"/>
      <c r="H15" s="19"/>
      <c r="I15" s="19"/>
      <c r="J15" s="19"/>
      <c r="K15" s="19"/>
      <c r="L15" s="19"/>
      <c r="M15" s="33"/>
      <c r="N15" s="33"/>
      <c r="O15" s="33"/>
      <c r="P15" s="33"/>
      <c r="Q15" s="33"/>
      <c r="R15" s="19"/>
      <c r="S15" s="19"/>
      <c r="T15" s="19"/>
      <c r="U15" s="28">
        <f t="shared" si="0"/>
        <v>0</v>
      </c>
      <c r="V15" s="19"/>
      <c r="W15" s="19" t="e">
        <f t="shared" si="5"/>
        <v>#DIV/0!</v>
      </c>
      <c r="X15" s="19"/>
      <c r="Y15" s="19"/>
      <c r="Z15" s="28">
        <f t="shared" si="1"/>
        <v>0</v>
      </c>
      <c r="AA15" s="19"/>
      <c r="AB15" s="19" t="e">
        <f t="shared" si="6"/>
        <v>#DIV/0!</v>
      </c>
      <c r="AC15" s="19"/>
      <c r="AD15" s="19"/>
      <c r="AE15" s="28">
        <f t="shared" si="2"/>
        <v>0</v>
      </c>
      <c r="AF15" s="19"/>
      <c r="AG15" s="19" t="e">
        <f t="shared" si="7"/>
        <v>#DIV/0!</v>
      </c>
      <c r="AH15" s="19"/>
      <c r="AI15" s="19"/>
      <c r="AJ15" s="28">
        <f t="shared" si="3"/>
        <v>0</v>
      </c>
      <c r="AK15" s="19"/>
      <c r="AL15" s="19" t="e">
        <f t="shared" si="8"/>
        <v>#DIV/0!</v>
      </c>
      <c r="AM15" s="19"/>
      <c r="AN15" s="19"/>
      <c r="AO15" s="19">
        <f t="shared" si="4"/>
        <v>0</v>
      </c>
      <c r="AP15" s="19"/>
      <c r="AQ15" s="19" t="e">
        <f t="shared" si="9"/>
        <v>#DIV/0!</v>
      </c>
      <c r="AR15" s="19"/>
    </row>
    <row r="16" spans="1:44" s="29" customFormat="1">
      <c r="A16" s="20"/>
      <c r="B16" s="19"/>
      <c r="C16" s="19"/>
      <c r="D16" s="19"/>
      <c r="E16" s="19"/>
      <c r="F16" s="19"/>
      <c r="G16" s="19"/>
      <c r="H16" s="19"/>
      <c r="I16" s="19"/>
      <c r="J16" s="33"/>
      <c r="K16" s="19"/>
      <c r="L16" s="19"/>
      <c r="M16" s="33"/>
      <c r="N16" s="33"/>
      <c r="O16" s="34"/>
      <c r="P16" s="34"/>
      <c r="Q16" s="33"/>
      <c r="R16" s="19"/>
      <c r="S16" s="19"/>
      <c r="T16" s="19"/>
      <c r="U16" s="28">
        <f t="shared" si="0"/>
        <v>0</v>
      </c>
      <c r="V16" s="19"/>
      <c r="W16" s="19" t="e">
        <f t="shared" si="5"/>
        <v>#DIV/0!</v>
      </c>
      <c r="X16" s="19"/>
      <c r="Y16" s="19"/>
      <c r="Z16" s="28">
        <f t="shared" si="1"/>
        <v>0</v>
      </c>
      <c r="AA16" s="19"/>
      <c r="AB16" s="19" t="e">
        <f t="shared" si="6"/>
        <v>#DIV/0!</v>
      </c>
      <c r="AC16" s="19"/>
      <c r="AD16" s="19"/>
      <c r="AE16" s="28">
        <f t="shared" si="2"/>
        <v>0</v>
      </c>
      <c r="AF16" s="19"/>
      <c r="AG16" s="19" t="e">
        <f t="shared" si="7"/>
        <v>#DIV/0!</v>
      </c>
      <c r="AH16" s="19"/>
      <c r="AI16" s="19"/>
      <c r="AJ16" s="28">
        <f t="shared" si="3"/>
        <v>0</v>
      </c>
      <c r="AK16" s="19"/>
      <c r="AL16" s="19" t="e">
        <f t="shared" si="8"/>
        <v>#DIV/0!</v>
      </c>
      <c r="AM16" s="19"/>
      <c r="AN16" s="19"/>
      <c r="AO16" s="19">
        <f t="shared" si="4"/>
        <v>0</v>
      </c>
      <c r="AP16" s="19"/>
      <c r="AQ16" s="19" t="e">
        <f t="shared" si="9"/>
        <v>#DIV/0!</v>
      </c>
      <c r="AR16" s="19"/>
    </row>
    <row r="17" spans="1:44" s="29" customFormat="1">
      <c r="A17" s="20"/>
      <c r="B17" s="19"/>
      <c r="C17" s="19"/>
      <c r="D17" s="19"/>
      <c r="E17" s="19"/>
      <c r="F17" s="19"/>
      <c r="G17" s="19"/>
      <c r="H17" s="19"/>
      <c r="I17" s="19"/>
      <c r="J17" s="33"/>
      <c r="K17" s="19"/>
      <c r="L17" s="19"/>
      <c r="M17" s="33"/>
      <c r="N17" s="33"/>
      <c r="O17" s="34"/>
      <c r="P17" s="34"/>
      <c r="Q17" s="33"/>
      <c r="R17" s="19"/>
      <c r="S17" s="19"/>
      <c r="T17" s="19"/>
      <c r="U17" s="28">
        <f t="shared" si="0"/>
        <v>0</v>
      </c>
      <c r="V17" s="19"/>
      <c r="W17" s="19" t="e">
        <f t="shared" si="5"/>
        <v>#DIV/0!</v>
      </c>
      <c r="X17" s="19"/>
      <c r="Y17" s="19"/>
      <c r="Z17" s="28">
        <f t="shared" si="1"/>
        <v>0</v>
      </c>
      <c r="AA17" s="19"/>
      <c r="AB17" s="19" t="e">
        <f t="shared" si="6"/>
        <v>#DIV/0!</v>
      </c>
      <c r="AC17" s="19"/>
      <c r="AD17" s="19"/>
      <c r="AE17" s="28">
        <f t="shared" si="2"/>
        <v>0</v>
      </c>
      <c r="AF17" s="19"/>
      <c r="AG17" s="19" t="e">
        <f t="shared" si="7"/>
        <v>#DIV/0!</v>
      </c>
      <c r="AH17" s="19"/>
      <c r="AI17" s="19"/>
      <c r="AJ17" s="28">
        <f t="shared" si="3"/>
        <v>0</v>
      </c>
      <c r="AK17" s="19"/>
      <c r="AL17" s="19" t="e">
        <f t="shared" si="8"/>
        <v>#DIV/0!</v>
      </c>
      <c r="AM17" s="19"/>
      <c r="AN17" s="19"/>
      <c r="AO17" s="19">
        <f t="shared" si="4"/>
        <v>0</v>
      </c>
      <c r="AP17" s="19"/>
      <c r="AQ17" s="19" t="e">
        <f t="shared" si="9"/>
        <v>#DIV/0!</v>
      </c>
      <c r="AR17" s="19"/>
    </row>
    <row r="18" spans="1:44" s="29" customFormat="1">
      <c r="A18" s="20"/>
      <c r="B18" s="19"/>
      <c r="C18" s="19"/>
      <c r="D18" s="19"/>
      <c r="E18" s="19"/>
      <c r="F18" s="19"/>
      <c r="G18" s="19"/>
      <c r="H18" s="19"/>
      <c r="I18" s="19"/>
      <c r="J18" s="19"/>
      <c r="K18" s="19"/>
      <c r="L18" s="19"/>
      <c r="M18" s="33"/>
      <c r="N18" s="33"/>
      <c r="O18" s="33"/>
      <c r="P18" s="33"/>
      <c r="Q18" s="33"/>
      <c r="R18" s="19"/>
      <c r="S18" s="19"/>
      <c r="T18" s="19"/>
      <c r="U18" s="28">
        <f t="shared" si="0"/>
        <v>0</v>
      </c>
      <c r="V18" s="19"/>
      <c r="W18" s="19" t="e">
        <f t="shared" si="5"/>
        <v>#DIV/0!</v>
      </c>
      <c r="X18" s="19"/>
      <c r="Y18" s="19"/>
      <c r="Z18" s="28">
        <f t="shared" si="1"/>
        <v>0</v>
      </c>
      <c r="AA18" s="19"/>
      <c r="AB18" s="19" t="e">
        <f t="shared" si="6"/>
        <v>#DIV/0!</v>
      </c>
      <c r="AC18" s="19"/>
      <c r="AD18" s="19"/>
      <c r="AE18" s="28">
        <f t="shared" si="2"/>
        <v>0</v>
      </c>
      <c r="AF18" s="19"/>
      <c r="AG18" s="19" t="e">
        <f t="shared" si="7"/>
        <v>#DIV/0!</v>
      </c>
      <c r="AH18" s="19"/>
      <c r="AI18" s="19"/>
      <c r="AJ18" s="28">
        <f t="shared" si="3"/>
        <v>0</v>
      </c>
      <c r="AK18" s="19"/>
      <c r="AL18" s="19" t="e">
        <f t="shared" si="8"/>
        <v>#DIV/0!</v>
      </c>
      <c r="AM18" s="19"/>
      <c r="AN18" s="19"/>
      <c r="AO18" s="19">
        <f t="shared" si="4"/>
        <v>0</v>
      </c>
      <c r="AP18" s="19"/>
      <c r="AQ18" s="19" t="e">
        <f t="shared" si="9"/>
        <v>#DIV/0!</v>
      </c>
      <c r="AR18" s="19"/>
    </row>
    <row r="19" spans="1:44" s="29" customFormat="1">
      <c r="A19" s="20"/>
      <c r="B19" s="19"/>
      <c r="C19" s="19"/>
      <c r="D19" s="19"/>
      <c r="E19" s="19"/>
      <c r="F19" s="19"/>
      <c r="G19" s="19"/>
      <c r="H19" s="19"/>
      <c r="I19" s="19"/>
      <c r="J19" s="19"/>
      <c r="K19" s="19"/>
      <c r="L19" s="19"/>
      <c r="M19" s="33"/>
      <c r="N19" s="33"/>
      <c r="O19" s="33"/>
      <c r="P19" s="33"/>
      <c r="Q19" s="33"/>
      <c r="R19" s="19"/>
      <c r="S19" s="19"/>
      <c r="T19" s="19"/>
      <c r="U19" s="28">
        <f t="shared" si="0"/>
        <v>0</v>
      </c>
      <c r="V19" s="19"/>
      <c r="W19" s="19" t="e">
        <f t="shared" si="5"/>
        <v>#DIV/0!</v>
      </c>
      <c r="X19" s="19"/>
      <c r="Y19" s="19"/>
      <c r="Z19" s="28">
        <f t="shared" si="1"/>
        <v>0</v>
      </c>
      <c r="AA19" s="19"/>
      <c r="AB19" s="19" t="e">
        <f t="shared" si="6"/>
        <v>#DIV/0!</v>
      </c>
      <c r="AC19" s="19"/>
      <c r="AD19" s="19"/>
      <c r="AE19" s="28">
        <f t="shared" si="2"/>
        <v>0</v>
      </c>
      <c r="AF19" s="19"/>
      <c r="AG19" s="19" t="e">
        <f t="shared" si="7"/>
        <v>#DIV/0!</v>
      </c>
      <c r="AH19" s="19"/>
      <c r="AI19" s="19"/>
      <c r="AJ19" s="28">
        <f t="shared" si="3"/>
        <v>0</v>
      </c>
      <c r="AK19" s="19"/>
      <c r="AL19" s="19" t="e">
        <f t="shared" si="8"/>
        <v>#DIV/0!</v>
      </c>
      <c r="AM19" s="19"/>
      <c r="AN19" s="19"/>
      <c r="AO19" s="19">
        <f t="shared" si="4"/>
        <v>0</v>
      </c>
      <c r="AP19" s="19"/>
      <c r="AQ19" s="19" t="e">
        <f t="shared" si="9"/>
        <v>#DIV/0!</v>
      </c>
      <c r="AR19" s="19"/>
    </row>
    <row r="20" spans="1:44" s="29" customFormat="1">
      <c r="A20" s="20"/>
      <c r="B20" s="19"/>
      <c r="C20" s="19"/>
      <c r="D20" s="19"/>
      <c r="E20" s="19"/>
      <c r="F20" s="19"/>
      <c r="G20" s="19"/>
      <c r="H20" s="19"/>
      <c r="I20" s="19"/>
      <c r="J20" s="19"/>
      <c r="K20" s="19"/>
      <c r="L20" s="19"/>
      <c r="M20" s="33"/>
      <c r="N20" s="33"/>
      <c r="O20" s="33"/>
      <c r="P20" s="33"/>
      <c r="Q20" s="33"/>
      <c r="R20" s="19"/>
      <c r="S20" s="19"/>
      <c r="T20" s="19"/>
      <c r="U20" s="28">
        <f t="shared" si="0"/>
        <v>0</v>
      </c>
      <c r="V20" s="19"/>
      <c r="W20" s="19" t="e">
        <f t="shared" si="5"/>
        <v>#DIV/0!</v>
      </c>
      <c r="X20" s="19"/>
      <c r="Y20" s="19"/>
      <c r="Z20" s="28">
        <f t="shared" si="1"/>
        <v>0</v>
      </c>
      <c r="AA20" s="19"/>
      <c r="AB20" s="19" t="e">
        <f t="shared" si="6"/>
        <v>#DIV/0!</v>
      </c>
      <c r="AC20" s="19"/>
      <c r="AD20" s="19"/>
      <c r="AE20" s="28">
        <f t="shared" si="2"/>
        <v>0</v>
      </c>
      <c r="AF20" s="19"/>
      <c r="AG20" s="19" t="e">
        <f t="shared" si="7"/>
        <v>#DIV/0!</v>
      </c>
      <c r="AH20" s="19"/>
      <c r="AI20" s="19"/>
      <c r="AJ20" s="28">
        <f t="shared" si="3"/>
        <v>0</v>
      </c>
      <c r="AK20" s="19"/>
      <c r="AL20" s="19" t="e">
        <f t="shared" si="8"/>
        <v>#DIV/0!</v>
      </c>
      <c r="AM20" s="19"/>
      <c r="AN20" s="19"/>
      <c r="AO20" s="19">
        <f t="shared" si="4"/>
        <v>0</v>
      </c>
      <c r="AP20" s="19"/>
      <c r="AQ20" s="19" t="e">
        <f t="shared" si="9"/>
        <v>#DIV/0!</v>
      </c>
      <c r="AR20" s="19"/>
    </row>
    <row r="21" spans="1:44" s="29" customFormat="1">
      <c r="A21" s="20"/>
      <c r="B21" s="19"/>
      <c r="C21" s="19"/>
      <c r="D21" s="19"/>
      <c r="E21" s="19"/>
      <c r="F21" s="19"/>
      <c r="G21" s="19"/>
      <c r="H21" s="19"/>
      <c r="I21" s="19"/>
      <c r="J21" s="19"/>
      <c r="K21" s="19"/>
      <c r="L21" s="19"/>
      <c r="M21" s="33"/>
      <c r="N21" s="33"/>
      <c r="O21" s="33"/>
      <c r="P21" s="33"/>
      <c r="Q21" s="33"/>
      <c r="R21" s="19"/>
      <c r="S21" s="19"/>
      <c r="T21" s="19"/>
      <c r="U21" s="28">
        <f t="shared" si="0"/>
        <v>0</v>
      </c>
      <c r="V21" s="19"/>
      <c r="W21" s="19" t="e">
        <f t="shared" si="5"/>
        <v>#DIV/0!</v>
      </c>
      <c r="X21" s="19"/>
      <c r="Y21" s="19"/>
      <c r="Z21" s="28">
        <f t="shared" si="1"/>
        <v>0</v>
      </c>
      <c r="AA21" s="19"/>
      <c r="AB21" s="19" t="e">
        <f t="shared" si="6"/>
        <v>#DIV/0!</v>
      </c>
      <c r="AC21" s="19"/>
      <c r="AD21" s="19"/>
      <c r="AE21" s="28">
        <f t="shared" si="2"/>
        <v>0</v>
      </c>
      <c r="AF21" s="19"/>
      <c r="AG21" s="19" t="e">
        <f t="shared" si="7"/>
        <v>#DIV/0!</v>
      </c>
      <c r="AH21" s="19"/>
      <c r="AI21" s="19"/>
      <c r="AJ21" s="28">
        <f t="shared" si="3"/>
        <v>0</v>
      </c>
      <c r="AK21" s="19"/>
      <c r="AL21" s="19" t="e">
        <f t="shared" si="8"/>
        <v>#DIV/0!</v>
      </c>
      <c r="AM21" s="19"/>
      <c r="AN21" s="19"/>
      <c r="AO21" s="19">
        <f t="shared" si="4"/>
        <v>0</v>
      </c>
      <c r="AP21" s="19"/>
      <c r="AQ21" s="19" t="e">
        <f t="shared" si="9"/>
        <v>#DIV/0!</v>
      </c>
      <c r="AR21" s="19"/>
    </row>
    <row r="22" spans="1:44" s="29" customFormat="1">
      <c r="A22" s="20"/>
      <c r="B22" s="19"/>
      <c r="C22" s="19"/>
      <c r="D22" s="19"/>
      <c r="E22" s="19"/>
      <c r="F22" s="19"/>
      <c r="G22" s="19"/>
      <c r="H22" s="19"/>
      <c r="I22" s="19"/>
      <c r="J22" s="19"/>
      <c r="K22" s="19"/>
      <c r="L22" s="19"/>
      <c r="M22" s="33"/>
      <c r="N22" s="33"/>
      <c r="O22" s="33"/>
      <c r="P22" s="33"/>
      <c r="Q22" s="33"/>
      <c r="R22" s="19"/>
      <c r="S22" s="19"/>
      <c r="T22" s="19"/>
      <c r="U22" s="28">
        <f t="shared" si="0"/>
        <v>0</v>
      </c>
      <c r="V22" s="19"/>
      <c r="W22" s="19" t="e">
        <f t="shared" si="5"/>
        <v>#DIV/0!</v>
      </c>
      <c r="X22" s="19"/>
      <c r="Y22" s="19"/>
      <c r="Z22" s="28">
        <f t="shared" si="1"/>
        <v>0</v>
      </c>
      <c r="AA22" s="19"/>
      <c r="AB22" s="19" t="e">
        <f t="shared" si="6"/>
        <v>#DIV/0!</v>
      </c>
      <c r="AC22" s="19"/>
      <c r="AD22" s="19"/>
      <c r="AE22" s="28">
        <f t="shared" si="2"/>
        <v>0</v>
      </c>
      <c r="AF22" s="19"/>
      <c r="AG22" s="19" t="e">
        <f t="shared" si="7"/>
        <v>#DIV/0!</v>
      </c>
      <c r="AH22" s="19"/>
      <c r="AI22" s="19"/>
      <c r="AJ22" s="28">
        <f t="shared" si="3"/>
        <v>0</v>
      </c>
      <c r="AK22" s="19"/>
      <c r="AL22" s="19" t="e">
        <f t="shared" si="8"/>
        <v>#DIV/0!</v>
      </c>
      <c r="AM22" s="19"/>
      <c r="AN22" s="19"/>
      <c r="AO22" s="19">
        <f t="shared" si="4"/>
        <v>0</v>
      </c>
      <c r="AP22" s="19"/>
      <c r="AQ22" s="19" t="e">
        <f t="shared" si="9"/>
        <v>#DIV/0!</v>
      </c>
      <c r="AR22" s="19"/>
    </row>
    <row r="23" spans="1:44" s="29" customFormat="1">
      <c r="A23" s="20"/>
      <c r="B23" s="19"/>
      <c r="C23" s="19"/>
      <c r="D23" s="19"/>
      <c r="E23" s="19"/>
      <c r="F23" s="19"/>
      <c r="G23" s="19"/>
      <c r="H23" s="19"/>
      <c r="I23" s="19"/>
      <c r="J23" s="19"/>
      <c r="K23" s="19"/>
      <c r="L23" s="19"/>
      <c r="M23" s="35"/>
      <c r="N23" s="35"/>
      <c r="O23" s="35"/>
      <c r="P23" s="35"/>
      <c r="Q23" s="36"/>
      <c r="R23" s="19"/>
      <c r="S23" s="19"/>
      <c r="T23" s="19"/>
      <c r="U23" s="28">
        <f t="shared" si="0"/>
        <v>0</v>
      </c>
      <c r="V23" s="19"/>
      <c r="W23" s="19" t="e">
        <f t="shared" si="5"/>
        <v>#DIV/0!</v>
      </c>
      <c r="X23" s="19"/>
      <c r="Y23" s="19"/>
      <c r="Z23" s="28">
        <f t="shared" si="1"/>
        <v>0</v>
      </c>
      <c r="AA23" s="19"/>
      <c r="AB23" s="19" t="e">
        <f t="shared" si="6"/>
        <v>#DIV/0!</v>
      </c>
      <c r="AC23" s="19"/>
      <c r="AD23" s="19"/>
      <c r="AE23" s="28">
        <f t="shared" si="2"/>
        <v>0</v>
      </c>
      <c r="AF23" s="19"/>
      <c r="AG23" s="19" t="e">
        <f t="shared" si="7"/>
        <v>#DIV/0!</v>
      </c>
      <c r="AH23" s="19"/>
      <c r="AI23" s="19"/>
      <c r="AJ23" s="28">
        <f t="shared" si="3"/>
        <v>0</v>
      </c>
      <c r="AK23" s="19"/>
      <c r="AL23" s="19" t="e">
        <f t="shared" si="8"/>
        <v>#DIV/0!</v>
      </c>
      <c r="AM23" s="19"/>
      <c r="AN23" s="19"/>
      <c r="AO23" s="19">
        <f t="shared" si="4"/>
        <v>0</v>
      </c>
      <c r="AP23" s="19"/>
      <c r="AQ23" s="19" t="e">
        <f t="shared" si="9"/>
        <v>#DIV/0!</v>
      </c>
      <c r="AR23" s="19"/>
    </row>
    <row r="24" spans="1:44" s="29" customFormat="1">
      <c r="A24" s="20"/>
      <c r="B24" s="19"/>
      <c r="C24" s="19"/>
      <c r="D24" s="19"/>
      <c r="E24" s="19"/>
      <c r="F24" s="19"/>
      <c r="G24" s="19"/>
      <c r="H24" s="19"/>
      <c r="I24" s="19"/>
      <c r="J24" s="19"/>
      <c r="K24" s="19"/>
      <c r="L24" s="19"/>
      <c r="M24" s="35"/>
      <c r="N24" s="35"/>
      <c r="O24" s="35"/>
      <c r="P24" s="35"/>
      <c r="Q24" s="36"/>
      <c r="R24" s="19"/>
      <c r="S24" s="19"/>
      <c r="T24" s="19"/>
      <c r="U24" s="28">
        <f t="shared" si="0"/>
        <v>0</v>
      </c>
      <c r="V24" s="19"/>
      <c r="W24" s="19" t="e">
        <f t="shared" si="5"/>
        <v>#DIV/0!</v>
      </c>
      <c r="X24" s="19"/>
      <c r="Y24" s="19"/>
      <c r="Z24" s="28">
        <f t="shared" si="1"/>
        <v>0</v>
      </c>
      <c r="AA24" s="19"/>
      <c r="AB24" s="19" t="e">
        <f t="shared" si="6"/>
        <v>#DIV/0!</v>
      </c>
      <c r="AC24" s="19"/>
      <c r="AD24" s="19"/>
      <c r="AE24" s="28">
        <f t="shared" si="2"/>
        <v>0</v>
      </c>
      <c r="AF24" s="19"/>
      <c r="AG24" s="19" t="e">
        <f t="shared" si="7"/>
        <v>#DIV/0!</v>
      </c>
      <c r="AH24" s="19"/>
      <c r="AI24" s="19"/>
      <c r="AJ24" s="28">
        <f t="shared" si="3"/>
        <v>0</v>
      </c>
      <c r="AK24" s="19"/>
      <c r="AL24" s="19" t="e">
        <f t="shared" si="8"/>
        <v>#DIV/0!</v>
      </c>
      <c r="AM24" s="19"/>
      <c r="AN24" s="19"/>
      <c r="AO24" s="19">
        <f t="shared" si="4"/>
        <v>0</v>
      </c>
      <c r="AP24" s="19"/>
      <c r="AQ24" s="19" t="e">
        <f t="shared" si="9"/>
        <v>#DIV/0!</v>
      </c>
      <c r="AR24" s="19"/>
    </row>
    <row r="25" spans="1:44" s="29" customFormat="1">
      <c r="A25" s="20"/>
      <c r="B25" s="19"/>
      <c r="C25" s="19"/>
      <c r="D25" s="19"/>
      <c r="E25" s="19"/>
      <c r="F25" s="19"/>
      <c r="G25" s="19"/>
      <c r="H25" s="19"/>
      <c r="I25" s="19"/>
      <c r="J25" s="19"/>
      <c r="K25" s="19"/>
      <c r="L25" s="19"/>
      <c r="M25" s="19"/>
      <c r="N25" s="19"/>
      <c r="O25" s="19"/>
      <c r="P25" s="19"/>
      <c r="Q25" s="36"/>
      <c r="R25" s="19"/>
      <c r="S25" s="19"/>
      <c r="T25" s="19"/>
      <c r="U25" s="28">
        <f t="shared" si="0"/>
        <v>0</v>
      </c>
      <c r="V25" s="19"/>
      <c r="W25" s="19" t="e">
        <f t="shared" si="5"/>
        <v>#DIV/0!</v>
      </c>
      <c r="X25" s="19"/>
      <c r="Y25" s="19"/>
      <c r="Z25" s="28">
        <f t="shared" si="1"/>
        <v>0</v>
      </c>
      <c r="AA25" s="19"/>
      <c r="AB25" s="19" t="e">
        <f t="shared" si="6"/>
        <v>#DIV/0!</v>
      </c>
      <c r="AC25" s="19"/>
      <c r="AD25" s="19"/>
      <c r="AE25" s="28">
        <f t="shared" si="2"/>
        <v>0</v>
      </c>
      <c r="AF25" s="19"/>
      <c r="AG25" s="19" t="e">
        <f t="shared" si="7"/>
        <v>#DIV/0!</v>
      </c>
      <c r="AH25" s="19"/>
      <c r="AI25" s="19"/>
      <c r="AJ25" s="28">
        <f t="shared" si="3"/>
        <v>0</v>
      </c>
      <c r="AK25" s="19"/>
      <c r="AL25" s="19" t="e">
        <f t="shared" si="8"/>
        <v>#DIV/0!</v>
      </c>
      <c r="AM25" s="19"/>
      <c r="AN25" s="19"/>
      <c r="AO25" s="19">
        <f t="shared" si="4"/>
        <v>0</v>
      </c>
      <c r="AP25" s="19"/>
      <c r="AQ25" s="19" t="e">
        <f t="shared" si="9"/>
        <v>#DIV/0!</v>
      </c>
      <c r="AR25" s="19"/>
    </row>
    <row r="26" spans="1:44" s="29" customFormat="1">
      <c r="A26" s="20"/>
      <c r="B26" s="19"/>
      <c r="C26" s="19"/>
      <c r="D26" s="19"/>
      <c r="E26" s="19"/>
      <c r="F26" s="19"/>
      <c r="G26" s="19"/>
      <c r="H26" s="19"/>
      <c r="I26" s="19"/>
      <c r="J26" s="19"/>
      <c r="K26" s="19"/>
      <c r="L26" s="19"/>
      <c r="M26" s="19"/>
      <c r="N26" s="19"/>
      <c r="O26" s="19"/>
      <c r="P26" s="19"/>
      <c r="Q26" s="36"/>
      <c r="R26" s="19"/>
      <c r="S26" s="19"/>
      <c r="T26" s="19"/>
      <c r="U26" s="28">
        <f t="shared" si="0"/>
        <v>0</v>
      </c>
      <c r="V26" s="19"/>
      <c r="W26" s="19" t="e">
        <f t="shared" si="5"/>
        <v>#DIV/0!</v>
      </c>
      <c r="X26" s="19"/>
      <c r="Y26" s="19"/>
      <c r="Z26" s="28">
        <f t="shared" si="1"/>
        <v>0</v>
      </c>
      <c r="AA26" s="19"/>
      <c r="AB26" s="19" t="e">
        <f t="shared" si="6"/>
        <v>#DIV/0!</v>
      </c>
      <c r="AC26" s="19"/>
      <c r="AD26" s="19"/>
      <c r="AE26" s="28">
        <f t="shared" si="2"/>
        <v>0</v>
      </c>
      <c r="AF26" s="19"/>
      <c r="AG26" s="19" t="e">
        <f t="shared" si="7"/>
        <v>#DIV/0!</v>
      </c>
      <c r="AH26" s="19"/>
      <c r="AI26" s="19"/>
      <c r="AJ26" s="28">
        <f t="shared" si="3"/>
        <v>0</v>
      </c>
      <c r="AK26" s="19"/>
      <c r="AL26" s="19" t="e">
        <f t="shared" si="8"/>
        <v>#DIV/0!</v>
      </c>
      <c r="AM26" s="19"/>
      <c r="AN26" s="19"/>
      <c r="AO26" s="19">
        <f t="shared" si="4"/>
        <v>0</v>
      </c>
      <c r="AP26" s="19"/>
      <c r="AQ26" s="19" t="e">
        <f t="shared" si="9"/>
        <v>#DIV/0!</v>
      </c>
      <c r="AR26" s="19"/>
    </row>
    <row r="27" spans="1:44" s="29" customFormat="1">
      <c r="A27" s="20"/>
      <c r="B27" s="19"/>
      <c r="C27" s="19"/>
      <c r="D27" s="19"/>
      <c r="E27" s="19"/>
      <c r="F27" s="19"/>
      <c r="G27" s="19"/>
      <c r="H27" s="19"/>
      <c r="I27" s="19"/>
      <c r="J27" s="19"/>
      <c r="K27" s="19"/>
      <c r="L27" s="19"/>
      <c r="M27" s="19"/>
      <c r="N27" s="19"/>
      <c r="O27" s="19"/>
      <c r="P27" s="19"/>
      <c r="Q27" s="36"/>
      <c r="R27" s="19"/>
      <c r="S27" s="19"/>
      <c r="T27" s="19"/>
      <c r="U27" s="28">
        <f t="shared" si="0"/>
        <v>0</v>
      </c>
      <c r="V27" s="19"/>
      <c r="W27" s="19" t="e">
        <f t="shared" si="5"/>
        <v>#DIV/0!</v>
      </c>
      <c r="X27" s="19"/>
      <c r="Y27" s="19"/>
      <c r="Z27" s="28">
        <f t="shared" si="1"/>
        <v>0</v>
      </c>
      <c r="AA27" s="19"/>
      <c r="AB27" s="19" t="e">
        <f t="shared" si="6"/>
        <v>#DIV/0!</v>
      </c>
      <c r="AC27" s="19"/>
      <c r="AD27" s="19"/>
      <c r="AE27" s="28">
        <f t="shared" si="2"/>
        <v>0</v>
      </c>
      <c r="AF27" s="19"/>
      <c r="AG27" s="19" t="e">
        <f t="shared" si="7"/>
        <v>#DIV/0!</v>
      </c>
      <c r="AH27" s="19"/>
      <c r="AI27" s="19"/>
      <c r="AJ27" s="28">
        <f t="shared" si="3"/>
        <v>0</v>
      </c>
      <c r="AK27" s="19"/>
      <c r="AL27" s="19" t="e">
        <f t="shared" si="8"/>
        <v>#DIV/0!</v>
      </c>
      <c r="AM27" s="19"/>
      <c r="AN27" s="19"/>
      <c r="AO27" s="19">
        <f t="shared" si="4"/>
        <v>0</v>
      </c>
      <c r="AP27" s="19"/>
      <c r="AQ27" s="19" t="e">
        <f t="shared" si="9"/>
        <v>#DIV/0!</v>
      </c>
      <c r="AR27" s="19"/>
    </row>
    <row r="28" spans="1:44" s="29" customFormat="1">
      <c r="A28" s="20"/>
      <c r="B28" s="19"/>
      <c r="C28" s="19"/>
      <c r="D28" s="19"/>
      <c r="E28" s="19"/>
      <c r="F28" s="19"/>
      <c r="G28" s="19"/>
      <c r="H28" s="19"/>
      <c r="I28" s="19"/>
      <c r="J28" s="19"/>
      <c r="K28" s="19"/>
      <c r="L28" s="19"/>
      <c r="M28" s="19"/>
      <c r="N28" s="19"/>
      <c r="O28" s="19"/>
      <c r="P28" s="19"/>
      <c r="Q28" s="36"/>
      <c r="R28" s="19"/>
      <c r="S28" s="19"/>
      <c r="T28" s="19"/>
      <c r="U28" s="28">
        <f t="shared" si="0"/>
        <v>0</v>
      </c>
      <c r="V28" s="19"/>
      <c r="W28" s="19" t="e">
        <f t="shared" si="5"/>
        <v>#DIV/0!</v>
      </c>
      <c r="X28" s="19"/>
      <c r="Y28" s="19"/>
      <c r="Z28" s="28">
        <f t="shared" si="1"/>
        <v>0</v>
      </c>
      <c r="AA28" s="19"/>
      <c r="AB28" s="19" t="e">
        <f t="shared" si="6"/>
        <v>#DIV/0!</v>
      </c>
      <c r="AC28" s="19"/>
      <c r="AD28" s="19"/>
      <c r="AE28" s="28">
        <f t="shared" si="2"/>
        <v>0</v>
      </c>
      <c r="AF28" s="19"/>
      <c r="AG28" s="19" t="e">
        <f t="shared" si="7"/>
        <v>#DIV/0!</v>
      </c>
      <c r="AH28" s="19"/>
      <c r="AI28" s="19"/>
      <c r="AJ28" s="28">
        <f t="shared" si="3"/>
        <v>0</v>
      </c>
      <c r="AK28" s="19"/>
      <c r="AL28" s="19" t="e">
        <f t="shared" si="8"/>
        <v>#DIV/0!</v>
      </c>
      <c r="AM28" s="19"/>
      <c r="AN28" s="19"/>
      <c r="AO28" s="19">
        <f t="shared" si="4"/>
        <v>0</v>
      </c>
      <c r="AP28" s="19"/>
      <c r="AQ28" s="19" t="e">
        <f t="shared" si="9"/>
        <v>#DIV/0!</v>
      </c>
      <c r="AR28" s="19"/>
    </row>
    <row r="29" spans="1:44" s="29" customFormat="1">
      <c r="A29" s="20"/>
      <c r="B29" s="19"/>
      <c r="C29" s="19"/>
      <c r="D29" s="19"/>
      <c r="E29" s="19"/>
      <c r="F29" s="19"/>
      <c r="G29" s="19"/>
      <c r="H29" s="19"/>
      <c r="I29" s="19"/>
      <c r="J29" s="19"/>
      <c r="K29" s="19"/>
      <c r="L29" s="19"/>
      <c r="M29" s="19"/>
      <c r="N29" s="19"/>
      <c r="O29" s="19"/>
      <c r="P29" s="19"/>
      <c r="Q29" s="36"/>
      <c r="R29" s="19"/>
      <c r="S29" s="19"/>
      <c r="T29" s="19"/>
      <c r="U29" s="28">
        <f t="shared" si="0"/>
        <v>0</v>
      </c>
      <c r="V29" s="19"/>
      <c r="W29" s="19" t="e">
        <f t="shared" si="5"/>
        <v>#DIV/0!</v>
      </c>
      <c r="X29" s="19"/>
      <c r="Y29" s="19"/>
      <c r="Z29" s="28">
        <f t="shared" si="1"/>
        <v>0</v>
      </c>
      <c r="AA29" s="19"/>
      <c r="AB29" s="19" t="e">
        <f t="shared" si="6"/>
        <v>#DIV/0!</v>
      </c>
      <c r="AC29" s="19"/>
      <c r="AD29" s="19"/>
      <c r="AE29" s="28">
        <f t="shared" si="2"/>
        <v>0</v>
      </c>
      <c r="AF29" s="19"/>
      <c r="AG29" s="19" t="e">
        <f t="shared" si="7"/>
        <v>#DIV/0!</v>
      </c>
      <c r="AH29" s="19"/>
      <c r="AI29" s="19"/>
      <c r="AJ29" s="28">
        <f t="shared" si="3"/>
        <v>0</v>
      </c>
      <c r="AK29" s="19"/>
      <c r="AL29" s="19" t="e">
        <f t="shared" si="8"/>
        <v>#DIV/0!</v>
      </c>
      <c r="AM29" s="19"/>
      <c r="AN29" s="19"/>
      <c r="AO29" s="19">
        <f t="shared" si="4"/>
        <v>0</v>
      </c>
      <c r="AP29" s="19"/>
      <c r="AQ29" s="19" t="e">
        <f t="shared" si="9"/>
        <v>#DIV/0!</v>
      </c>
      <c r="AR29" s="19"/>
    </row>
    <row r="30" spans="1:44" s="29" customFormat="1">
      <c r="A30" s="20"/>
      <c r="B30" s="19"/>
      <c r="C30" s="19"/>
      <c r="D30" s="19"/>
      <c r="E30" s="19"/>
      <c r="F30" s="19"/>
      <c r="G30" s="19"/>
      <c r="H30" s="19"/>
      <c r="I30" s="19"/>
      <c r="J30" s="19"/>
      <c r="K30" s="19"/>
      <c r="L30" s="19"/>
      <c r="M30" s="19"/>
      <c r="N30" s="19"/>
      <c r="O30" s="19"/>
      <c r="P30" s="19"/>
      <c r="Q30" s="36"/>
      <c r="R30" s="19"/>
      <c r="S30" s="19"/>
      <c r="T30" s="19"/>
      <c r="U30" s="28">
        <f t="shared" si="0"/>
        <v>0</v>
      </c>
      <c r="V30" s="19"/>
      <c r="W30" s="19" t="e">
        <f t="shared" si="5"/>
        <v>#DIV/0!</v>
      </c>
      <c r="X30" s="19"/>
      <c r="Y30" s="19"/>
      <c r="Z30" s="28">
        <f t="shared" si="1"/>
        <v>0</v>
      </c>
      <c r="AA30" s="19"/>
      <c r="AB30" s="19" t="e">
        <f t="shared" si="6"/>
        <v>#DIV/0!</v>
      </c>
      <c r="AC30" s="19"/>
      <c r="AD30" s="19"/>
      <c r="AE30" s="28">
        <f t="shared" si="2"/>
        <v>0</v>
      </c>
      <c r="AF30" s="19"/>
      <c r="AG30" s="19" t="e">
        <f t="shared" si="7"/>
        <v>#DIV/0!</v>
      </c>
      <c r="AH30" s="19"/>
      <c r="AI30" s="19"/>
      <c r="AJ30" s="28">
        <f t="shared" si="3"/>
        <v>0</v>
      </c>
      <c r="AK30" s="19"/>
      <c r="AL30" s="19" t="e">
        <f t="shared" si="8"/>
        <v>#DIV/0!</v>
      </c>
      <c r="AM30" s="19"/>
      <c r="AN30" s="19"/>
      <c r="AO30" s="19">
        <f t="shared" si="4"/>
        <v>0</v>
      </c>
      <c r="AP30" s="19"/>
      <c r="AQ30" s="19" t="e">
        <f t="shared" si="9"/>
        <v>#DIV/0!</v>
      </c>
      <c r="AR30" s="19"/>
    </row>
    <row r="31" spans="1:44" s="29" customFormat="1">
      <c r="A31" s="20"/>
      <c r="B31" s="19"/>
      <c r="C31" s="19"/>
      <c r="D31" s="19"/>
      <c r="E31" s="19"/>
      <c r="F31" s="19"/>
      <c r="G31" s="19"/>
      <c r="H31" s="19"/>
      <c r="I31" s="19"/>
      <c r="J31" s="19"/>
      <c r="K31" s="19"/>
      <c r="L31" s="19"/>
      <c r="M31" s="19"/>
      <c r="N31" s="19"/>
      <c r="O31" s="19"/>
      <c r="P31" s="19"/>
      <c r="Q31" s="36"/>
      <c r="R31" s="19"/>
      <c r="S31" s="19"/>
      <c r="T31" s="19"/>
      <c r="U31" s="28">
        <f t="shared" si="0"/>
        <v>0</v>
      </c>
      <c r="V31" s="19"/>
      <c r="W31" s="19" t="e">
        <f t="shared" si="5"/>
        <v>#DIV/0!</v>
      </c>
      <c r="X31" s="19"/>
      <c r="Y31" s="19"/>
      <c r="Z31" s="28">
        <f t="shared" si="1"/>
        <v>0</v>
      </c>
      <c r="AA31" s="19"/>
      <c r="AB31" s="19" t="e">
        <f t="shared" si="6"/>
        <v>#DIV/0!</v>
      </c>
      <c r="AC31" s="19"/>
      <c r="AD31" s="19"/>
      <c r="AE31" s="28">
        <f t="shared" si="2"/>
        <v>0</v>
      </c>
      <c r="AF31" s="19"/>
      <c r="AG31" s="19" t="e">
        <f t="shared" si="7"/>
        <v>#DIV/0!</v>
      </c>
      <c r="AH31" s="19"/>
      <c r="AI31" s="19"/>
      <c r="AJ31" s="28">
        <f t="shared" si="3"/>
        <v>0</v>
      </c>
      <c r="AK31" s="19"/>
      <c r="AL31" s="19" t="e">
        <f t="shared" si="8"/>
        <v>#DIV/0!</v>
      </c>
      <c r="AM31" s="19"/>
      <c r="AN31" s="19"/>
      <c r="AO31" s="19">
        <f t="shared" si="4"/>
        <v>0</v>
      </c>
      <c r="AP31" s="19"/>
      <c r="AQ31" s="19" t="e">
        <f t="shared" si="9"/>
        <v>#DIV/0!</v>
      </c>
      <c r="AR31" s="19"/>
    </row>
    <row r="32" spans="1:44" s="29" customFormat="1">
      <c r="A32" s="20"/>
      <c r="B32" s="19"/>
      <c r="C32" s="19"/>
      <c r="D32" s="19"/>
      <c r="E32" s="19"/>
      <c r="F32" s="19"/>
      <c r="G32" s="19"/>
      <c r="H32" s="19"/>
      <c r="I32" s="19"/>
      <c r="J32" s="19"/>
      <c r="K32" s="19"/>
      <c r="L32" s="19"/>
      <c r="M32" s="19"/>
      <c r="N32" s="19"/>
      <c r="O32" s="19"/>
      <c r="P32" s="19"/>
      <c r="Q32" s="36"/>
      <c r="R32" s="19"/>
      <c r="S32" s="19"/>
      <c r="T32" s="19"/>
      <c r="U32" s="28">
        <f t="shared" si="0"/>
        <v>0</v>
      </c>
      <c r="V32" s="19"/>
      <c r="W32" s="19" t="e">
        <f t="shared" si="5"/>
        <v>#DIV/0!</v>
      </c>
      <c r="X32" s="19"/>
      <c r="Y32" s="19"/>
      <c r="Z32" s="28">
        <f t="shared" si="1"/>
        <v>0</v>
      </c>
      <c r="AA32" s="19"/>
      <c r="AB32" s="19" t="e">
        <f t="shared" si="6"/>
        <v>#DIV/0!</v>
      </c>
      <c r="AC32" s="19"/>
      <c r="AD32" s="19"/>
      <c r="AE32" s="28">
        <f t="shared" si="2"/>
        <v>0</v>
      </c>
      <c r="AF32" s="19"/>
      <c r="AG32" s="19" t="e">
        <f t="shared" si="7"/>
        <v>#DIV/0!</v>
      </c>
      <c r="AH32" s="19"/>
      <c r="AI32" s="19"/>
      <c r="AJ32" s="28">
        <f t="shared" si="3"/>
        <v>0</v>
      </c>
      <c r="AK32" s="19"/>
      <c r="AL32" s="19" t="e">
        <f t="shared" si="8"/>
        <v>#DIV/0!</v>
      </c>
      <c r="AM32" s="19"/>
      <c r="AN32" s="19"/>
      <c r="AO32" s="19">
        <f t="shared" si="4"/>
        <v>0</v>
      </c>
      <c r="AP32" s="19"/>
      <c r="AQ32" s="19" t="e">
        <f t="shared" si="9"/>
        <v>#DIV/0!</v>
      </c>
      <c r="AR32" s="19"/>
    </row>
    <row r="33" spans="1:44" s="29" customFormat="1">
      <c r="A33" s="20"/>
      <c r="B33" s="19"/>
      <c r="C33" s="19"/>
      <c r="D33" s="19"/>
      <c r="E33" s="19"/>
      <c r="F33" s="19"/>
      <c r="G33" s="19"/>
      <c r="H33" s="19"/>
      <c r="I33" s="19"/>
      <c r="J33" s="19"/>
      <c r="K33" s="19"/>
      <c r="L33" s="19"/>
      <c r="M33" s="19"/>
      <c r="N33" s="19"/>
      <c r="O33" s="19"/>
      <c r="P33" s="19"/>
      <c r="Q33" s="36"/>
      <c r="R33" s="19"/>
      <c r="S33" s="19"/>
      <c r="T33" s="19"/>
      <c r="U33" s="28">
        <f t="shared" si="0"/>
        <v>0</v>
      </c>
      <c r="V33" s="19"/>
      <c r="W33" s="19" t="e">
        <f t="shared" si="5"/>
        <v>#DIV/0!</v>
      </c>
      <c r="X33" s="19"/>
      <c r="Y33" s="19"/>
      <c r="Z33" s="28">
        <f t="shared" si="1"/>
        <v>0</v>
      </c>
      <c r="AA33" s="19"/>
      <c r="AB33" s="19" t="e">
        <f t="shared" si="6"/>
        <v>#DIV/0!</v>
      </c>
      <c r="AC33" s="19"/>
      <c r="AD33" s="19"/>
      <c r="AE33" s="28">
        <f t="shared" si="2"/>
        <v>0</v>
      </c>
      <c r="AF33" s="19"/>
      <c r="AG33" s="19" t="e">
        <f t="shared" si="7"/>
        <v>#DIV/0!</v>
      </c>
      <c r="AH33" s="19"/>
      <c r="AI33" s="19"/>
      <c r="AJ33" s="28">
        <f t="shared" si="3"/>
        <v>0</v>
      </c>
      <c r="AK33" s="19"/>
      <c r="AL33" s="19" t="e">
        <f t="shared" si="8"/>
        <v>#DIV/0!</v>
      </c>
      <c r="AM33" s="19"/>
      <c r="AN33" s="19"/>
      <c r="AO33" s="19">
        <f t="shared" si="4"/>
        <v>0</v>
      </c>
      <c r="AP33" s="19"/>
      <c r="AQ33" s="19" t="e">
        <f t="shared" si="9"/>
        <v>#DIV/0!</v>
      </c>
      <c r="AR33" s="19"/>
    </row>
    <row r="34" spans="1:44" s="29" customFormat="1">
      <c r="A34" s="20"/>
      <c r="B34" s="19"/>
      <c r="C34" s="19"/>
      <c r="D34" s="19"/>
      <c r="E34" s="19"/>
      <c r="F34" s="19"/>
      <c r="G34" s="19"/>
      <c r="H34" s="19"/>
      <c r="I34" s="19"/>
      <c r="J34" s="19"/>
      <c r="K34" s="19"/>
      <c r="L34" s="19"/>
      <c r="M34" s="19"/>
      <c r="N34" s="19"/>
      <c r="O34" s="19"/>
      <c r="P34" s="19"/>
      <c r="Q34" s="36"/>
      <c r="R34" s="19"/>
      <c r="S34" s="19"/>
      <c r="T34" s="19"/>
      <c r="U34" s="28">
        <f t="shared" si="0"/>
        <v>0</v>
      </c>
      <c r="V34" s="19"/>
      <c r="W34" s="19" t="e">
        <f t="shared" si="5"/>
        <v>#DIV/0!</v>
      </c>
      <c r="X34" s="19"/>
      <c r="Y34" s="19"/>
      <c r="Z34" s="28">
        <f t="shared" si="1"/>
        <v>0</v>
      </c>
      <c r="AA34" s="19"/>
      <c r="AB34" s="19" t="e">
        <f t="shared" si="6"/>
        <v>#DIV/0!</v>
      </c>
      <c r="AC34" s="19"/>
      <c r="AD34" s="19"/>
      <c r="AE34" s="28">
        <f t="shared" si="2"/>
        <v>0</v>
      </c>
      <c r="AF34" s="19"/>
      <c r="AG34" s="19" t="e">
        <f t="shared" si="7"/>
        <v>#DIV/0!</v>
      </c>
      <c r="AH34" s="19"/>
      <c r="AI34" s="19"/>
      <c r="AJ34" s="28">
        <f t="shared" si="3"/>
        <v>0</v>
      </c>
      <c r="AK34" s="19"/>
      <c r="AL34" s="19" t="e">
        <f t="shared" si="8"/>
        <v>#DIV/0!</v>
      </c>
      <c r="AM34" s="19"/>
      <c r="AN34" s="19"/>
      <c r="AO34" s="19">
        <f t="shared" si="4"/>
        <v>0</v>
      </c>
      <c r="AP34" s="19"/>
      <c r="AQ34" s="19" t="e">
        <f t="shared" si="9"/>
        <v>#DIV/0!</v>
      </c>
      <c r="AR34" s="19"/>
    </row>
    <row r="35" spans="1:44" s="5" customFormat="1" ht="15.75">
      <c r="A35" s="9"/>
      <c r="B35" s="9"/>
      <c r="C35" s="9"/>
      <c r="D35" s="9"/>
      <c r="E35" s="9"/>
      <c r="F35" s="9"/>
      <c r="G35" s="9"/>
      <c r="H35" s="9"/>
      <c r="I35" s="9"/>
      <c r="J35" s="9"/>
      <c r="K35" s="9"/>
      <c r="L35" s="9"/>
      <c r="M35" s="13"/>
      <c r="N35" s="13"/>
      <c r="O35" s="13"/>
      <c r="P35" s="13"/>
      <c r="Q35" s="13"/>
      <c r="R35" s="9"/>
      <c r="S35" s="9"/>
      <c r="T35" s="9"/>
      <c r="U35" s="13"/>
      <c r="V35" s="13"/>
      <c r="W35" s="13" t="e">
        <f>AVERAGE(W13:W34)*80%</f>
        <v>#DIV/0!</v>
      </c>
      <c r="X35" s="13"/>
      <c r="Y35" s="13"/>
      <c r="Z35" s="13"/>
      <c r="AA35" s="13"/>
      <c r="AB35" s="13" t="e">
        <f>AVERAGE(AB13:AB34)*80%</f>
        <v>#DIV/0!</v>
      </c>
      <c r="AC35" s="13"/>
      <c r="AD35" s="13"/>
      <c r="AE35" s="13"/>
      <c r="AF35" s="13"/>
      <c r="AG35" s="13" t="e">
        <f>AVERAGE(AG13:AG34)*80%</f>
        <v>#DIV/0!</v>
      </c>
      <c r="AH35" s="13"/>
      <c r="AI35" s="13"/>
      <c r="AJ35" s="13"/>
      <c r="AK35" s="13"/>
      <c r="AL35" s="13" t="e">
        <f>AVERAGE(AL13:AL34)*80%</f>
        <v>#DIV/0!</v>
      </c>
      <c r="AM35" s="9"/>
      <c r="AN35" s="9"/>
      <c r="AO35" s="14"/>
      <c r="AP35" s="14"/>
      <c r="AQ35" s="13" t="e">
        <f>AVERAGE(AQ13:AQ34)*80%</f>
        <v>#DIV/0!</v>
      </c>
      <c r="AR35" s="9"/>
    </row>
    <row r="36" spans="1:44" s="29" customFormat="1">
      <c r="A36" s="37"/>
      <c r="B36" s="24"/>
      <c r="C36" s="24"/>
      <c r="D36" s="24"/>
      <c r="E36" s="24"/>
      <c r="F36" s="24"/>
      <c r="G36" s="24"/>
      <c r="H36" s="24"/>
      <c r="I36" s="24"/>
      <c r="J36" s="24"/>
      <c r="K36" s="25"/>
      <c r="L36" s="26"/>
      <c r="M36" s="27"/>
      <c r="N36" s="27"/>
      <c r="O36" s="27"/>
      <c r="P36" s="27"/>
      <c r="Q36" s="27"/>
      <c r="R36" s="24"/>
      <c r="S36" s="19"/>
      <c r="T36" s="19"/>
      <c r="U36" s="28">
        <f>M36</f>
        <v>0</v>
      </c>
      <c r="V36" s="24"/>
      <c r="W36" s="19" t="e">
        <f t="shared" si="5"/>
        <v>#DIV/0!</v>
      </c>
      <c r="X36" s="24"/>
      <c r="Y36" s="24"/>
      <c r="Z36" s="28">
        <f>N36</f>
        <v>0</v>
      </c>
      <c r="AA36" s="24"/>
      <c r="AB36" s="19" t="e">
        <f t="shared" si="6"/>
        <v>#DIV/0!</v>
      </c>
      <c r="AC36" s="24"/>
      <c r="AD36" s="24"/>
      <c r="AE36" s="28">
        <f>O36</f>
        <v>0</v>
      </c>
      <c r="AF36" s="24"/>
      <c r="AG36" s="19" t="e">
        <f t="shared" si="7"/>
        <v>#DIV/0!</v>
      </c>
      <c r="AH36" s="24"/>
      <c r="AI36" s="24"/>
      <c r="AJ36" s="28">
        <f>P36</f>
        <v>0</v>
      </c>
      <c r="AK36" s="24"/>
      <c r="AL36" s="19" t="e">
        <f t="shared" si="8"/>
        <v>#DIV/0!</v>
      </c>
      <c r="AM36" s="24"/>
      <c r="AN36" s="24"/>
      <c r="AO36" s="19">
        <f>Q36</f>
        <v>0</v>
      </c>
      <c r="AP36" s="24"/>
      <c r="AQ36" s="19" t="e">
        <f t="shared" si="9"/>
        <v>#DIV/0!</v>
      </c>
      <c r="AR36" s="24"/>
    </row>
    <row r="37" spans="1:44" s="29" customFormat="1">
      <c r="A37" s="37"/>
      <c r="B37" s="24"/>
      <c r="C37" s="24"/>
      <c r="D37" s="24"/>
      <c r="E37" s="24"/>
      <c r="F37" s="24"/>
      <c r="G37" s="24"/>
      <c r="H37" s="24"/>
      <c r="I37" s="24"/>
      <c r="J37" s="24"/>
      <c r="K37" s="25"/>
      <c r="L37" s="25"/>
      <c r="M37" s="30"/>
      <c r="N37" s="30"/>
      <c r="O37" s="30"/>
      <c r="P37" s="30"/>
      <c r="Q37" s="30"/>
      <c r="R37" s="24"/>
      <c r="S37" s="19"/>
      <c r="T37" s="19"/>
      <c r="U37" s="28">
        <f>M37</f>
        <v>0</v>
      </c>
      <c r="V37" s="24"/>
      <c r="W37" s="19" t="e">
        <f t="shared" si="5"/>
        <v>#DIV/0!</v>
      </c>
      <c r="X37" s="24"/>
      <c r="Y37" s="24"/>
      <c r="Z37" s="28">
        <f>N37</f>
        <v>0</v>
      </c>
      <c r="AA37" s="24"/>
      <c r="AB37" s="19" t="e">
        <f t="shared" si="6"/>
        <v>#DIV/0!</v>
      </c>
      <c r="AC37" s="24"/>
      <c r="AD37" s="24"/>
      <c r="AE37" s="28">
        <f>O37</f>
        <v>0</v>
      </c>
      <c r="AF37" s="24"/>
      <c r="AG37" s="19" t="e">
        <f t="shared" si="7"/>
        <v>#DIV/0!</v>
      </c>
      <c r="AH37" s="24"/>
      <c r="AI37" s="24"/>
      <c r="AJ37" s="28">
        <f>P37</f>
        <v>0</v>
      </c>
      <c r="AK37" s="24"/>
      <c r="AL37" s="19" t="e">
        <f t="shared" si="8"/>
        <v>#DIV/0!</v>
      </c>
      <c r="AM37" s="24"/>
      <c r="AN37" s="24"/>
      <c r="AO37" s="19">
        <f>Q37</f>
        <v>0</v>
      </c>
      <c r="AP37" s="24"/>
      <c r="AQ37" s="19" t="e">
        <f t="shared" si="9"/>
        <v>#DIV/0!</v>
      </c>
      <c r="AR37" s="24"/>
    </row>
    <row r="38" spans="1:44" s="29" customFormat="1">
      <c r="A38" s="37"/>
      <c r="B38" s="24"/>
      <c r="C38" s="24"/>
      <c r="D38" s="24"/>
      <c r="E38" s="24"/>
      <c r="F38" s="24"/>
      <c r="G38" s="24"/>
      <c r="H38" s="24"/>
      <c r="I38" s="24"/>
      <c r="J38" s="24"/>
      <c r="K38" s="25"/>
      <c r="L38" s="25"/>
      <c r="M38" s="30"/>
      <c r="N38" s="30"/>
      <c r="O38" s="30"/>
      <c r="P38" s="30"/>
      <c r="Q38" s="30"/>
      <c r="R38" s="24"/>
      <c r="S38" s="19"/>
      <c r="T38" s="19"/>
      <c r="U38" s="28">
        <f>M38</f>
        <v>0</v>
      </c>
      <c r="V38" s="24"/>
      <c r="W38" s="19" t="e">
        <f t="shared" si="5"/>
        <v>#DIV/0!</v>
      </c>
      <c r="X38" s="24"/>
      <c r="Y38" s="24"/>
      <c r="Z38" s="28">
        <f>N38</f>
        <v>0</v>
      </c>
      <c r="AA38" s="24"/>
      <c r="AB38" s="19" t="e">
        <f t="shared" si="6"/>
        <v>#DIV/0!</v>
      </c>
      <c r="AC38" s="24"/>
      <c r="AD38" s="24"/>
      <c r="AE38" s="28">
        <f>O38</f>
        <v>0</v>
      </c>
      <c r="AF38" s="24"/>
      <c r="AG38" s="19" t="e">
        <f t="shared" si="7"/>
        <v>#DIV/0!</v>
      </c>
      <c r="AH38" s="24"/>
      <c r="AI38" s="24"/>
      <c r="AJ38" s="28">
        <f>P38</f>
        <v>0</v>
      </c>
      <c r="AK38" s="24"/>
      <c r="AL38" s="19" t="e">
        <f t="shared" si="8"/>
        <v>#DIV/0!</v>
      </c>
      <c r="AM38" s="24"/>
      <c r="AN38" s="24"/>
      <c r="AO38" s="19">
        <f>Q38</f>
        <v>0</v>
      </c>
      <c r="AP38" s="24"/>
      <c r="AQ38" s="19" t="e">
        <f t="shared" si="9"/>
        <v>#DIV/0!</v>
      </c>
      <c r="AR38" s="24"/>
    </row>
    <row r="39" spans="1:44" s="29" customFormat="1">
      <c r="A39" s="37"/>
      <c r="B39" s="24"/>
      <c r="C39" s="24"/>
      <c r="D39" s="24"/>
      <c r="E39" s="24"/>
      <c r="F39" s="24"/>
      <c r="G39" s="24"/>
      <c r="H39" s="24"/>
      <c r="I39" s="24"/>
      <c r="J39" s="24"/>
      <c r="K39" s="25"/>
      <c r="L39" s="25"/>
      <c r="M39" s="30"/>
      <c r="N39" s="30"/>
      <c r="O39" s="30"/>
      <c r="P39" s="30"/>
      <c r="Q39" s="30"/>
      <c r="R39" s="24"/>
      <c r="S39" s="19"/>
      <c r="T39" s="19"/>
      <c r="U39" s="28">
        <f>M39</f>
        <v>0</v>
      </c>
      <c r="V39" s="24"/>
      <c r="W39" s="19" t="e">
        <f t="shared" si="5"/>
        <v>#DIV/0!</v>
      </c>
      <c r="X39" s="24"/>
      <c r="Y39" s="24"/>
      <c r="Z39" s="28">
        <f>N39</f>
        <v>0</v>
      </c>
      <c r="AA39" s="24"/>
      <c r="AB39" s="19" t="e">
        <f t="shared" si="6"/>
        <v>#DIV/0!</v>
      </c>
      <c r="AC39" s="24"/>
      <c r="AD39" s="24"/>
      <c r="AE39" s="28">
        <f>O39</f>
        <v>0</v>
      </c>
      <c r="AF39" s="24"/>
      <c r="AG39" s="19" t="e">
        <f t="shared" si="7"/>
        <v>#DIV/0!</v>
      </c>
      <c r="AH39" s="24"/>
      <c r="AI39" s="24"/>
      <c r="AJ39" s="28">
        <f>P39</f>
        <v>0</v>
      </c>
      <c r="AK39" s="24"/>
      <c r="AL39" s="19" t="e">
        <f t="shared" si="8"/>
        <v>#DIV/0!</v>
      </c>
      <c r="AM39" s="24"/>
      <c r="AN39" s="24"/>
      <c r="AO39" s="19">
        <f>Q39</f>
        <v>0</v>
      </c>
      <c r="AP39" s="24"/>
      <c r="AQ39" s="19" t="e">
        <f t="shared" si="9"/>
        <v>#DIV/0!</v>
      </c>
      <c r="AR39" s="24"/>
    </row>
    <row r="40" spans="1:44" s="29" customFormat="1">
      <c r="A40" s="37"/>
      <c r="B40" s="24"/>
      <c r="C40" s="24"/>
      <c r="D40" s="24"/>
      <c r="E40" s="24"/>
      <c r="F40" s="24"/>
      <c r="G40" s="24"/>
      <c r="H40" s="24"/>
      <c r="I40" s="24"/>
      <c r="J40" s="24"/>
      <c r="K40" s="25"/>
      <c r="L40" s="25"/>
      <c r="M40" s="31"/>
      <c r="N40" s="31"/>
      <c r="O40" s="31"/>
      <c r="P40" s="31"/>
      <c r="Q40" s="31"/>
      <c r="R40" s="24"/>
      <c r="S40" s="19"/>
      <c r="T40" s="19"/>
      <c r="U40" s="28">
        <f>M40</f>
        <v>0</v>
      </c>
      <c r="V40" s="24"/>
      <c r="W40" s="19" t="e">
        <f t="shared" si="5"/>
        <v>#DIV/0!</v>
      </c>
      <c r="X40" s="24"/>
      <c r="Y40" s="24"/>
      <c r="Z40" s="28">
        <f>N40</f>
        <v>0</v>
      </c>
      <c r="AA40" s="24"/>
      <c r="AB40" s="19" t="e">
        <f t="shared" si="6"/>
        <v>#DIV/0!</v>
      </c>
      <c r="AC40" s="24"/>
      <c r="AD40" s="24"/>
      <c r="AE40" s="28">
        <f>O40</f>
        <v>0</v>
      </c>
      <c r="AF40" s="24"/>
      <c r="AG40" s="19" t="e">
        <f t="shared" si="7"/>
        <v>#DIV/0!</v>
      </c>
      <c r="AH40" s="24"/>
      <c r="AI40" s="24"/>
      <c r="AJ40" s="28">
        <f>P40</f>
        <v>0</v>
      </c>
      <c r="AK40" s="24"/>
      <c r="AL40" s="19" t="e">
        <f t="shared" si="8"/>
        <v>#DIV/0!</v>
      </c>
      <c r="AM40" s="24"/>
      <c r="AN40" s="24"/>
      <c r="AO40" s="19">
        <f>Q40</f>
        <v>0</v>
      </c>
      <c r="AP40" s="24"/>
      <c r="AQ40" s="19" t="e">
        <f t="shared" si="9"/>
        <v>#DIV/0!</v>
      </c>
      <c r="AR40" s="24"/>
    </row>
    <row r="41" spans="1:44" s="5" customFormat="1" ht="15.75">
      <c r="A41" s="9"/>
      <c r="B41" s="9"/>
      <c r="C41" s="9"/>
      <c r="D41" s="9"/>
      <c r="E41" s="9"/>
      <c r="F41" s="9"/>
      <c r="G41" s="9"/>
      <c r="H41" s="10"/>
      <c r="I41" s="10"/>
      <c r="J41" s="10"/>
      <c r="K41" s="10"/>
      <c r="L41" s="10"/>
      <c r="M41" s="11"/>
      <c r="N41" s="11"/>
      <c r="O41" s="11"/>
      <c r="P41" s="11"/>
      <c r="Q41" s="11"/>
      <c r="R41" s="10"/>
      <c r="S41" s="10"/>
      <c r="T41" s="10"/>
      <c r="U41" s="11"/>
      <c r="V41" s="11"/>
      <c r="W41" s="12" t="e">
        <f>AVERAGE(W36:W40)*20%</f>
        <v>#DIV/0!</v>
      </c>
      <c r="X41" s="9"/>
      <c r="Y41" s="9"/>
      <c r="Z41" s="11"/>
      <c r="AA41" s="11"/>
      <c r="AB41" s="12" t="e">
        <f>AVERAGE(AB36:AB40)*20%</f>
        <v>#DIV/0!</v>
      </c>
      <c r="AC41" s="9"/>
      <c r="AD41" s="9"/>
      <c r="AE41" s="11"/>
      <c r="AF41" s="11"/>
      <c r="AG41" s="12" t="e">
        <f>AVERAGE(AG36:AG40)*20%</f>
        <v>#DIV/0!</v>
      </c>
      <c r="AH41" s="9"/>
      <c r="AI41" s="9"/>
      <c r="AJ41" s="11"/>
      <c r="AK41" s="11"/>
      <c r="AL41" s="12" t="e">
        <f>AVERAGE(AL36:AL40)*20%</f>
        <v>#DIV/0!</v>
      </c>
      <c r="AM41" s="9"/>
      <c r="AN41" s="9"/>
      <c r="AO41" s="15"/>
      <c r="AP41" s="15"/>
      <c r="AQ41" s="12" t="e">
        <f>AVERAGE(AQ36:AQ40)*20%</f>
        <v>#DIV/0!</v>
      </c>
      <c r="AR41" s="9"/>
    </row>
    <row r="42" spans="1:44" s="8" customFormat="1" ht="18.75">
      <c r="A42" s="6"/>
      <c r="B42" s="6"/>
      <c r="C42" s="6"/>
      <c r="D42" s="6"/>
      <c r="E42" s="6"/>
      <c r="F42" s="6"/>
      <c r="G42" s="6"/>
      <c r="H42" s="6"/>
      <c r="I42" s="6"/>
      <c r="J42" s="6"/>
      <c r="K42" s="6"/>
      <c r="L42" s="6"/>
      <c r="M42" s="7"/>
      <c r="N42" s="7"/>
      <c r="O42" s="7"/>
      <c r="P42" s="7"/>
      <c r="Q42" s="7"/>
      <c r="R42" s="6"/>
      <c r="S42" s="6"/>
      <c r="T42" s="6"/>
      <c r="U42" s="7"/>
      <c r="V42" s="7"/>
      <c r="W42" s="17" t="e">
        <f>W35+W41</f>
        <v>#DIV/0!</v>
      </c>
      <c r="X42" s="6"/>
      <c r="Y42" s="6"/>
      <c r="Z42" s="7"/>
      <c r="AA42" s="7"/>
      <c r="AB42" s="17" t="e">
        <f>AB35+AB41</f>
        <v>#DIV/0!</v>
      </c>
      <c r="AC42" s="6"/>
      <c r="AD42" s="6"/>
      <c r="AE42" s="7"/>
      <c r="AF42" s="7"/>
      <c r="AG42" s="17" t="e">
        <f>AG35+AG41</f>
        <v>#DIV/0!</v>
      </c>
      <c r="AH42" s="6"/>
      <c r="AI42" s="6"/>
      <c r="AJ42" s="7"/>
      <c r="AK42" s="7"/>
      <c r="AL42" s="17" t="e">
        <f>AL35+AL41</f>
        <v>#DIV/0!</v>
      </c>
      <c r="AM42" s="6"/>
      <c r="AN42" s="6"/>
      <c r="AO42" s="16"/>
      <c r="AP42" s="16"/>
      <c r="AQ42" s="17" t="e">
        <f>AQ35+AQ41</f>
        <v>#DIV/0!</v>
      </c>
      <c r="AR42" s="6"/>
    </row>
  </sheetData>
  <mergeCells count="19">
    <mergeCell ref="U10:Y11"/>
    <mergeCell ref="Z10:AD11"/>
    <mergeCell ref="AE10:AI11"/>
    <mergeCell ref="AJ10:AN11"/>
    <mergeCell ref="AO10:AR11"/>
    <mergeCell ref="A10:B11"/>
    <mergeCell ref="H10:R11"/>
    <mergeCell ref="S10:S12"/>
    <mergeCell ref="T10:T12"/>
    <mergeCell ref="C10:G11"/>
    <mergeCell ref="A1:L1"/>
    <mergeCell ref="M1:Q1"/>
    <mergeCell ref="A2:L2"/>
    <mergeCell ref="A4:D8"/>
    <mergeCell ref="H4:L4"/>
    <mergeCell ref="I5:L5"/>
    <mergeCell ref="I6:L6"/>
    <mergeCell ref="I7:L7"/>
    <mergeCell ref="I8:L8"/>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DY36"/>
  <sheetViews>
    <sheetView tabSelected="1" zoomScale="90" zoomScaleNormal="90" workbookViewId="0">
      <selection activeCell="F10" sqref="F10"/>
    </sheetView>
  </sheetViews>
  <sheetFormatPr defaultColWidth="10.85546875" defaultRowHeight="15"/>
  <cols>
    <col min="1" max="1" width="9.7109375" style="1" customWidth="1"/>
    <col min="2" max="2" width="22.7109375" style="1" customWidth="1"/>
    <col min="3" max="3" width="12.7109375" style="1" customWidth="1"/>
    <col min="4" max="4" width="44.28515625" style="1" bestFit="1" customWidth="1"/>
    <col min="5" max="5" width="10.85546875" style="1" customWidth="1"/>
    <col min="6" max="6" width="24.42578125" style="1" customWidth="1"/>
    <col min="7" max="7" width="23.5703125" style="1" customWidth="1"/>
    <col min="8" max="8" width="17.28515625" style="1" customWidth="1"/>
    <col min="9" max="9" width="18.42578125" style="1" customWidth="1"/>
    <col min="10" max="10" width="27" style="1" customWidth="1"/>
    <col min="11" max="14" width="7.28515625" style="1" customWidth="1"/>
    <col min="15" max="15" width="22.5703125" style="1" customWidth="1"/>
    <col min="16" max="16" width="17.85546875" style="1" customWidth="1"/>
    <col min="17" max="17" width="27.7109375" style="1" customWidth="1"/>
    <col min="18" max="18" width="26.7109375" style="1" customWidth="1"/>
    <col min="19" max="19" width="24"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2" width="16.5703125" style="1" customWidth="1"/>
    <col min="33"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90" s="38" customFormat="1" ht="70.5" customHeight="1">
      <c r="A1" s="100" t="s">
        <v>40</v>
      </c>
      <c r="B1" s="101"/>
      <c r="C1" s="101"/>
      <c r="D1" s="101"/>
      <c r="E1" s="101"/>
      <c r="F1" s="101"/>
      <c r="G1" s="101"/>
      <c r="H1" s="101"/>
      <c r="I1" s="101"/>
      <c r="J1" s="101"/>
      <c r="K1" s="150" t="s">
        <v>41</v>
      </c>
      <c r="L1" s="151"/>
      <c r="M1" s="151"/>
      <c r="N1" s="151"/>
      <c r="O1" s="151"/>
    </row>
    <row r="2" spans="1:90" s="40" customFormat="1" ht="23.45" customHeight="1">
      <c r="A2" s="103" t="s">
        <v>42</v>
      </c>
      <c r="B2" s="104"/>
      <c r="C2" s="104"/>
      <c r="D2" s="104"/>
      <c r="E2" s="104"/>
      <c r="F2" s="104"/>
      <c r="G2" s="104"/>
      <c r="H2" s="104"/>
      <c r="I2" s="104"/>
      <c r="J2" s="104"/>
      <c r="K2" s="39"/>
      <c r="L2" s="39"/>
      <c r="M2" s="39"/>
      <c r="N2" s="39"/>
      <c r="O2" s="39"/>
    </row>
    <row r="3" spans="1:90" s="38" customFormat="1"/>
    <row r="4" spans="1:90" s="38" customFormat="1" ht="29.1" customHeight="1">
      <c r="A4" s="153" t="s">
        <v>3</v>
      </c>
      <c r="B4" s="153"/>
      <c r="C4" s="153"/>
      <c r="D4" s="154" t="s">
        <v>43</v>
      </c>
      <c r="E4" s="106" t="s">
        <v>44</v>
      </c>
      <c r="F4" s="106"/>
      <c r="G4" s="106"/>
      <c r="H4" s="106"/>
      <c r="I4" s="106"/>
      <c r="J4" s="107"/>
    </row>
    <row r="5" spans="1:90" s="38" customFormat="1" ht="15" customHeight="1">
      <c r="A5" s="153"/>
      <c r="B5" s="153"/>
      <c r="C5" s="153"/>
      <c r="D5" s="154"/>
      <c r="E5" s="98" t="s">
        <v>45</v>
      </c>
      <c r="F5" s="2" t="s">
        <v>4</v>
      </c>
      <c r="G5" s="108" t="s">
        <v>5</v>
      </c>
      <c r="H5" s="106"/>
      <c r="I5" s="106"/>
      <c r="J5" s="107"/>
    </row>
    <row r="6" spans="1:90" s="38" customFormat="1" ht="16.5">
      <c r="A6" s="153"/>
      <c r="B6" s="153"/>
      <c r="C6" s="153"/>
      <c r="D6" s="154"/>
      <c r="E6" s="99">
        <v>1</v>
      </c>
      <c r="F6" s="41" t="s">
        <v>46</v>
      </c>
      <c r="G6" s="109" t="s">
        <v>47</v>
      </c>
      <c r="H6" s="109"/>
      <c r="I6" s="109"/>
      <c r="J6" s="109"/>
    </row>
    <row r="7" spans="1:90" s="38" customFormat="1" ht="44.25" customHeight="1">
      <c r="A7" s="153"/>
      <c r="B7" s="153"/>
      <c r="C7" s="153"/>
      <c r="D7" s="154"/>
      <c r="E7" s="99">
        <v>2</v>
      </c>
      <c r="F7" s="41" t="s">
        <v>48</v>
      </c>
      <c r="G7" s="109" t="s">
        <v>49</v>
      </c>
      <c r="H7" s="109"/>
      <c r="I7" s="109"/>
      <c r="J7" s="109"/>
    </row>
    <row r="8" spans="1:90" s="38" customFormat="1" ht="48.75" customHeight="1">
      <c r="A8" s="153"/>
      <c r="B8" s="153"/>
      <c r="C8" s="153"/>
      <c r="D8" s="154"/>
      <c r="E8" s="99">
        <v>3</v>
      </c>
      <c r="F8" s="41" t="s">
        <v>50</v>
      </c>
      <c r="G8" s="109" t="s">
        <v>51</v>
      </c>
      <c r="H8" s="109"/>
      <c r="I8" s="109"/>
      <c r="J8" s="109"/>
    </row>
    <row r="9" spans="1:90" s="38" customFormat="1" ht="48.75" customHeight="1">
      <c r="A9" s="153"/>
      <c r="B9" s="153"/>
      <c r="C9" s="153"/>
      <c r="D9" s="154"/>
      <c r="E9" s="99">
        <v>4</v>
      </c>
      <c r="F9" s="41" t="s">
        <v>52</v>
      </c>
      <c r="G9" s="152" t="s">
        <v>53</v>
      </c>
      <c r="H9" s="152"/>
      <c r="I9" s="152"/>
      <c r="J9" s="152"/>
    </row>
    <row r="10" spans="1:90" s="38" customFormat="1"/>
    <row r="11" spans="1:90" ht="14.45" customHeight="1">
      <c r="A11" s="105" t="s">
        <v>7</v>
      </c>
      <c r="B11" s="105"/>
      <c r="C11" s="105" t="s">
        <v>54</v>
      </c>
      <c r="D11" s="105"/>
      <c r="E11" s="105"/>
      <c r="F11" s="110" t="s">
        <v>9</v>
      </c>
      <c r="G11" s="110"/>
      <c r="H11" s="110"/>
      <c r="I11" s="110"/>
      <c r="J11" s="110"/>
      <c r="K11" s="110"/>
      <c r="L11" s="110"/>
      <c r="M11" s="110"/>
      <c r="N11" s="110"/>
      <c r="O11" s="110"/>
      <c r="P11" s="110"/>
      <c r="Q11" s="111" t="s">
        <v>10</v>
      </c>
      <c r="R11" s="111" t="s">
        <v>11</v>
      </c>
      <c r="S11" s="105" t="s">
        <v>55</v>
      </c>
      <c r="T11" s="105"/>
      <c r="U11" s="105"/>
      <c r="V11" s="120" t="s">
        <v>12</v>
      </c>
      <c r="W11" s="121"/>
      <c r="X11" s="121"/>
      <c r="Y11" s="121"/>
      <c r="Z11" s="122"/>
      <c r="AA11" s="126" t="s">
        <v>13</v>
      </c>
      <c r="AB11" s="127"/>
      <c r="AC11" s="127"/>
      <c r="AD11" s="127"/>
      <c r="AE11" s="128"/>
      <c r="AF11" s="132" t="s">
        <v>14</v>
      </c>
      <c r="AG11" s="133"/>
      <c r="AH11" s="133"/>
      <c r="AI11" s="133"/>
      <c r="AJ11" s="134"/>
      <c r="AK11" s="138" t="s">
        <v>15</v>
      </c>
      <c r="AL11" s="139"/>
      <c r="AM11" s="139"/>
      <c r="AN11" s="139"/>
      <c r="AO11" s="140"/>
      <c r="AP11" s="144" t="s">
        <v>16</v>
      </c>
      <c r="AQ11" s="145"/>
      <c r="AR11" s="145"/>
      <c r="AS11" s="146"/>
    </row>
    <row r="12" spans="1:90" ht="14.45" customHeight="1">
      <c r="A12" s="105"/>
      <c r="B12" s="105"/>
      <c r="C12" s="105"/>
      <c r="D12" s="105"/>
      <c r="E12" s="105"/>
      <c r="F12" s="110"/>
      <c r="G12" s="110"/>
      <c r="H12" s="110"/>
      <c r="I12" s="110"/>
      <c r="J12" s="110"/>
      <c r="K12" s="110"/>
      <c r="L12" s="110"/>
      <c r="M12" s="110"/>
      <c r="N12" s="110"/>
      <c r="O12" s="110"/>
      <c r="P12" s="110"/>
      <c r="Q12" s="112"/>
      <c r="R12" s="112"/>
      <c r="S12" s="105"/>
      <c r="T12" s="105"/>
      <c r="U12" s="105"/>
      <c r="V12" s="123"/>
      <c r="W12" s="124"/>
      <c r="X12" s="124"/>
      <c r="Y12" s="124"/>
      <c r="Z12" s="125"/>
      <c r="AA12" s="129"/>
      <c r="AB12" s="130"/>
      <c r="AC12" s="130"/>
      <c r="AD12" s="130"/>
      <c r="AE12" s="131"/>
      <c r="AF12" s="135"/>
      <c r="AG12" s="136"/>
      <c r="AH12" s="136"/>
      <c r="AI12" s="136"/>
      <c r="AJ12" s="137"/>
      <c r="AK12" s="141"/>
      <c r="AL12" s="142"/>
      <c r="AM12" s="142"/>
      <c r="AN12" s="142"/>
      <c r="AO12" s="143"/>
      <c r="AP12" s="147"/>
      <c r="AQ12" s="148"/>
      <c r="AR12" s="148"/>
      <c r="AS12" s="149"/>
    </row>
    <row r="13" spans="1:90" ht="50.25">
      <c r="A13" s="2" t="s">
        <v>17</v>
      </c>
      <c r="B13" s="2" t="s">
        <v>18</v>
      </c>
      <c r="C13" s="2" t="s">
        <v>56</v>
      </c>
      <c r="D13" s="2" t="s">
        <v>57</v>
      </c>
      <c r="E13" s="2" t="s">
        <v>58</v>
      </c>
      <c r="F13" s="18" t="s">
        <v>24</v>
      </c>
      <c r="G13" s="18" t="s">
        <v>25</v>
      </c>
      <c r="H13" s="18" t="s">
        <v>26</v>
      </c>
      <c r="I13" s="18" t="s">
        <v>59</v>
      </c>
      <c r="J13" s="18" t="s">
        <v>28</v>
      </c>
      <c r="K13" s="18" t="s">
        <v>29</v>
      </c>
      <c r="L13" s="18" t="s">
        <v>30</v>
      </c>
      <c r="M13" s="18" t="s">
        <v>31</v>
      </c>
      <c r="N13" s="18" t="s">
        <v>32</v>
      </c>
      <c r="O13" s="18" t="s">
        <v>33</v>
      </c>
      <c r="P13" s="18" t="s">
        <v>34</v>
      </c>
      <c r="Q13" s="113"/>
      <c r="R13" s="113"/>
      <c r="S13" s="2" t="s">
        <v>60</v>
      </c>
      <c r="T13" s="2" t="s">
        <v>22</v>
      </c>
      <c r="U13" s="2" t="s">
        <v>23</v>
      </c>
      <c r="V13" s="3" t="s">
        <v>35</v>
      </c>
      <c r="W13" s="3" t="s">
        <v>36</v>
      </c>
      <c r="X13" s="3" t="s">
        <v>37</v>
      </c>
      <c r="Y13" s="3" t="s">
        <v>38</v>
      </c>
      <c r="Z13" s="3" t="s">
        <v>39</v>
      </c>
      <c r="AA13" s="21" t="s">
        <v>35</v>
      </c>
      <c r="AB13" s="21" t="s">
        <v>36</v>
      </c>
      <c r="AC13" s="21" t="s">
        <v>37</v>
      </c>
      <c r="AD13" s="21" t="s">
        <v>38</v>
      </c>
      <c r="AE13" s="21" t="s">
        <v>39</v>
      </c>
      <c r="AF13" s="22" t="s">
        <v>35</v>
      </c>
      <c r="AG13" s="22" t="s">
        <v>36</v>
      </c>
      <c r="AH13" s="22" t="s">
        <v>37</v>
      </c>
      <c r="AI13" s="22" t="s">
        <v>38</v>
      </c>
      <c r="AJ13" s="22" t="s">
        <v>39</v>
      </c>
      <c r="AK13" s="23" t="s">
        <v>35</v>
      </c>
      <c r="AL13" s="23" t="s">
        <v>36</v>
      </c>
      <c r="AM13" s="23" t="s">
        <v>37</v>
      </c>
      <c r="AN13" s="23" t="s">
        <v>38</v>
      </c>
      <c r="AO13" s="23" t="s">
        <v>39</v>
      </c>
      <c r="AP13" s="4" t="s">
        <v>35</v>
      </c>
      <c r="AQ13" s="4" t="s">
        <v>36</v>
      </c>
      <c r="AR13" s="4" t="s">
        <v>37</v>
      </c>
      <c r="AS13" s="4" t="s">
        <v>38</v>
      </c>
    </row>
    <row r="14" spans="1:90" s="29" customFormat="1" ht="209.25" customHeight="1">
      <c r="A14" s="20">
        <v>2</v>
      </c>
      <c r="B14" s="56" t="s">
        <v>61</v>
      </c>
      <c r="C14" s="57" t="s">
        <v>62</v>
      </c>
      <c r="D14" s="56" t="s">
        <v>63</v>
      </c>
      <c r="E14" s="56" t="s">
        <v>64</v>
      </c>
      <c r="F14" s="56" t="s">
        <v>65</v>
      </c>
      <c r="G14" s="56" t="s">
        <v>66</v>
      </c>
      <c r="H14" s="56" t="s">
        <v>67</v>
      </c>
      <c r="I14" s="56" t="s">
        <v>68</v>
      </c>
      <c r="J14" s="56" t="s">
        <v>69</v>
      </c>
      <c r="K14" s="57">
        <v>20</v>
      </c>
      <c r="L14" s="57">
        <v>20</v>
      </c>
      <c r="M14" s="57">
        <v>20</v>
      </c>
      <c r="N14" s="57">
        <v>20</v>
      </c>
      <c r="O14" s="57">
        <v>20</v>
      </c>
      <c r="P14" s="56" t="s">
        <v>70</v>
      </c>
      <c r="Q14" s="19" t="s">
        <v>71</v>
      </c>
      <c r="R14" s="19" t="s">
        <v>72</v>
      </c>
      <c r="S14" s="56" t="s">
        <v>73</v>
      </c>
      <c r="T14" s="56" t="s">
        <v>74</v>
      </c>
      <c r="U14" s="56" t="s">
        <v>75</v>
      </c>
      <c r="V14" s="86">
        <f t="shared" ref="V14:V26" si="0">K14</f>
        <v>20</v>
      </c>
      <c r="W14" s="88">
        <v>19</v>
      </c>
      <c r="X14" s="82">
        <f>IFERROR(IF(W14/V14&gt;100%,100%,W14/V14),0)</f>
        <v>0.95</v>
      </c>
      <c r="Y14" s="90" t="s">
        <v>76</v>
      </c>
      <c r="Z14" s="19" t="s">
        <v>77</v>
      </c>
      <c r="AA14" s="86">
        <f t="shared" ref="AA14:AA26" si="1">L14</f>
        <v>20</v>
      </c>
      <c r="AB14" s="88">
        <v>20</v>
      </c>
      <c r="AC14" s="82">
        <f>IFERROR(IF(AB14/AA14&gt;100%,100%,AB14/AA14),0)</f>
        <v>1</v>
      </c>
      <c r="AD14" s="90" t="s">
        <v>78</v>
      </c>
      <c r="AE14" s="90" t="s">
        <v>79</v>
      </c>
      <c r="AF14" s="86">
        <f t="shared" ref="AF14:AF26" si="2">M14</f>
        <v>20</v>
      </c>
      <c r="AG14" s="86"/>
      <c r="AH14" s="82">
        <f>IFERROR(IF(AG14/AF14&gt;100%,100%,AG14/AF14),0)</f>
        <v>0</v>
      </c>
      <c r="AI14" s="19"/>
      <c r="AJ14" s="19"/>
      <c r="AK14" s="86">
        <f t="shared" ref="AK14:AK26" si="3">N14</f>
        <v>20</v>
      </c>
      <c r="AL14" s="86"/>
      <c r="AM14" s="82">
        <f>IFERROR(IF(AL14/AK14&gt;100%,100%,AL14/AK14),0)</f>
        <v>0</v>
      </c>
      <c r="AN14" s="19"/>
      <c r="AO14" s="19"/>
      <c r="AP14" s="84">
        <f t="shared" ref="AP14:AP26" si="4">O14</f>
        <v>20</v>
      </c>
      <c r="AQ14" s="81">
        <f>IFERROR(AVERAGE(W14,AB14,AG14,AL14)*0.5,0)</f>
        <v>9.75</v>
      </c>
      <c r="AR14" s="82">
        <f>IFERROR(IF(AQ14/AP14&gt;100%,100%,AQ14/AP14),0)</f>
        <v>0.48749999999999999</v>
      </c>
      <c r="AS14" s="19" t="s">
        <v>80</v>
      </c>
    </row>
    <row r="15" spans="1:90" s="59" customFormat="1" ht="209.25" customHeight="1">
      <c r="A15" s="20">
        <v>2</v>
      </c>
      <c r="B15" s="56" t="s">
        <v>61</v>
      </c>
      <c r="C15" s="57" t="s">
        <v>81</v>
      </c>
      <c r="D15" s="56" t="s">
        <v>82</v>
      </c>
      <c r="E15" s="56" t="s">
        <v>64</v>
      </c>
      <c r="F15" s="56" t="s">
        <v>83</v>
      </c>
      <c r="G15" s="56" t="s">
        <v>83</v>
      </c>
      <c r="H15" s="56">
        <v>0</v>
      </c>
      <c r="I15" s="56" t="s">
        <v>84</v>
      </c>
      <c r="J15" s="56" t="s">
        <v>85</v>
      </c>
      <c r="K15" s="62">
        <v>20</v>
      </c>
      <c r="L15" s="62">
        <v>20</v>
      </c>
      <c r="M15" s="62">
        <v>20</v>
      </c>
      <c r="N15" s="62">
        <v>20</v>
      </c>
      <c r="O15" s="62">
        <v>20</v>
      </c>
      <c r="P15" s="56" t="s">
        <v>70</v>
      </c>
      <c r="Q15" s="19" t="s">
        <v>86</v>
      </c>
      <c r="R15" s="19" t="s">
        <v>72</v>
      </c>
      <c r="S15" s="19" t="s">
        <v>87</v>
      </c>
      <c r="T15" s="19" t="s">
        <v>88</v>
      </c>
      <c r="U15" s="19" t="s">
        <v>75</v>
      </c>
      <c r="V15" s="85">
        <f t="shared" si="0"/>
        <v>20</v>
      </c>
      <c r="W15" s="89">
        <v>20</v>
      </c>
      <c r="X15" s="82">
        <f>IFERROR(IF(W15/V15&gt;100%,100%,W15/V15),0)</f>
        <v>1</v>
      </c>
      <c r="Y15" s="90" t="s">
        <v>89</v>
      </c>
      <c r="Z15" s="90" t="s">
        <v>90</v>
      </c>
      <c r="AA15" s="85">
        <f t="shared" si="1"/>
        <v>20</v>
      </c>
      <c r="AB15" s="89">
        <v>20</v>
      </c>
      <c r="AC15" s="82">
        <f>IFERROR(IF(AB15/AA15&gt;100%,100%,AB15/AA15),0)</f>
        <v>1</v>
      </c>
      <c r="AD15" s="90" t="s">
        <v>91</v>
      </c>
      <c r="AE15" s="90" t="s">
        <v>92</v>
      </c>
      <c r="AF15" s="85">
        <f t="shared" si="2"/>
        <v>20</v>
      </c>
      <c r="AG15" s="92"/>
      <c r="AH15" s="82">
        <f>IFERROR(IF(AG15/AF15&gt;100%,100%,AG15/AF15),0)</f>
        <v>0</v>
      </c>
      <c r="AI15" s="19"/>
      <c r="AJ15" s="19"/>
      <c r="AK15" s="85">
        <f t="shared" si="3"/>
        <v>20</v>
      </c>
      <c r="AL15" s="92"/>
      <c r="AM15" s="82">
        <f>IFERROR(IF(AL15/AK15&gt;100%,100%,AL15/AK15),0)</f>
        <v>0</v>
      </c>
      <c r="AN15" s="19"/>
      <c r="AO15" s="19"/>
      <c r="AP15" s="85">
        <f t="shared" si="4"/>
        <v>20</v>
      </c>
      <c r="AQ15" s="81">
        <f>IFERROR(AVERAGE(W15,AB15,AG15,AL15)*0.5,0)</f>
        <v>10</v>
      </c>
      <c r="AR15" s="82">
        <f>IFERROR(IF(AQ15/AP15&gt;100%,100%,AQ15/AP15),0)</f>
        <v>0.5</v>
      </c>
      <c r="AS15" s="19" t="s">
        <v>93</v>
      </c>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row>
    <row r="16" spans="1:90" s="59" customFormat="1" ht="209.25" customHeight="1">
      <c r="A16" s="20">
        <v>2</v>
      </c>
      <c r="B16" s="56" t="s">
        <v>61</v>
      </c>
      <c r="C16" s="57" t="s">
        <v>94</v>
      </c>
      <c r="D16" s="56" t="s">
        <v>95</v>
      </c>
      <c r="E16" s="56" t="s">
        <v>64</v>
      </c>
      <c r="F16" s="56" t="s">
        <v>96</v>
      </c>
      <c r="G16" s="56" t="s">
        <v>97</v>
      </c>
      <c r="H16" s="56">
        <v>1</v>
      </c>
      <c r="I16" s="56" t="s">
        <v>98</v>
      </c>
      <c r="J16" s="56" t="s">
        <v>99</v>
      </c>
      <c r="K16" s="57">
        <v>1</v>
      </c>
      <c r="L16" s="57">
        <v>1</v>
      </c>
      <c r="M16" s="57">
        <v>1</v>
      </c>
      <c r="N16" s="57">
        <v>1</v>
      </c>
      <c r="O16" s="57">
        <v>4</v>
      </c>
      <c r="P16" s="56" t="s">
        <v>70</v>
      </c>
      <c r="Q16" s="19" t="s">
        <v>86</v>
      </c>
      <c r="R16" s="19" t="s">
        <v>72</v>
      </c>
      <c r="S16" s="56" t="s">
        <v>100</v>
      </c>
      <c r="T16" s="56" t="s">
        <v>101</v>
      </c>
      <c r="U16" s="56" t="s">
        <v>102</v>
      </c>
      <c r="V16" s="85">
        <f t="shared" si="0"/>
        <v>1</v>
      </c>
      <c r="W16" s="89">
        <v>0</v>
      </c>
      <c r="X16" s="82">
        <f>IFERROR(IF(W16/V16&gt;100%,100%,W16/V16),0)</f>
        <v>0</v>
      </c>
      <c r="Y16" s="90" t="s">
        <v>103</v>
      </c>
      <c r="Z16" s="19" t="s">
        <v>104</v>
      </c>
      <c r="AA16" s="85">
        <f t="shared" si="1"/>
        <v>1</v>
      </c>
      <c r="AB16" s="89">
        <v>1</v>
      </c>
      <c r="AC16" s="82">
        <f>IFERROR(IF(AB16/AA16&gt;100%,100%,AB16/AA16),0)</f>
        <v>1</v>
      </c>
      <c r="AD16" s="90" t="s">
        <v>105</v>
      </c>
      <c r="AE16" s="90" t="s">
        <v>106</v>
      </c>
      <c r="AF16" s="85">
        <f t="shared" si="2"/>
        <v>1</v>
      </c>
      <c r="AG16" s="92"/>
      <c r="AH16" s="82">
        <f>IFERROR(IF(AG16/AF16&gt;100%,100%,AG16/AF16),0)</f>
        <v>0</v>
      </c>
      <c r="AI16" s="19"/>
      <c r="AJ16" s="19"/>
      <c r="AK16" s="85">
        <f t="shared" si="3"/>
        <v>1</v>
      </c>
      <c r="AL16" s="92"/>
      <c r="AM16" s="82">
        <f>IFERROR(IF(AL16/AK16&gt;100%,100%,AL16/AK16),0)</f>
        <v>0</v>
      </c>
      <c r="AN16" s="19"/>
      <c r="AO16" s="19"/>
      <c r="AP16" s="85">
        <f t="shared" si="4"/>
        <v>4</v>
      </c>
      <c r="AQ16" s="81">
        <f>IFERROR(SUM(W16,AB16,AG16,AL16),0)</f>
        <v>1</v>
      </c>
      <c r="AR16" s="82">
        <f>IFERROR(IF(AQ16/AP16&gt;100%,100%,AQ16/AP16),0)</f>
        <v>0.25</v>
      </c>
      <c r="AS16" s="19" t="s">
        <v>107</v>
      </c>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row>
    <row r="17" spans="1:129" s="59" customFormat="1" ht="209.25" customHeight="1">
      <c r="A17" s="20">
        <v>2</v>
      </c>
      <c r="B17" s="56" t="s">
        <v>61</v>
      </c>
      <c r="C17" s="57" t="s">
        <v>108</v>
      </c>
      <c r="D17" s="56" t="s">
        <v>109</v>
      </c>
      <c r="E17" s="56" t="s">
        <v>64</v>
      </c>
      <c r="F17" s="56" t="s">
        <v>110</v>
      </c>
      <c r="G17" s="56" t="s">
        <v>110</v>
      </c>
      <c r="H17" s="56">
        <v>0</v>
      </c>
      <c r="I17" s="56" t="s">
        <v>111</v>
      </c>
      <c r="J17" s="56" t="s">
        <v>112</v>
      </c>
      <c r="K17" s="57">
        <v>1</v>
      </c>
      <c r="L17" s="57">
        <v>1</v>
      </c>
      <c r="M17" s="57">
        <v>1</v>
      </c>
      <c r="N17" s="57">
        <v>1</v>
      </c>
      <c r="O17" s="57">
        <v>4</v>
      </c>
      <c r="P17" s="56" t="s">
        <v>70</v>
      </c>
      <c r="Q17" s="19" t="s">
        <v>86</v>
      </c>
      <c r="R17" s="19" t="s">
        <v>72</v>
      </c>
      <c r="S17" s="56" t="s">
        <v>113</v>
      </c>
      <c r="T17" s="56" t="s">
        <v>88</v>
      </c>
      <c r="U17" s="56" t="s">
        <v>102</v>
      </c>
      <c r="V17" s="85">
        <f t="shared" si="0"/>
        <v>1</v>
      </c>
      <c r="W17" s="89">
        <v>1</v>
      </c>
      <c r="X17" s="82">
        <f>IFERROR(IF(W17/V17&gt;100%,100%,W17/V17),0)</f>
        <v>1</v>
      </c>
      <c r="Y17" s="90" t="s">
        <v>114</v>
      </c>
      <c r="Z17" s="19" t="s">
        <v>115</v>
      </c>
      <c r="AA17" s="85">
        <f t="shared" si="1"/>
        <v>1</v>
      </c>
      <c r="AB17" s="89">
        <v>1</v>
      </c>
      <c r="AC17" s="82">
        <f>IFERROR(IF(AB17/AA17&gt;100%,100%,AB17/AA17),0)</f>
        <v>1</v>
      </c>
      <c r="AD17" s="90" t="s">
        <v>116</v>
      </c>
      <c r="AE17" s="90" t="s">
        <v>117</v>
      </c>
      <c r="AF17" s="85">
        <f t="shared" si="2"/>
        <v>1</v>
      </c>
      <c r="AG17" s="92"/>
      <c r="AH17" s="82">
        <f>IFERROR(IF(AG17/AF17&gt;100%,100%,AG17/AF17),0)</f>
        <v>0</v>
      </c>
      <c r="AI17" s="19"/>
      <c r="AJ17" s="19"/>
      <c r="AK17" s="85">
        <f t="shared" si="3"/>
        <v>1</v>
      </c>
      <c r="AL17" s="92"/>
      <c r="AM17" s="82">
        <f>IFERROR(IF(AL17/AK17&gt;100%,100%,AL17/AK17),0)</f>
        <v>0</v>
      </c>
      <c r="AN17" s="19"/>
      <c r="AO17" s="19"/>
      <c r="AP17" s="85">
        <f t="shared" si="4"/>
        <v>4</v>
      </c>
      <c r="AQ17" s="81">
        <f>IFERROR(SUM(W17,AB17,AG17,AL17),0)</f>
        <v>2</v>
      </c>
      <c r="AR17" s="82">
        <f>IFERROR(IF(AQ17/AP17&gt;100%,100%,AQ17/AP17),0)</f>
        <v>0.5</v>
      </c>
      <c r="AS17" s="19" t="s">
        <v>93</v>
      </c>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row>
    <row r="18" spans="1:129" s="29" customFormat="1" ht="209.25" customHeight="1">
      <c r="A18" s="20">
        <v>2</v>
      </c>
      <c r="B18" s="56" t="s">
        <v>61</v>
      </c>
      <c r="C18" s="57" t="s">
        <v>118</v>
      </c>
      <c r="D18" s="56" t="s">
        <v>119</v>
      </c>
      <c r="E18" s="56" t="s">
        <v>64</v>
      </c>
      <c r="F18" s="56" t="s">
        <v>120</v>
      </c>
      <c r="G18" s="56" t="s">
        <v>120</v>
      </c>
      <c r="H18" s="56">
        <v>3</v>
      </c>
      <c r="I18" s="56" t="s">
        <v>111</v>
      </c>
      <c r="J18" s="56" t="s">
        <v>121</v>
      </c>
      <c r="K18" s="57">
        <v>1</v>
      </c>
      <c r="L18" s="57">
        <v>1</v>
      </c>
      <c r="M18" s="57">
        <v>1</v>
      </c>
      <c r="N18" s="57">
        <v>1</v>
      </c>
      <c r="O18" s="57">
        <v>4</v>
      </c>
      <c r="P18" s="56" t="s">
        <v>70</v>
      </c>
      <c r="Q18" s="19" t="s">
        <v>122</v>
      </c>
      <c r="R18" s="19" t="s">
        <v>72</v>
      </c>
      <c r="S18" s="56" t="s">
        <v>123</v>
      </c>
      <c r="T18" s="56" t="s">
        <v>124</v>
      </c>
      <c r="U18" s="56" t="s">
        <v>125</v>
      </c>
      <c r="V18" s="85">
        <f t="shared" si="0"/>
        <v>1</v>
      </c>
      <c r="W18" s="89">
        <v>1</v>
      </c>
      <c r="X18" s="82">
        <f>IFERROR(IF(W18/V18&gt;100%,100%,W18/V18),0)</f>
        <v>1</v>
      </c>
      <c r="Y18" s="90" t="s">
        <v>126</v>
      </c>
      <c r="Z18" s="19" t="s">
        <v>127</v>
      </c>
      <c r="AA18" s="85">
        <f t="shared" si="1"/>
        <v>1</v>
      </c>
      <c r="AB18" s="89">
        <v>1</v>
      </c>
      <c r="AC18" s="82">
        <f>IFERROR(IF(AB18/AA18&gt;100%,100%,AB18/AA18),0)</f>
        <v>1</v>
      </c>
      <c r="AD18" s="90" t="s">
        <v>128</v>
      </c>
      <c r="AE18" s="90" t="s">
        <v>129</v>
      </c>
      <c r="AF18" s="85">
        <f t="shared" si="2"/>
        <v>1</v>
      </c>
      <c r="AG18" s="92"/>
      <c r="AH18" s="82">
        <f>IFERROR(IF(AG18/AF18&gt;100%,100%,AG18/AF18),0)</f>
        <v>0</v>
      </c>
      <c r="AI18" s="19"/>
      <c r="AJ18" s="19"/>
      <c r="AK18" s="85">
        <f t="shared" si="3"/>
        <v>1</v>
      </c>
      <c r="AL18" s="92"/>
      <c r="AM18" s="82">
        <f>IFERROR(IF(AL18/AK18&gt;100%,100%,AL18/AK18),0)</f>
        <v>0</v>
      </c>
      <c r="AN18" s="19"/>
      <c r="AO18" s="19"/>
      <c r="AP18" s="85">
        <f t="shared" si="4"/>
        <v>4</v>
      </c>
      <c r="AQ18" s="81">
        <f>IFERROR(SUM(W18,AB18,AG18,AL18),0)</f>
        <v>2</v>
      </c>
      <c r="AR18" s="82">
        <f>IFERROR(IF(AQ18/AP18&gt;100%,100%,AQ18/AP18),0)</f>
        <v>0.5</v>
      </c>
      <c r="AS18" s="19" t="s">
        <v>93</v>
      </c>
    </row>
    <row r="19" spans="1:129" s="59" customFormat="1" ht="209.25" customHeight="1">
      <c r="A19" s="20">
        <v>2</v>
      </c>
      <c r="B19" s="56" t="s">
        <v>61</v>
      </c>
      <c r="C19" s="57" t="s">
        <v>130</v>
      </c>
      <c r="D19" s="56" t="s">
        <v>131</v>
      </c>
      <c r="E19" s="56" t="s">
        <v>64</v>
      </c>
      <c r="F19" s="56" t="s">
        <v>132</v>
      </c>
      <c r="G19" s="56" t="s">
        <v>132</v>
      </c>
      <c r="H19" s="56">
        <v>0</v>
      </c>
      <c r="I19" s="56" t="s">
        <v>111</v>
      </c>
      <c r="J19" s="56" t="s">
        <v>133</v>
      </c>
      <c r="K19" s="57">
        <v>1</v>
      </c>
      <c r="L19" s="57">
        <v>1</v>
      </c>
      <c r="M19" s="57">
        <v>1</v>
      </c>
      <c r="N19" s="57">
        <v>1</v>
      </c>
      <c r="O19" s="57">
        <v>4</v>
      </c>
      <c r="P19" s="56" t="s">
        <v>70</v>
      </c>
      <c r="Q19" s="19" t="s">
        <v>86</v>
      </c>
      <c r="R19" s="19" t="s">
        <v>72</v>
      </c>
      <c r="S19" s="56" t="s">
        <v>134</v>
      </c>
      <c r="T19" s="56" t="s">
        <v>88</v>
      </c>
      <c r="U19" s="56" t="s">
        <v>135</v>
      </c>
      <c r="V19" s="85">
        <f t="shared" si="0"/>
        <v>1</v>
      </c>
      <c r="W19" s="89">
        <v>1</v>
      </c>
      <c r="X19" s="82">
        <f>IFERROR(IF(W19/V19&gt;100%,100%,W19/V19),0)</f>
        <v>1</v>
      </c>
      <c r="Y19" s="90" t="s">
        <v>136</v>
      </c>
      <c r="Z19" s="19" t="s">
        <v>137</v>
      </c>
      <c r="AA19" s="85">
        <f t="shared" si="1"/>
        <v>1</v>
      </c>
      <c r="AB19" s="89">
        <v>1</v>
      </c>
      <c r="AC19" s="82">
        <f>IFERROR(IF(AB19/AA19&gt;100%,100%,AB19/AA19),0)</f>
        <v>1</v>
      </c>
      <c r="AD19" s="90" t="s">
        <v>138</v>
      </c>
      <c r="AE19" s="90" t="s">
        <v>139</v>
      </c>
      <c r="AF19" s="85">
        <f t="shared" si="2"/>
        <v>1</v>
      </c>
      <c r="AG19" s="92"/>
      <c r="AH19" s="82">
        <f>IFERROR(IF(AG19/AF19&gt;100%,100%,AG19/AF19),0)</f>
        <v>0</v>
      </c>
      <c r="AI19" s="19"/>
      <c r="AJ19" s="19"/>
      <c r="AK19" s="85">
        <f t="shared" si="3"/>
        <v>1</v>
      </c>
      <c r="AL19" s="92"/>
      <c r="AM19" s="82">
        <f>IFERROR(IF(AL19/AK19&gt;100%,100%,AL19/AK19),0)</f>
        <v>0</v>
      </c>
      <c r="AN19" s="19"/>
      <c r="AO19" s="19"/>
      <c r="AP19" s="85">
        <f t="shared" si="4"/>
        <v>4</v>
      </c>
      <c r="AQ19" s="81">
        <f>IFERROR(SUM(W19,AB19,AG19,AL19),0)</f>
        <v>2</v>
      </c>
      <c r="AR19" s="82">
        <f>IFERROR(IF(AQ19/AP19&gt;100%,100%,AQ19/AP19),0)</f>
        <v>0.5</v>
      </c>
      <c r="AS19" s="19" t="s">
        <v>93</v>
      </c>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row>
    <row r="20" spans="1:129" s="29" customFormat="1" ht="209.25" customHeight="1">
      <c r="A20" s="20">
        <v>2</v>
      </c>
      <c r="B20" s="56" t="s">
        <v>61</v>
      </c>
      <c r="C20" s="57" t="s">
        <v>140</v>
      </c>
      <c r="D20" s="56" t="s">
        <v>141</v>
      </c>
      <c r="E20" s="56" t="s">
        <v>64</v>
      </c>
      <c r="F20" s="56" t="s">
        <v>142</v>
      </c>
      <c r="G20" s="56" t="s">
        <v>143</v>
      </c>
      <c r="H20" s="56">
        <v>0</v>
      </c>
      <c r="I20" s="56" t="s">
        <v>111</v>
      </c>
      <c r="J20" s="56" t="s">
        <v>144</v>
      </c>
      <c r="K20" s="57">
        <v>0</v>
      </c>
      <c r="L20" s="57">
        <v>1</v>
      </c>
      <c r="M20" s="57">
        <v>0</v>
      </c>
      <c r="N20" s="57">
        <v>1</v>
      </c>
      <c r="O20" s="57">
        <v>2</v>
      </c>
      <c r="P20" s="56" t="s">
        <v>70</v>
      </c>
      <c r="Q20" s="19" t="s">
        <v>86</v>
      </c>
      <c r="R20" s="19" t="s">
        <v>72</v>
      </c>
      <c r="S20" s="56" t="s">
        <v>145</v>
      </c>
      <c r="T20" s="56" t="s">
        <v>146</v>
      </c>
      <c r="U20" s="56" t="s">
        <v>147</v>
      </c>
      <c r="V20" s="85">
        <f t="shared" si="0"/>
        <v>0</v>
      </c>
      <c r="W20" s="89">
        <v>0</v>
      </c>
      <c r="X20" s="82">
        <f>IFERROR(IF(W20/V20&gt;100%,100%,W20/V20),0)</f>
        <v>0</v>
      </c>
      <c r="Y20" s="87" t="s">
        <v>148</v>
      </c>
      <c r="Z20" s="87" t="s">
        <v>149</v>
      </c>
      <c r="AA20" s="85">
        <f t="shared" si="1"/>
        <v>1</v>
      </c>
      <c r="AB20" s="89">
        <v>1</v>
      </c>
      <c r="AC20" s="82">
        <f>IFERROR(IF(AB20/AA20&gt;100%,100%,AB20/AA20),0)</f>
        <v>1</v>
      </c>
      <c r="AD20" s="90" t="s">
        <v>150</v>
      </c>
      <c r="AE20" s="90" t="s">
        <v>151</v>
      </c>
      <c r="AF20" s="85">
        <f t="shared" si="2"/>
        <v>0</v>
      </c>
      <c r="AG20" s="92">
        <v>0</v>
      </c>
      <c r="AH20" s="82">
        <f>IFERROR(IF(AG20/AF20&gt;100%,100%,AG20/AF20),0)</f>
        <v>0</v>
      </c>
      <c r="AI20" s="19" t="s">
        <v>152</v>
      </c>
      <c r="AJ20" s="19" t="s">
        <v>152</v>
      </c>
      <c r="AK20" s="85">
        <f t="shared" si="3"/>
        <v>1</v>
      </c>
      <c r="AL20" s="92"/>
      <c r="AM20" s="82">
        <f>IFERROR(IF(AL20/AK20&gt;100%,100%,AL20/AK20),0)</f>
        <v>0</v>
      </c>
      <c r="AN20" s="19"/>
      <c r="AO20" s="19"/>
      <c r="AP20" s="85">
        <f t="shared" si="4"/>
        <v>2</v>
      </c>
      <c r="AQ20" s="81">
        <f>IFERROR(SUM(W20,AB20,AG20,AL20),0)</f>
        <v>1</v>
      </c>
      <c r="AR20" s="82">
        <f>IFERROR(IF(AQ20/AP20&gt;100%,100%,AQ20/AP20),0)</f>
        <v>0.5</v>
      </c>
      <c r="AS20" s="19" t="s">
        <v>93</v>
      </c>
    </row>
    <row r="21" spans="1:129" s="29" customFormat="1" ht="209.25" customHeight="1">
      <c r="A21" s="20">
        <v>2</v>
      </c>
      <c r="B21" s="56" t="s">
        <v>61</v>
      </c>
      <c r="C21" s="57" t="s">
        <v>153</v>
      </c>
      <c r="D21" s="56" t="s">
        <v>154</v>
      </c>
      <c r="E21" s="56" t="s">
        <v>64</v>
      </c>
      <c r="F21" s="56" t="s">
        <v>155</v>
      </c>
      <c r="G21" s="56" t="s">
        <v>155</v>
      </c>
      <c r="H21" s="56">
        <v>2</v>
      </c>
      <c r="I21" s="56" t="s">
        <v>111</v>
      </c>
      <c r="J21" s="56" t="s">
        <v>156</v>
      </c>
      <c r="K21" s="57">
        <v>0</v>
      </c>
      <c r="L21" s="57">
        <v>1</v>
      </c>
      <c r="M21" s="57">
        <v>0</v>
      </c>
      <c r="N21" s="57">
        <v>1</v>
      </c>
      <c r="O21" s="57">
        <v>2</v>
      </c>
      <c r="P21" s="56" t="s">
        <v>70</v>
      </c>
      <c r="Q21" s="19" t="s">
        <v>86</v>
      </c>
      <c r="R21" s="19" t="s">
        <v>72</v>
      </c>
      <c r="S21" s="56" t="s">
        <v>157</v>
      </c>
      <c r="T21" s="56" t="s">
        <v>124</v>
      </c>
      <c r="U21" s="56" t="s">
        <v>158</v>
      </c>
      <c r="V21" s="85">
        <f t="shared" si="0"/>
        <v>0</v>
      </c>
      <c r="W21" s="89">
        <v>0</v>
      </c>
      <c r="X21" s="82">
        <f>IFERROR(IF(W21/V21&gt;100%,100%,W21/V21),0)</f>
        <v>0</v>
      </c>
      <c r="Y21" s="87" t="s">
        <v>152</v>
      </c>
      <c r="Z21" s="87" t="s">
        <v>152</v>
      </c>
      <c r="AA21" s="85">
        <f t="shared" si="1"/>
        <v>1</v>
      </c>
      <c r="AB21" s="89">
        <v>1</v>
      </c>
      <c r="AC21" s="82">
        <f>IFERROR(IF(AB21/AA21&gt;100%,100%,AB21/AA21),0)</f>
        <v>1</v>
      </c>
      <c r="AD21" s="90" t="s">
        <v>159</v>
      </c>
      <c r="AE21" s="90" t="s">
        <v>160</v>
      </c>
      <c r="AF21" s="85">
        <f t="shared" si="2"/>
        <v>0</v>
      </c>
      <c r="AG21" s="92">
        <v>0</v>
      </c>
      <c r="AH21" s="82">
        <f>IFERROR(IF(AG21/AF21&gt;100%,100%,AG21/AF21),0)</f>
        <v>0</v>
      </c>
      <c r="AI21" s="19" t="s">
        <v>152</v>
      </c>
      <c r="AJ21" s="19" t="s">
        <v>152</v>
      </c>
      <c r="AK21" s="85">
        <f t="shared" si="3"/>
        <v>1</v>
      </c>
      <c r="AL21" s="92"/>
      <c r="AM21" s="82">
        <f>IFERROR(IF(AL21/AK21&gt;100%,100%,AL21/AK21),0)</f>
        <v>0</v>
      </c>
      <c r="AN21" s="19"/>
      <c r="AO21" s="19"/>
      <c r="AP21" s="85">
        <f t="shared" si="4"/>
        <v>2</v>
      </c>
      <c r="AQ21" s="81">
        <f>IFERROR(SUM(W21,AB21,AG21,AL21),0)</f>
        <v>1</v>
      </c>
      <c r="AR21" s="82">
        <f>IFERROR(IF(AQ21/AP21&gt;100%,100%,AQ21/AP21),0)</f>
        <v>0.5</v>
      </c>
      <c r="AS21" s="19" t="s">
        <v>93</v>
      </c>
    </row>
    <row r="22" spans="1:129" s="29" customFormat="1" ht="209.25" customHeight="1">
      <c r="A22" s="20">
        <v>2</v>
      </c>
      <c r="B22" s="56" t="s">
        <v>61</v>
      </c>
      <c r="C22" s="57" t="s">
        <v>161</v>
      </c>
      <c r="D22" s="56" t="s">
        <v>162</v>
      </c>
      <c r="E22" s="56" t="s">
        <v>64</v>
      </c>
      <c r="F22" s="56" t="s">
        <v>163</v>
      </c>
      <c r="G22" s="56" t="s">
        <v>163</v>
      </c>
      <c r="H22" s="56">
        <v>3</v>
      </c>
      <c r="I22" s="56" t="s">
        <v>111</v>
      </c>
      <c r="J22" s="56" t="s">
        <v>164</v>
      </c>
      <c r="K22" s="57">
        <v>0</v>
      </c>
      <c r="L22" s="57">
        <v>1</v>
      </c>
      <c r="M22" s="57">
        <v>1</v>
      </c>
      <c r="N22" s="57">
        <v>1</v>
      </c>
      <c r="O22" s="57">
        <v>3</v>
      </c>
      <c r="P22" s="56" t="s">
        <v>70</v>
      </c>
      <c r="Q22" s="19" t="s">
        <v>86</v>
      </c>
      <c r="R22" s="19" t="s">
        <v>72</v>
      </c>
      <c r="S22" s="56" t="s">
        <v>165</v>
      </c>
      <c r="T22" s="56" t="s">
        <v>124</v>
      </c>
      <c r="U22" s="56" t="s">
        <v>166</v>
      </c>
      <c r="V22" s="85">
        <f t="shared" si="0"/>
        <v>0</v>
      </c>
      <c r="W22" s="89">
        <v>0</v>
      </c>
      <c r="X22" s="82">
        <f>IFERROR(IF(W22/V22&gt;100%,100%,W22/V22),0)</f>
        <v>0</v>
      </c>
      <c r="Y22" s="87" t="s">
        <v>152</v>
      </c>
      <c r="Z22" s="87" t="s">
        <v>152</v>
      </c>
      <c r="AA22" s="85">
        <f t="shared" si="1"/>
        <v>1</v>
      </c>
      <c r="AB22" s="89">
        <v>1</v>
      </c>
      <c r="AC22" s="82">
        <f>IFERROR(IF(AB22/AA22&gt;100%,100%,AB22/AA22),0)</f>
        <v>1</v>
      </c>
      <c r="AD22" s="90" t="s">
        <v>167</v>
      </c>
      <c r="AE22" s="90" t="s">
        <v>160</v>
      </c>
      <c r="AF22" s="85">
        <f t="shared" si="2"/>
        <v>1</v>
      </c>
      <c r="AG22" s="92"/>
      <c r="AH22" s="82">
        <f>IFERROR(IF(AG22/AF22&gt;100%,100%,AG22/AF22),0)</f>
        <v>0</v>
      </c>
      <c r="AI22" s="19"/>
      <c r="AJ22" s="19"/>
      <c r="AK22" s="85">
        <f t="shared" si="3"/>
        <v>1</v>
      </c>
      <c r="AL22" s="92"/>
      <c r="AM22" s="82">
        <f>IFERROR(IF(AL22/AK22&gt;100%,100%,AL22/AK22),0)</f>
        <v>0</v>
      </c>
      <c r="AN22" s="19"/>
      <c r="AO22" s="19"/>
      <c r="AP22" s="85">
        <f t="shared" si="4"/>
        <v>3</v>
      </c>
      <c r="AQ22" s="81">
        <f>IFERROR(SUM(W22,AB22,AG22,AL22),0)</f>
        <v>1</v>
      </c>
      <c r="AR22" s="82">
        <f>IFERROR(IF(AQ22/AP22&gt;100%,100%,AQ22/AP22),0)</f>
        <v>0.33333333333333331</v>
      </c>
      <c r="AS22" s="19" t="s">
        <v>168</v>
      </c>
    </row>
    <row r="23" spans="1:129" s="59" customFormat="1" ht="209.25" customHeight="1">
      <c r="A23" s="20">
        <v>2</v>
      </c>
      <c r="B23" s="56" t="s">
        <v>61</v>
      </c>
      <c r="C23" s="57" t="s">
        <v>169</v>
      </c>
      <c r="D23" s="56" t="s">
        <v>170</v>
      </c>
      <c r="E23" s="56" t="s">
        <v>64</v>
      </c>
      <c r="F23" s="56" t="s">
        <v>171</v>
      </c>
      <c r="G23" s="56" t="s">
        <v>171</v>
      </c>
      <c r="H23" s="56">
        <v>0</v>
      </c>
      <c r="I23" s="56" t="s">
        <v>98</v>
      </c>
      <c r="J23" s="56" t="s">
        <v>172</v>
      </c>
      <c r="K23" s="57">
        <v>1</v>
      </c>
      <c r="L23" s="57">
        <v>1</v>
      </c>
      <c r="M23" s="57">
        <v>1</v>
      </c>
      <c r="N23" s="57">
        <v>1</v>
      </c>
      <c r="O23" s="57">
        <v>4</v>
      </c>
      <c r="P23" s="56" t="s">
        <v>70</v>
      </c>
      <c r="Q23" s="19" t="s">
        <v>86</v>
      </c>
      <c r="R23" s="19" t="s">
        <v>72</v>
      </c>
      <c r="S23" s="56" t="s">
        <v>173</v>
      </c>
      <c r="T23" s="56" t="s">
        <v>88</v>
      </c>
      <c r="U23" s="56" t="s">
        <v>174</v>
      </c>
      <c r="V23" s="85">
        <f t="shared" si="0"/>
        <v>1</v>
      </c>
      <c r="W23" s="89">
        <v>1</v>
      </c>
      <c r="X23" s="82">
        <f>IFERROR(IF(W23/V23&gt;100%,100%,W23/V23),0)</f>
        <v>1</v>
      </c>
      <c r="Y23" s="19" t="s">
        <v>175</v>
      </c>
      <c r="Z23" s="19" t="s">
        <v>176</v>
      </c>
      <c r="AA23" s="85">
        <f t="shared" si="1"/>
        <v>1</v>
      </c>
      <c r="AB23" s="89">
        <v>1</v>
      </c>
      <c r="AC23" s="82">
        <f>IFERROR(IF(AB23/AA23&gt;100%,100%,AB23/AA23),0)</f>
        <v>1</v>
      </c>
      <c r="AD23" s="90" t="s">
        <v>177</v>
      </c>
      <c r="AE23" s="90" t="s">
        <v>178</v>
      </c>
      <c r="AF23" s="85">
        <f t="shared" si="2"/>
        <v>1</v>
      </c>
      <c r="AG23" s="92"/>
      <c r="AH23" s="82">
        <f>IFERROR(IF(AG23/AF23&gt;100%,100%,AG23/AF23),0)</f>
        <v>0</v>
      </c>
      <c r="AI23" s="19"/>
      <c r="AJ23" s="19"/>
      <c r="AK23" s="85">
        <f t="shared" si="3"/>
        <v>1</v>
      </c>
      <c r="AL23" s="92"/>
      <c r="AM23" s="82">
        <f>IFERROR(IF(AL23/AK23&gt;100%,100%,AL23/AK23),0)</f>
        <v>0</v>
      </c>
      <c r="AN23" s="19"/>
      <c r="AO23" s="19"/>
      <c r="AP23" s="85">
        <f t="shared" si="4"/>
        <v>4</v>
      </c>
      <c r="AQ23" s="81">
        <f>IFERROR(SUM(W23,AB23,AG23,AL23),0)</f>
        <v>2</v>
      </c>
      <c r="AR23" s="82">
        <f>IFERROR(IF(AQ23/AP23&gt;100%,100%,AQ23/AP23),0)</f>
        <v>0.5</v>
      </c>
      <c r="AS23" s="19" t="s">
        <v>93</v>
      </c>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row>
    <row r="24" spans="1:129" s="29" customFormat="1" ht="209.25" customHeight="1">
      <c r="A24" s="20">
        <v>2</v>
      </c>
      <c r="B24" s="56" t="s">
        <v>61</v>
      </c>
      <c r="C24" s="57">
        <v>11</v>
      </c>
      <c r="D24" s="56" t="s">
        <v>179</v>
      </c>
      <c r="E24" s="56" t="s">
        <v>64</v>
      </c>
      <c r="F24" s="56" t="s">
        <v>180</v>
      </c>
      <c r="G24" s="56" t="s">
        <v>181</v>
      </c>
      <c r="H24" s="56" t="s">
        <v>182</v>
      </c>
      <c r="I24" s="56" t="s">
        <v>111</v>
      </c>
      <c r="J24" s="56" t="s">
        <v>183</v>
      </c>
      <c r="K24" s="57">
        <v>2</v>
      </c>
      <c r="L24" s="57">
        <v>4</v>
      </c>
      <c r="M24" s="57">
        <v>4</v>
      </c>
      <c r="N24" s="57">
        <v>2</v>
      </c>
      <c r="O24" s="57">
        <v>12</v>
      </c>
      <c r="P24" s="56" t="s">
        <v>70</v>
      </c>
      <c r="Q24" s="19" t="s">
        <v>86</v>
      </c>
      <c r="R24" s="19" t="s">
        <v>72</v>
      </c>
      <c r="S24" s="56" t="s">
        <v>184</v>
      </c>
      <c r="T24" s="56" t="s">
        <v>185</v>
      </c>
      <c r="U24" s="56" t="s">
        <v>186</v>
      </c>
      <c r="V24" s="85">
        <f t="shared" si="0"/>
        <v>2</v>
      </c>
      <c r="W24" s="89">
        <v>2</v>
      </c>
      <c r="X24" s="82">
        <f>IFERROR(IF(W24/V24&gt;100%,100%,W24/V24),0)</f>
        <v>1</v>
      </c>
      <c r="Y24" s="90" t="s">
        <v>187</v>
      </c>
      <c r="Z24" s="19" t="s">
        <v>188</v>
      </c>
      <c r="AA24" s="85">
        <f t="shared" si="1"/>
        <v>4</v>
      </c>
      <c r="AB24" s="89">
        <v>4</v>
      </c>
      <c r="AC24" s="82">
        <f>IFERROR(IF(AB24/AA24&gt;100%,100%,AB24/AA24),0)</f>
        <v>1</v>
      </c>
      <c r="AD24" s="90" t="s">
        <v>189</v>
      </c>
      <c r="AE24" s="90" t="s">
        <v>190</v>
      </c>
      <c r="AF24" s="85">
        <f t="shared" si="2"/>
        <v>4</v>
      </c>
      <c r="AG24" s="92"/>
      <c r="AH24" s="82">
        <f>IFERROR(IF(AG24/AF24&gt;100%,100%,AG24/AF24),0)</f>
        <v>0</v>
      </c>
      <c r="AI24" s="19"/>
      <c r="AJ24" s="19"/>
      <c r="AK24" s="85">
        <f t="shared" si="3"/>
        <v>2</v>
      </c>
      <c r="AL24" s="92"/>
      <c r="AM24" s="82">
        <f>IFERROR(IF(AL24/AK24&gt;100%,100%,AL24/AK24),0)</f>
        <v>0</v>
      </c>
      <c r="AN24" s="19"/>
      <c r="AO24" s="19"/>
      <c r="AP24" s="85">
        <f t="shared" si="4"/>
        <v>12</v>
      </c>
      <c r="AQ24" s="81">
        <f>IFERROR(SUM(W24,AB24,AG24,AL24),0)</f>
        <v>6</v>
      </c>
      <c r="AR24" s="82">
        <f>IFERROR(IF(AQ24/AP24&gt;100%,100%,AQ24/AP24),0)</f>
        <v>0.5</v>
      </c>
      <c r="AS24" s="19" t="s">
        <v>93</v>
      </c>
    </row>
    <row r="25" spans="1:129" s="29" customFormat="1" ht="209.25" customHeight="1">
      <c r="A25" s="20">
        <v>2</v>
      </c>
      <c r="B25" s="56" t="s">
        <v>61</v>
      </c>
      <c r="C25" s="57">
        <v>12</v>
      </c>
      <c r="D25" s="60" t="s">
        <v>191</v>
      </c>
      <c r="E25" s="61" t="s">
        <v>64</v>
      </c>
      <c r="F25" s="60" t="s">
        <v>192</v>
      </c>
      <c r="G25" s="56" t="s">
        <v>193</v>
      </c>
      <c r="H25" s="56" t="s">
        <v>194</v>
      </c>
      <c r="I25" s="56" t="s">
        <v>111</v>
      </c>
      <c r="J25" s="56" t="s">
        <v>195</v>
      </c>
      <c r="K25" s="57">
        <v>1</v>
      </c>
      <c r="L25" s="57">
        <v>1</v>
      </c>
      <c r="M25" s="57">
        <v>1</v>
      </c>
      <c r="N25" s="57">
        <v>1</v>
      </c>
      <c r="O25" s="57">
        <v>4</v>
      </c>
      <c r="P25" s="58" t="s">
        <v>70</v>
      </c>
      <c r="Q25" s="19" t="s">
        <v>71</v>
      </c>
      <c r="R25" s="19" t="s">
        <v>72</v>
      </c>
      <c r="S25" s="58" t="s">
        <v>196</v>
      </c>
      <c r="T25" s="62" t="s">
        <v>124</v>
      </c>
      <c r="U25" s="57" t="s">
        <v>186</v>
      </c>
      <c r="V25" s="85">
        <f t="shared" si="0"/>
        <v>1</v>
      </c>
      <c r="W25" s="89">
        <v>1</v>
      </c>
      <c r="X25" s="82">
        <f>IFERROR(IF(W25/V25&gt;100%,100%,W25/V25),0)</f>
        <v>1</v>
      </c>
      <c r="Y25" s="90" t="s">
        <v>197</v>
      </c>
      <c r="Z25" s="19" t="s">
        <v>198</v>
      </c>
      <c r="AA25" s="85">
        <f t="shared" si="1"/>
        <v>1</v>
      </c>
      <c r="AB25" s="89">
        <v>1</v>
      </c>
      <c r="AC25" s="82">
        <f>IFERROR(IF(AB25/AA25&gt;100%,100%,AB25/AA25),0)</f>
        <v>1</v>
      </c>
      <c r="AD25" s="90" t="s">
        <v>199</v>
      </c>
      <c r="AE25" s="90" t="s">
        <v>200</v>
      </c>
      <c r="AF25" s="85">
        <f t="shared" si="2"/>
        <v>1</v>
      </c>
      <c r="AG25" s="92"/>
      <c r="AH25" s="82">
        <f>IFERROR(IF(AG25/AF25&gt;100%,100%,AG25/AF25),0)</f>
        <v>0</v>
      </c>
      <c r="AI25" s="19"/>
      <c r="AJ25" s="19"/>
      <c r="AK25" s="85">
        <f t="shared" si="3"/>
        <v>1</v>
      </c>
      <c r="AL25" s="92"/>
      <c r="AM25" s="82">
        <f>IFERROR(IF(AL25/AK25&gt;100%,100%,AL25/AK25),0)</f>
        <v>0</v>
      </c>
      <c r="AN25" s="19"/>
      <c r="AO25" s="19"/>
      <c r="AP25" s="85">
        <f t="shared" si="4"/>
        <v>4</v>
      </c>
      <c r="AQ25" s="81">
        <f>IFERROR(SUM(W25,AB25,AG25,AL25),0)</f>
        <v>2</v>
      </c>
      <c r="AR25" s="82">
        <f>IFERROR(IF(AQ25/AP25&gt;100%,100%,AQ25/AP25),0)</f>
        <v>0.5</v>
      </c>
      <c r="AS25" s="19" t="s">
        <v>93</v>
      </c>
    </row>
    <row r="26" spans="1:129" s="29" customFormat="1" ht="209.25" customHeight="1">
      <c r="A26" s="20">
        <v>2</v>
      </c>
      <c r="B26" s="56" t="s">
        <v>61</v>
      </c>
      <c r="C26" s="57">
        <v>13</v>
      </c>
      <c r="D26" s="60" t="s">
        <v>201</v>
      </c>
      <c r="E26" s="61" t="s">
        <v>64</v>
      </c>
      <c r="F26" s="60" t="s">
        <v>202</v>
      </c>
      <c r="G26" s="56" t="s">
        <v>203</v>
      </c>
      <c r="H26" s="56" t="s">
        <v>204</v>
      </c>
      <c r="I26" s="60" t="s">
        <v>111</v>
      </c>
      <c r="J26" s="56" t="s">
        <v>205</v>
      </c>
      <c r="K26" s="57">
        <v>1</v>
      </c>
      <c r="L26" s="57">
        <v>1</v>
      </c>
      <c r="M26" s="57">
        <v>1</v>
      </c>
      <c r="N26" s="57">
        <v>1</v>
      </c>
      <c r="O26" s="63">
        <v>4</v>
      </c>
      <c r="P26" s="64" t="s">
        <v>70</v>
      </c>
      <c r="Q26" s="19" t="s">
        <v>86</v>
      </c>
      <c r="R26" s="19" t="s">
        <v>72</v>
      </c>
      <c r="S26" s="58" t="s">
        <v>206</v>
      </c>
      <c r="T26" s="62" t="s">
        <v>124</v>
      </c>
      <c r="U26" s="57" t="s">
        <v>186</v>
      </c>
      <c r="V26" s="85">
        <f t="shared" si="0"/>
        <v>1</v>
      </c>
      <c r="W26" s="89">
        <v>1</v>
      </c>
      <c r="X26" s="82">
        <f>IFERROR(IF(W26/V26&gt;100%,100%,W26/V26),0)</f>
        <v>1</v>
      </c>
      <c r="Y26" s="90" t="s">
        <v>207</v>
      </c>
      <c r="Z26" s="19" t="s">
        <v>208</v>
      </c>
      <c r="AA26" s="85">
        <f t="shared" si="1"/>
        <v>1</v>
      </c>
      <c r="AB26" s="89">
        <v>1</v>
      </c>
      <c r="AC26" s="82">
        <f>IFERROR(IF(AB26/AA26&gt;100%,100%,AB26/AA26),0)</f>
        <v>1</v>
      </c>
      <c r="AD26" s="90" t="s">
        <v>209</v>
      </c>
      <c r="AE26" s="90" t="s">
        <v>210</v>
      </c>
      <c r="AF26" s="85">
        <f t="shared" si="2"/>
        <v>1</v>
      </c>
      <c r="AG26" s="92"/>
      <c r="AH26" s="82">
        <f>IFERROR(IF(AG26/AF26&gt;100%,100%,AG26/AF26),0)</f>
        <v>0</v>
      </c>
      <c r="AI26" s="19"/>
      <c r="AJ26" s="19"/>
      <c r="AK26" s="85">
        <f t="shared" si="3"/>
        <v>1</v>
      </c>
      <c r="AL26" s="92"/>
      <c r="AM26" s="82">
        <f>IFERROR(IF(AL26/AK26&gt;100%,100%,AL26/AK26),0)</f>
        <v>0</v>
      </c>
      <c r="AN26" s="19"/>
      <c r="AO26" s="19"/>
      <c r="AP26" s="85">
        <f t="shared" si="4"/>
        <v>4</v>
      </c>
      <c r="AQ26" s="81">
        <f>IFERROR(SUM(W26,AB26,AG26,AL26),0)</f>
        <v>2</v>
      </c>
      <c r="AR26" s="82">
        <f>IFERROR(IF(AQ26/AP26&gt;100%,100%,AQ26/AP26),0)</f>
        <v>0.5</v>
      </c>
      <c r="AS26" s="19" t="s">
        <v>93</v>
      </c>
    </row>
    <row r="27" spans="1:129" s="5" customFormat="1" ht="15.75">
      <c r="A27" s="9"/>
      <c r="B27" s="9"/>
      <c r="C27" s="9"/>
      <c r="D27" s="65" t="s">
        <v>211</v>
      </c>
      <c r="E27" s="9"/>
      <c r="F27" s="9"/>
      <c r="G27" s="9"/>
      <c r="H27" s="9"/>
      <c r="I27" s="9"/>
      <c r="J27" s="9"/>
      <c r="K27" s="13"/>
      <c r="L27" s="13"/>
      <c r="M27" s="13"/>
      <c r="N27" s="13"/>
      <c r="O27" s="13"/>
      <c r="P27" s="9"/>
      <c r="Q27" s="9"/>
      <c r="R27" s="9"/>
      <c r="S27" s="9"/>
      <c r="T27" s="9"/>
      <c r="U27" s="9"/>
      <c r="V27" s="14"/>
      <c r="W27" s="14"/>
      <c r="X27" s="83">
        <f>AVERAGE(X14,X15,X16,X17,X18,X19,X23,X24,X25,X26)*80%</f>
        <v>0.71599999999999997</v>
      </c>
      <c r="Y27" s="13"/>
      <c r="Z27" s="13"/>
      <c r="AA27" s="14"/>
      <c r="AB27" s="14"/>
      <c r="AC27" s="83">
        <f>AVERAGE(AC14:AC26)*80%</f>
        <v>0.8</v>
      </c>
      <c r="AD27" s="13"/>
      <c r="AE27" s="13"/>
      <c r="AF27" s="14"/>
      <c r="AG27" s="14"/>
      <c r="AH27" s="83">
        <f>AVERAGE(AH14,AH15,AH16,AH17,AH18,AH19,AH22,AH23,AH24,AH25,AH26)*80%</f>
        <v>0</v>
      </c>
      <c r="AI27" s="13"/>
      <c r="AJ27" s="13"/>
      <c r="AK27" s="14"/>
      <c r="AL27" s="14"/>
      <c r="AM27" s="83">
        <f>AVERAGE(AM14:AM26)*80%</f>
        <v>0</v>
      </c>
      <c r="AN27" s="9"/>
      <c r="AO27" s="9"/>
      <c r="AP27" s="14"/>
      <c r="AQ27" s="14"/>
      <c r="AR27" s="83">
        <f>AVERAGE(AR14:AR26)*80%</f>
        <v>0.37358974358974356</v>
      </c>
      <c r="AS27" s="9"/>
    </row>
    <row r="28" spans="1:129" s="29" customFormat="1" ht="409.6">
      <c r="A28" s="37">
        <v>3</v>
      </c>
      <c r="B28" s="24" t="s">
        <v>212</v>
      </c>
      <c r="C28" s="37" t="s">
        <v>213</v>
      </c>
      <c r="D28" s="25" t="s">
        <v>214</v>
      </c>
      <c r="E28" s="24" t="s">
        <v>215</v>
      </c>
      <c r="F28" s="24" t="s">
        <v>216</v>
      </c>
      <c r="G28" s="24" t="s">
        <v>217</v>
      </c>
      <c r="H28" s="46" t="s">
        <v>218</v>
      </c>
      <c r="I28" s="25" t="s">
        <v>84</v>
      </c>
      <c r="J28" s="37" t="s">
        <v>219</v>
      </c>
      <c r="K28" s="47" t="s">
        <v>220</v>
      </c>
      <c r="L28" s="47">
        <v>0.8</v>
      </c>
      <c r="M28" s="47" t="s">
        <v>220</v>
      </c>
      <c r="N28" s="47">
        <v>0.8</v>
      </c>
      <c r="O28" s="47">
        <v>0.8</v>
      </c>
      <c r="P28" s="37" t="s">
        <v>70</v>
      </c>
      <c r="Q28" s="48" t="s">
        <v>86</v>
      </c>
      <c r="R28" s="48" t="s">
        <v>221</v>
      </c>
      <c r="S28" s="24" t="s">
        <v>222</v>
      </c>
      <c r="T28" s="48" t="s">
        <v>223</v>
      </c>
      <c r="U28" s="48" t="s">
        <v>224</v>
      </c>
      <c r="V28" s="70" t="str">
        <f>K28</f>
        <v>No programada</v>
      </c>
      <c r="W28" s="71">
        <v>0</v>
      </c>
      <c r="X28" s="94">
        <f>IFERROR(IF(W28/V28&gt;100%,100%,W28/V28),0)</f>
        <v>0</v>
      </c>
      <c r="Y28" s="49" t="s">
        <v>152</v>
      </c>
      <c r="Z28" s="49" t="s">
        <v>152</v>
      </c>
      <c r="AA28" s="93">
        <f>L28</f>
        <v>0.8</v>
      </c>
      <c r="AB28" s="71">
        <v>0.57999999999999996</v>
      </c>
      <c r="AC28" s="94">
        <f>IFERROR(IF(AB28/AA28&gt;100%,100%,AB28/AA28),0)</f>
        <v>0.72499999999999987</v>
      </c>
      <c r="AD28" s="24" t="s">
        <v>225</v>
      </c>
      <c r="AE28" s="24" t="s">
        <v>226</v>
      </c>
      <c r="AF28" s="91" t="str">
        <f>M28</f>
        <v>No programada</v>
      </c>
      <c r="AG28" s="71">
        <v>0</v>
      </c>
      <c r="AH28" s="94">
        <f>IFERROR(IF(AG28/AF28&gt;100%,100%,AG28/AF28),0)</f>
        <v>0</v>
      </c>
      <c r="AI28" s="24" t="s">
        <v>152</v>
      </c>
      <c r="AJ28" s="24" t="s">
        <v>152</v>
      </c>
      <c r="AK28" s="93">
        <f>N28</f>
        <v>0.8</v>
      </c>
      <c r="AL28" s="78"/>
      <c r="AM28" s="94">
        <f>IFERROR(IF(AL28/AK28&gt;100%,100%,AL28/AK28),0)</f>
        <v>0</v>
      </c>
      <c r="AN28" s="24"/>
      <c r="AO28" s="24"/>
      <c r="AP28" s="70">
        <f>O28</f>
        <v>0.8</v>
      </c>
      <c r="AQ28" s="71">
        <f>IFERROR(AVERAGE(AB28,AL28)*0.5,0)</f>
        <v>0.28999999999999998</v>
      </c>
      <c r="AR28" s="94">
        <f>IFERROR(IF(AQ28/AP28&gt;100%,100%,AQ28/AP28),0)</f>
        <v>0.36249999999999993</v>
      </c>
      <c r="AS28" s="24" t="s">
        <v>227</v>
      </c>
    </row>
    <row r="29" spans="1:129" s="29" customFormat="1" ht="133.5">
      <c r="A29" s="37">
        <v>3</v>
      </c>
      <c r="B29" s="24" t="s">
        <v>212</v>
      </c>
      <c r="C29" s="37" t="s">
        <v>228</v>
      </c>
      <c r="D29" s="24" t="s">
        <v>229</v>
      </c>
      <c r="E29" s="24" t="s">
        <v>215</v>
      </c>
      <c r="F29" s="24" t="s">
        <v>230</v>
      </c>
      <c r="G29" s="24" t="s">
        <v>231</v>
      </c>
      <c r="H29" s="50" t="s">
        <v>232</v>
      </c>
      <c r="I29" s="25" t="s">
        <v>98</v>
      </c>
      <c r="J29" s="37" t="s">
        <v>230</v>
      </c>
      <c r="K29" s="51">
        <v>0</v>
      </c>
      <c r="L29" s="51">
        <v>0.38</v>
      </c>
      <c r="M29" s="51">
        <v>0.63</v>
      </c>
      <c r="N29" s="51">
        <v>0</v>
      </c>
      <c r="O29" s="51">
        <v>1</v>
      </c>
      <c r="P29" s="37" t="s">
        <v>70</v>
      </c>
      <c r="Q29" s="24" t="s">
        <v>233</v>
      </c>
      <c r="R29" s="24" t="s">
        <v>234</v>
      </c>
      <c r="S29" s="48" t="s">
        <v>235</v>
      </c>
      <c r="T29" s="48" t="s">
        <v>236</v>
      </c>
      <c r="U29" s="48" t="s">
        <v>237</v>
      </c>
      <c r="V29" s="70">
        <f>K29</f>
        <v>0</v>
      </c>
      <c r="W29" s="91" t="s">
        <v>152</v>
      </c>
      <c r="X29" s="94">
        <f>IFERROR(IF(W29/V29&gt;100%,100%,W29/V29),0)</f>
        <v>0</v>
      </c>
      <c r="Y29" s="49" t="s">
        <v>152</v>
      </c>
      <c r="Z29" s="49" t="s">
        <v>152</v>
      </c>
      <c r="AA29" s="93">
        <f>L29</f>
        <v>0.38</v>
      </c>
      <c r="AB29" s="71">
        <v>0.38</v>
      </c>
      <c r="AC29" s="94">
        <f>IFERROR(IF(AB29/AA29&gt;100%,100%,AB29/AA29),0)</f>
        <v>1</v>
      </c>
      <c r="AD29" s="24" t="s">
        <v>238</v>
      </c>
      <c r="AE29" s="24" t="s">
        <v>239</v>
      </c>
      <c r="AF29" s="93">
        <f>M29</f>
        <v>0.63</v>
      </c>
      <c r="AG29" s="78"/>
      <c r="AH29" s="94">
        <f>IFERROR(IF(AG29/AF29&gt;100%,100%,AG29/AF29),0)</f>
        <v>0</v>
      </c>
      <c r="AI29" s="24"/>
      <c r="AJ29" s="24"/>
      <c r="AK29" s="93">
        <f>N29</f>
        <v>0</v>
      </c>
      <c r="AL29" s="71">
        <v>0</v>
      </c>
      <c r="AM29" s="94">
        <f>IFERROR(IF(AL29/AK29&gt;100%,100%,AL29/AK29),0)</f>
        <v>0</v>
      </c>
      <c r="AN29" s="24" t="s">
        <v>152</v>
      </c>
      <c r="AO29" s="24" t="s">
        <v>152</v>
      </c>
      <c r="AP29" s="70">
        <f>O29</f>
        <v>1</v>
      </c>
      <c r="AQ29" s="71">
        <f>IFERROR(SUM(W29,AB29,AG29,AL29),0)</f>
        <v>0.38</v>
      </c>
      <c r="AR29" s="94">
        <f>IFERROR(IF(AQ29/AP29&gt;100%,100%,AQ29/AP29),0)</f>
        <v>0.38</v>
      </c>
      <c r="AS29" s="24" t="s">
        <v>240</v>
      </c>
    </row>
    <row r="30" spans="1:129" s="29" customFormat="1" ht="150">
      <c r="A30" s="37">
        <v>3</v>
      </c>
      <c r="B30" s="24" t="s">
        <v>212</v>
      </c>
      <c r="C30" s="37" t="s">
        <v>241</v>
      </c>
      <c r="D30" s="24" t="s">
        <v>242</v>
      </c>
      <c r="E30" s="24" t="s">
        <v>215</v>
      </c>
      <c r="F30" s="24" t="s">
        <v>243</v>
      </c>
      <c r="G30" s="24" t="s">
        <v>244</v>
      </c>
      <c r="H30" s="37" t="s">
        <v>245</v>
      </c>
      <c r="I30" s="25" t="s">
        <v>111</v>
      </c>
      <c r="J30" s="37" t="s">
        <v>243</v>
      </c>
      <c r="K30" s="52">
        <v>0</v>
      </c>
      <c r="L30" s="52">
        <v>1</v>
      </c>
      <c r="M30" s="52">
        <v>0</v>
      </c>
      <c r="N30" s="52">
        <v>1</v>
      </c>
      <c r="O30" s="52">
        <v>2</v>
      </c>
      <c r="P30" s="37" t="s">
        <v>70</v>
      </c>
      <c r="Q30" s="24" t="s">
        <v>233</v>
      </c>
      <c r="R30" s="24" t="s">
        <v>234</v>
      </c>
      <c r="S30" s="48" t="s">
        <v>246</v>
      </c>
      <c r="T30" s="48" t="s">
        <v>246</v>
      </c>
      <c r="U30" s="24" t="s">
        <v>247</v>
      </c>
      <c r="V30" s="70">
        <f>K30</f>
        <v>0</v>
      </c>
      <c r="W30" s="91" t="s">
        <v>152</v>
      </c>
      <c r="X30" s="94">
        <f>IFERROR(IF(W30/V30&gt;100%,100%,W30/V30),0)</f>
        <v>0</v>
      </c>
      <c r="Y30" s="49" t="s">
        <v>152</v>
      </c>
      <c r="Z30" s="49" t="s">
        <v>152</v>
      </c>
      <c r="AA30" s="91">
        <f>L30</f>
        <v>1</v>
      </c>
      <c r="AB30" s="79">
        <v>1</v>
      </c>
      <c r="AC30" s="94">
        <f>IFERROR(IF(AB30/AA30&gt;100%,100%,AB30/AA30),0)</f>
        <v>1</v>
      </c>
      <c r="AD30" s="24" t="s">
        <v>248</v>
      </c>
      <c r="AE30" s="24" t="s">
        <v>249</v>
      </c>
      <c r="AF30" s="91">
        <f>M30</f>
        <v>0</v>
      </c>
      <c r="AG30" s="71">
        <v>0</v>
      </c>
      <c r="AH30" s="94">
        <f>IFERROR(IF(AG30/AF30&gt;100%,100%,AG30/AF30),0)</f>
        <v>0</v>
      </c>
      <c r="AI30" s="24" t="s">
        <v>152</v>
      </c>
      <c r="AJ30" s="24" t="s">
        <v>152</v>
      </c>
      <c r="AK30" s="91">
        <f>N30</f>
        <v>1</v>
      </c>
      <c r="AL30" s="78"/>
      <c r="AM30" s="94">
        <f>IFERROR(IF(AL30/AK30&gt;100%,100%,AL30/AK30),0)</f>
        <v>0</v>
      </c>
      <c r="AN30" s="24"/>
      <c r="AO30" s="24"/>
      <c r="AP30" s="78">
        <f>O30</f>
        <v>2</v>
      </c>
      <c r="AQ30" s="79">
        <f>IFERROR(SUM(W30,AB30,AG30,AL30),0)</f>
        <v>1</v>
      </c>
      <c r="AR30" s="94">
        <f>IFERROR(IF(AQ30/AP30&gt;100%,100%,AQ30/AP30),0)</f>
        <v>0.5</v>
      </c>
      <c r="AS30" s="24" t="s">
        <v>93</v>
      </c>
    </row>
    <row r="31" spans="1:129" s="29" customFormat="1" ht="199.5">
      <c r="A31" s="37">
        <v>3</v>
      </c>
      <c r="B31" s="24" t="s">
        <v>212</v>
      </c>
      <c r="C31" s="37" t="s">
        <v>250</v>
      </c>
      <c r="D31" s="48" t="s">
        <v>251</v>
      </c>
      <c r="E31" s="48" t="s">
        <v>215</v>
      </c>
      <c r="F31" s="48" t="s">
        <v>252</v>
      </c>
      <c r="G31" s="48" t="s">
        <v>253</v>
      </c>
      <c r="H31" s="48" t="s">
        <v>254</v>
      </c>
      <c r="I31" s="48" t="s">
        <v>111</v>
      </c>
      <c r="J31" s="37" t="s">
        <v>252</v>
      </c>
      <c r="K31" s="53">
        <v>1</v>
      </c>
      <c r="L31" s="53">
        <v>0</v>
      </c>
      <c r="M31" s="53">
        <v>0</v>
      </c>
      <c r="N31" s="53">
        <v>0</v>
      </c>
      <c r="O31" s="53">
        <v>1</v>
      </c>
      <c r="P31" s="37" t="s">
        <v>70</v>
      </c>
      <c r="Q31" s="48" t="s">
        <v>255</v>
      </c>
      <c r="R31" s="48" t="s">
        <v>221</v>
      </c>
      <c r="S31" s="48" t="s">
        <v>256</v>
      </c>
      <c r="T31" s="48" t="s">
        <v>257</v>
      </c>
      <c r="U31" s="48" t="s">
        <v>258</v>
      </c>
      <c r="V31" s="70">
        <f>K31</f>
        <v>1</v>
      </c>
      <c r="W31" s="71">
        <f>(2+3+0)/(2+3+0)</f>
        <v>1</v>
      </c>
      <c r="X31" s="94">
        <f>IFERROR(IF(W31/V31&gt;100%,100%,W31/V31),0)</f>
        <v>1</v>
      </c>
      <c r="Y31" s="24" t="s">
        <v>259</v>
      </c>
      <c r="Z31" s="24" t="s">
        <v>260</v>
      </c>
      <c r="AA31" s="93">
        <f>L31</f>
        <v>0</v>
      </c>
      <c r="AB31" s="71">
        <v>0</v>
      </c>
      <c r="AC31" s="94">
        <f>IFERROR(IF(AB31/AA31&gt;100%,100%,AB31/AA31),0)</f>
        <v>0</v>
      </c>
      <c r="AD31" s="24" t="s">
        <v>152</v>
      </c>
      <c r="AE31" s="24" t="s">
        <v>152</v>
      </c>
      <c r="AF31" s="93">
        <f>M31</f>
        <v>0</v>
      </c>
      <c r="AG31" s="71">
        <v>0</v>
      </c>
      <c r="AH31" s="94">
        <f>IFERROR(IF(AG31/AF31&gt;100%,100%,AG31/AF31),0)</f>
        <v>0</v>
      </c>
      <c r="AI31" s="24" t="s">
        <v>152</v>
      </c>
      <c r="AJ31" s="24" t="s">
        <v>152</v>
      </c>
      <c r="AK31" s="93">
        <f>N31</f>
        <v>0</v>
      </c>
      <c r="AL31" s="71">
        <v>0</v>
      </c>
      <c r="AM31" s="94">
        <f>IFERROR(IF(AL31/AK31&gt;100%,100%,AL31/AK31),0)</f>
        <v>0</v>
      </c>
      <c r="AN31" s="24" t="s">
        <v>152</v>
      </c>
      <c r="AO31" s="24" t="s">
        <v>152</v>
      </c>
      <c r="AP31" s="70">
        <f>O31</f>
        <v>1</v>
      </c>
      <c r="AQ31" s="71">
        <f>IFERROR(SUM(W31,AB31,AG31,AL31),0)</f>
        <v>1</v>
      </c>
      <c r="AR31" s="94">
        <f>IFERROR(IF(AQ31/AP31&gt;100%,100%,AQ31/AP31),0)</f>
        <v>1</v>
      </c>
      <c r="AS31" s="24" t="s">
        <v>261</v>
      </c>
    </row>
    <row r="32" spans="1:129" s="29" customFormat="1" ht="232.5">
      <c r="A32" s="37">
        <v>3</v>
      </c>
      <c r="B32" s="24" t="s">
        <v>212</v>
      </c>
      <c r="C32" s="37" t="s">
        <v>262</v>
      </c>
      <c r="D32" s="54" t="s">
        <v>263</v>
      </c>
      <c r="E32" s="48" t="s">
        <v>215</v>
      </c>
      <c r="F32" s="48" t="s">
        <v>264</v>
      </c>
      <c r="G32" s="48" t="s">
        <v>265</v>
      </c>
      <c r="H32" s="48" t="s">
        <v>266</v>
      </c>
      <c r="I32" s="48" t="s">
        <v>84</v>
      </c>
      <c r="J32" s="37" t="s">
        <v>267</v>
      </c>
      <c r="K32" s="53">
        <v>1</v>
      </c>
      <c r="L32" s="53">
        <v>1</v>
      </c>
      <c r="M32" s="53">
        <v>1</v>
      </c>
      <c r="N32" s="53">
        <v>1</v>
      </c>
      <c r="O32" s="53">
        <v>1</v>
      </c>
      <c r="P32" s="37" t="s">
        <v>268</v>
      </c>
      <c r="Q32" s="48" t="s">
        <v>255</v>
      </c>
      <c r="R32" s="48" t="s">
        <v>221</v>
      </c>
      <c r="S32" s="48" t="s">
        <v>256</v>
      </c>
      <c r="T32" s="48" t="s">
        <v>257</v>
      </c>
      <c r="U32" s="48" t="s">
        <v>258</v>
      </c>
      <c r="V32" s="70">
        <f>K32</f>
        <v>1</v>
      </c>
      <c r="W32" s="71">
        <f>(10+2+1)/(11+5+1)</f>
        <v>0.76470588235294112</v>
      </c>
      <c r="X32" s="94">
        <f>IFERROR(IF(W32/V32&gt;100%,100%,W32/V32),0)</f>
        <v>0.76470588235294112</v>
      </c>
      <c r="Y32" s="24" t="s">
        <v>269</v>
      </c>
      <c r="Z32" s="24" t="s">
        <v>260</v>
      </c>
      <c r="AA32" s="93">
        <f>L32</f>
        <v>1</v>
      </c>
      <c r="AB32" s="71">
        <f>29/35</f>
        <v>0.82857142857142863</v>
      </c>
      <c r="AC32" s="94">
        <f>IFERROR(IF(AB32/AA32&gt;100%,100%,AB32/AA32),0)</f>
        <v>0.82857142857142863</v>
      </c>
      <c r="AD32" s="24" t="s">
        <v>270</v>
      </c>
      <c r="AE32" s="24" t="s">
        <v>271</v>
      </c>
      <c r="AF32" s="93">
        <f>M32</f>
        <v>1</v>
      </c>
      <c r="AG32" s="78"/>
      <c r="AH32" s="94">
        <f>IFERROR(IF(AG32/AF32&gt;100%,100%,AG32/AF32),0)</f>
        <v>0</v>
      </c>
      <c r="AI32" s="24"/>
      <c r="AJ32" s="24"/>
      <c r="AK32" s="93">
        <f>N32</f>
        <v>1</v>
      </c>
      <c r="AL32" s="78"/>
      <c r="AM32" s="94">
        <f>IFERROR(IF(AL32/AK32&gt;100%,100%,AL32/AK32),0)</f>
        <v>0</v>
      </c>
      <c r="AN32" s="24"/>
      <c r="AO32" s="24"/>
      <c r="AP32" s="70">
        <f>O32</f>
        <v>1</v>
      </c>
      <c r="AQ32" s="71">
        <f>IFERROR(AVERAGE(W32,AB32,AG32,AL32)*0.5,0)</f>
        <v>0.39831932773109247</v>
      </c>
      <c r="AR32" s="94">
        <f>IFERROR(IF(AQ32/AP32&gt;100%,100%,AQ32/AP32),0)</f>
        <v>0.39831932773109247</v>
      </c>
      <c r="AS32" s="24" t="s">
        <v>272</v>
      </c>
    </row>
    <row r="33" spans="1:45" s="29" customFormat="1" ht="182.25">
      <c r="A33" s="37">
        <v>3</v>
      </c>
      <c r="B33" s="24" t="s">
        <v>212</v>
      </c>
      <c r="C33" s="66" t="s">
        <v>273</v>
      </c>
      <c r="D33" s="67" t="s">
        <v>274</v>
      </c>
      <c r="E33" s="67" t="s">
        <v>215</v>
      </c>
      <c r="F33" s="67" t="s">
        <v>275</v>
      </c>
      <c r="G33" s="67" t="s">
        <v>276</v>
      </c>
      <c r="H33" s="67" t="s">
        <v>86</v>
      </c>
      <c r="I33" s="67" t="s">
        <v>111</v>
      </c>
      <c r="J33" s="66" t="s">
        <v>275</v>
      </c>
      <c r="K33" s="68">
        <v>0</v>
      </c>
      <c r="L33" s="68">
        <v>1</v>
      </c>
      <c r="M33" s="68">
        <v>0</v>
      </c>
      <c r="N33" s="68">
        <v>0</v>
      </c>
      <c r="O33" s="68">
        <v>1</v>
      </c>
      <c r="P33" s="66" t="s">
        <v>70</v>
      </c>
      <c r="Q33" s="67" t="s">
        <v>277</v>
      </c>
      <c r="R33" s="24" t="s">
        <v>234</v>
      </c>
      <c r="S33" s="67" t="s">
        <v>275</v>
      </c>
      <c r="T33" s="67" t="s">
        <v>278</v>
      </c>
      <c r="U33" s="48" t="s">
        <v>279</v>
      </c>
      <c r="V33" s="91">
        <f>K33</f>
        <v>0</v>
      </c>
      <c r="W33" s="79">
        <v>0</v>
      </c>
      <c r="X33" s="94">
        <f>IFERROR(IF(W33/V33&gt;100%,100%,W33/V33),0)</f>
        <v>0</v>
      </c>
      <c r="Y33" s="49" t="s">
        <v>152</v>
      </c>
      <c r="Z33" s="49" t="s">
        <v>152</v>
      </c>
      <c r="AA33" s="95">
        <f>L33</f>
        <v>1</v>
      </c>
      <c r="AB33" s="79">
        <f>3/3</f>
        <v>1</v>
      </c>
      <c r="AC33" s="94">
        <f>IFERROR(IF(AB33/AA33&gt;100%,100%,AB33/AA33),0)</f>
        <v>1</v>
      </c>
      <c r="AD33" s="49" t="s">
        <v>280</v>
      </c>
      <c r="AE33" s="49" t="s">
        <v>281</v>
      </c>
      <c r="AF33" s="91">
        <f t="shared" ref="AF33:AF34" si="5">M33</f>
        <v>0</v>
      </c>
      <c r="AG33" s="79">
        <v>0</v>
      </c>
      <c r="AH33" s="94">
        <f>IFERROR(IF(AG33/AF33&gt;100%,100%,AG33/AF33),0)</f>
        <v>0</v>
      </c>
      <c r="AI33" s="49" t="s">
        <v>152</v>
      </c>
      <c r="AJ33" s="49" t="s">
        <v>152</v>
      </c>
      <c r="AK33" s="91">
        <f t="shared" ref="AK33:AK34" si="6">N33</f>
        <v>0</v>
      </c>
      <c r="AL33" s="79">
        <v>0</v>
      </c>
      <c r="AM33" s="94">
        <f>IFERROR(IF(AL33/AK33&gt;100%,100%,AL33/AK33),0)</f>
        <v>0</v>
      </c>
      <c r="AN33" s="49" t="s">
        <v>152</v>
      </c>
      <c r="AO33" s="49" t="s">
        <v>152</v>
      </c>
      <c r="AP33" s="80">
        <f>O33</f>
        <v>1</v>
      </c>
      <c r="AQ33" s="79">
        <f>IFERROR(SUM(W33,AB33,AG33,AL33),0)</f>
        <v>1</v>
      </c>
      <c r="AR33" s="94">
        <f>IFERROR(IF(AQ33/AP33&gt;100%,100%,AQ33/AP33),0)</f>
        <v>1</v>
      </c>
      <c r="AS33" s="24" t="s">
        <v>261</v>
      </c>
    </row>
    <row r="34" spans="1:45" s="29" customFormat="1" ht="117">
      <c r="A34" s="37">
        <v>3</v>
      </c>
      <c r="B34" s="24" t="s">
        <v>212</v>
      </c>
      <c r="C34" s="37" t="s">
        <v>282</v>
      </c>
      <c r="D34" s="24" t="s">
        <v>283</v>
      </c>
      <c r="E34" s="24" t="s">
        <v>215</v>
      </c>
      <c r="F34" s="24" t="s">
        <v>284</v>
      </c>
      <c r="G34" s="24" t="s">
        <v>285</v>
      </c>
      <c r="H34" s="24" t="s">
        <v>86</v>
      </c>
      <c r="I34" s="25" t="s">
        <v>111</v>
      </c>
      <c r="J34" s="55" t="s">
        <v>284</v>
      </c>
      <c r="K34" s="68">
        <v>0</v>
      </c>
      <c r="L34" s="68">
        <v>0</v>
      </c>
      <c r="M34" s="68">
        <v>0</v>
      </c>
      <c r="N34" s="68">
        <v>1</v>
      </c>
      <c r="O34" s="68">
        <v>1</v>
      </c>
      <c r="P34" s="37" t="s">
        <v>70</v>
      </c>
      <c r="Q34" s="67" t="s">
        <v>277</v>
      </c>
      <c r="R34" s="24" t="s">
        <v>234</v>
      </c>
      <c r="S34" s="67" t="s">
        <v>286</v>
      </c>
      <c r="T34" s="67" t="s">
        <v>287</v>
      </c>
      <c r="U34" s="48" t="s">
        <v>279</v>
      </c>
      <c r="V34" s="91">
        <f>K34</f>
        <v>0</v>
      </c>
      <c r="W34" s="79">
        <v>0</v>
      </c>
      <c r="X34" s="94">
        <f>IFERROR(IF(W34/V34&gt;100%,100%,W34/V34),0)</f>
        <v>0</v>
      </c>
      <c r="Y34" s="49" t="s">
        <v>152</v>
      </c>
      <c r="Z34" s="49" t="s">
        <v>152</v>
      </c>
      <c r="AA34" s="95">
        <f>L34</f>
        <v>0</v>
      </c>
      <c r="AB34" s="79">
        <v>0</v>
      </c>
      <c r="AC34" s="94">
        <f>IFERROR(IF(AB34/AA34&gt;100%,100%,AB34/AA34),0)</f>
        <v>0</v>
      </c>
      <c r="AD34" s="49" t="s">
        <v>152</v>
      </c>
      <c r="AE34" s="49" t="s">
        <v>152</v>
      </c>
      <c r="AF34" s="91">
        <f t="shared" si="5"/>
        <v>0</v>
      </c>
      <c r="AG34" s="79">
        <v>0</v>
      </c>
      <c r="AH34" s="94">
        <f>IFERROR(IF(AG34/AF34&gt;100%,100%,AG34/AF34),0)</f>
        <v>0</v>
      </c>
      <c r="AI34" s="49" t="s">
        <v>152</v>
      </c>
      <c r="AJ34" s="49" t="s">
        <v>152</v>
      </c>
      <c r="AK34" s="91">
        <f t="shared" si="6"/>
        <v>1</v>
      </c>
      <c r="AL34" s="78"/>
      <c r="AM34" s="94">
        <f>IFERROR(IF(AL34/AK34&gt;100%,100%,AL34/AK34),0)</f>
        <v>0</v>
      </c>
      <c r="AN34" s="24"/>
      <c r="AO34" s="24"/>
      <c r="AP34" s="80">
        <f>O34</f>
        <v>1</v>
      </c>
      <c r="AQ34" s="79">
        <f>IFERROR(SUM(W34,AB34,AG34,AL34),0)</f>
        <v>0</v>
      </c>
      <c r="AR34" s="94">
        <f>IFERROR(IF(AQ34/AP34&gt;100%,100%,AQ34/AP34),0)</f>
        <v>0</v>
      </c>
      <c r="AS34" s="24" t="s">
        <v>288</v>
      </c>
    </row>
    <row r="35" spans="1:45" s="5" customFormat="1" ht="17.25">
      <c r="A35" s="9"/>
      <c r="B35" s="9"/>
      <c r="C35" s="9"/>
      <c r="D35" s="10" t="s">
        <v>289</v>
      </c>
      <c r="E35" s="10"/>
      <c r="F35" s="10"/>
      <c r="G35" s="10"/>
      <c r="H35" s="10"/>
      <c r="I35" s="10"/>
      <c r="J35" s="10"/>
      <c r="K35" s="11"/>
      <c r="L35" s="11"/>
      <c r="M35" s="11"/>
      <c r="N35" s="11"/>
      <c r="O35" s="11"/>
      <c r="P35" s="10"/>
      <c r="Q35" s="10"/>
      <c r="R35" s="10"/>
      <c r="S35" s="9"/>
      <c r="T35" s="9"/>
      <c r="U35" s="9"/>
      <c r="V35" s="72"/>
      <c r="W35" s="72"/>
      <c r="X35" s="73">
        <f>AVERAGE(X31,X32)*20%</f>
        <v>0.17647058823529413</v>
      </c>
      <c r="Y35" s="74"/>
      <c r="Z35" s="74"/>
      <c r="AA35" s="15"/>
      <c r="AB35" s="15"/>
      <c r="AC35" s="96">
        <f>AVERAGE(AC28,AC29,AC30,AC32,AC33)*20%</f>
        <v>0.18214285714285716</v>
      </c>
      <c r="AD35" s="9"/>
      <c r="AE35" s="9"/>
      <c r="AF35" s="15"/>
      <c r="AG35" s="15"/>
      <c r="AH35" s="96">
        <f>AVERAGE(AH29,AH32)*20%</f>
        <v>0</v>
      </c>
      <c r="AI35" s="9"/>
      <c r="AJ35" s="9"/>
      <c r="AK35" s="15"/>
      <c r="AL35" s="15"/>
      <c r="AM35" s="96">
        <f>AVERAGE(AM28,AM30,AM32,AM34)*20%</f>
        <v>0</v>
      </c>
      <c r="AN35" s="9"/>
      <c r="AO35" s="9"/>
      <c r="AP35" s="72"/>
      <c r="AQ35" s="72"/>
      <c r="AR35" s="73">
        <f>AVERAGE(AR28,AR29,AR30,AR31,AR32,AR33)*20%</f>
        <v>0.12136064425770308</v>
      </c>
      <c r="AS35" s="74"/>
    </row>
    <row r="36" spans="1:45" s="8" customFormat="1" ht="20.25">
      <c r="A36" s="6"/>
      <c r="B36" s="6"/>
      <c r="C36" s="6"/>
      <c r="D36" s="69" t="s">
        <v>290</v>
      </c>
      <c r="E36" s="6"/>
      <c r="F36" s="6"/>
      <c r="G36" s="6"/>
      <c r="H36" s="6"/>
      <c r="I36" s="6"/>
      <c r="J36" s="6"/>
      <c r="K36" s="7"/>
      <c r="L36" s="7"/>
      <c r="M36" s="7"/>
      <c r="N36" s="7"/>
      <c r="O36" s="7"/>
      <c r="P36" s="6"/>
      <c r="Q36" s="6"/>
      <c r="R36" s="6"/>
      <c r="S36" s="6"/>
      <c r="T36" s="6"/>
      <c r="U36" s="6"/>
      <c r="V36" s="75"/>
      <c r="W36" s="75"/>
      <c r="X36" s="76">
        <f>X27+X35</f>
        <v>0.89247058823529413</v>
      </c>
      <c r="Y36" s="77"/>
      <c r="Z36" s="77"/>
      <c r="AA36" s="16"/>
      <c r="AB36" s="16"/>
      <c r="AC36" s="97">
        <f>AC27+AC35</f>
        <v>0.98214285714285721</v>
      </c>
      <c r="AD36" s="6"/>
      <c r="AE36" s="6"/>
      <c r="AF36" s="16"/>
      <c r="AG36" s="16"/>
      <c r="AH36" s="97">
        <f>AH27+AH35</f>
        <v>0</v>
      </c>
      <c r="AI36" s="6"/>
      <c r="AJ36" s="6"/>
      <c r="AK36" s="16"/>
      <c r="AL36" s="16"/>
      <c r="AM36" s="97">
        <f>AM27+AM35</f>
        <v>0</v>
      </c>
      <c r="AN36" s="6"/>
      <c r="AO36" s="6"/>
      <c r="AP36" s="75"/>
      <c r="AQ36" s="75"/>
      <c r="AR36" s="76">
        <f>AR27+AR35</f>
        <v>0.49495038784744666</v>
      </c>
      <c r="AS36" s="77"/>
    </row>
  </sheetData>
  <mergeCells count="22">
    <mergeCell ref="S11:U12"/>
    <mergeCell ref="E4:J4"/>
    <mergeCell ref="G5:J5"/>
    <mergeCell ref="G6:J6"/>
    <mergeCell ref="G7:J7"/>
    <mergeCell ref="G8:J8"/>
    <mergeCell ref="Q11:Q13"/>
    <mergeCell ref="R11:R13"/>
    <mergeCell ref="A11:B12"/>
    <mergeCell ref="A1:J1"/>
    <mergeCell ref="K1:O1"/>
    <mergeCell ref="C11:E12"/>
    <mergeCell ref="F11:P12"/>
    <mergeCell ref="A2:J2"/>
    <mergeCell ref="G9:J9"/>
    <mergeCell ref="A4:C9"/>
    <mergeCell ref="D4:D9"/>
    <mergeCell ref="V11:Z12"/>
    <mergeCell ref="AA11:AE12"/>
    <mergeCell ref="AF11:AJ12"/>
    <mergeCell ref="AK11:AO12"/>
    <mergeCell ref="AP11:AS12"/>
  </mergeCells>
  <dataValidations count="2">
    <dataValidation allowBlank="1" showInputMessage="1" showErrorMessage="1" error="Escriba un texto " promptTitle="Cualquier contenido" sqref="E13 E3:E10" xr:uid="{AB2F453D-9BA8-4F99-93AD-20B9F2FA7BA6}"/>
    <dataValidation type="list" allowBlank="1" showInputMessage="1" showErrorMessage="1" sqref="P14:P16 P20 P18" xr:uid="{2FDF46F6-3C86-4078-AEE8-967243011855}">
      <formula1>$BW$14:$BW$14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E27 E35:E1048576</xm:sqref>
        </x14:dataValidation>
        <x14:dataValidation type="list" allowBlank="1" showInputMessage="1" showErrorMessage="1" xr:uid="{188A35B9-5011-475E-9BC5-F80C130E6708}">
          <x14:formula1>
            <xm:f>Listas!$D$1:$D$20</xm:f>
          </x14:formula1>
          <xm:sqref>Q14:Q26</xm:sqref>
        </x14:dataValidation>
        <x14:dataValidation type="list" allowBlank="1" showInputMessage="1" showErrorMessage="1" xr:uid="{7DA81430-7AFC-4B0D-A630-84A0186D7298}">
          <x14:formula1>
            <xm:f>Listas!$F$1:$F$12</xm:f>
          </x14:formula1>
          <xm:sqref>R14:R26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3" customWidth="1"/>
    <col min="2" max="2" width="98.5703125" style="43" customWidth="1"/>
    <col min="3" max="3" width="11.42578125" style="43"/>
    <col min="4" max="4" width="74.7109375" style="43" customWidth="1"/>
    <col min="5" max="16384" width="11.42578125" style="43"/>
  </cols>
  <sheetData>
    <row r="1" spans="2:4" ht="30">
      <c r="B1" s="42" t="s">
        <v>291</v>
      </c>
      <c r="D1" s="43" t="s">
        <v>292</v>
      </c>
    </row>
    <row r="2" spans="2:4">
      <c r="B2" s="42" t="s">
        <v>293</v>
      </c>
      <c r="D2" s="43" t="s">
        <v>294</v>
      </c>
    </row>
    <row r="3" spans="2:4" ht="45">
      <c r="B3" s="42" t="s">
        <v>295</v>
      </c>
      <c r="D3" s="43" t="s">
        <v>72</v>
      </c>
    </row>
    <row r="4" spans="2:4" ht="30">
      <c r="B4" s="42" t="s">
        <v>296</v>
      </c>
      <c r="D4" s="43" t="s">
        <v>297</v>
      </c>
    </row>
    <row r="5" spans="2:4" ht="30">
      <c r="B5" s="42" t="s">
        <v>298</v>
      </c>
      <c r="D5" s="43" t="s">
        <v>299</v>
      </c>
    </row>
    <row r="6" spans="2:4" ht="30">
      <c r="B6" s="42" t="s">
        <v>233</v>
      </c>
      <c r="D6" s="43" t="s">
        <v>300</v>
      </c>
    </row>
    <row r="7" spans="2:4" ht="45">
      <c r="B7" s="42" t="s">
        <v>255</v>
      </c>
      <c r="D7" s="43" t="s">
        <v>301</v>
      </c>
    </row>
    <row r="8" spans="2:4" ht="45">
      <c r="B8" s="42" t="s">
        <v>302</v>
      </c>
      <c r="D8" s="43" t="s">
        <v>303</v>
      </c>
    </row>
    <row r="9" spans="2:4" ht="30">
      <c r="B9" s="42" t="s">
        <v>71</v>
      </c>
      <c r="D9" s="43" t="s">
        <v>304</v>
      </c>
    </row>
    <row r="10" spans="2:4" ht="30">
      <c r="B10" s="42" t="s">
        <v>305</v>
      </c>
      <c r="D10" s="43" t="s">
        <v>306</v>
      </c>
    </row>
    <row r="11" spans="2:4" ht="30">
      <c r="B11" s="42" t="s">
        <v>307</v>
      </c>
      <c r="D11" s="43" t="s">
        <v>221</v>
      </c>
    </row>
    <row r="12" spans="2:4">
      <c r="B12" s="42" t="s">
        <v>277</v>
      </c>
      <c r="D12" s="43" t="s">
        <v>308</v>
      </c>
    </row>
    <row r="13" spans="2:4">
      <c r="B13" s="42" t="s">
        <v>309</v>
      </c>
    </row>
    <row r="14" spans="2:4">
      <c r="B14" s="42" t="s">
        <v>310</v>
      </c>
    </row>
    <row r="15" spans="2:4">
      <c r="B15" s="42" t="s">
        <v>311</v>
      </c>
    </row>
    <row r="16" spans="2:4">
      <c r="B16" s="42" t="s">
        <v>122</v>
      </c>
    </row>
    <row r="17" spans="2:2">
      <c r="B17" s="42" t="s">
        <v>312</v>
      </c>
    </row>
    <row r="18" spans="2:2">
      <c r="B18" s="42" t="s">
        <v>313</v>
      </c>
    </row>
    <row r="19" spans="2:2">
      <c r="B19" s="42" t="s">
        <v>314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58</v>
      </c>
      <c r="D1" s="42" t="s">
        <v>291</v>
      </c>
      <c r="F1" s="43" t="s">
        <v>292</v>
      </c>
    </row>
    <row r="2" spans="1:6" ht="30">
      <c r="A2" t="s">
        <v>64</v>
      </c>
      <c r="D2" s="42" t="s">
        <v>293</v>
      </c>
      <c r="F2" s="43" t="s">
        <v>294</v>
      </c>
    </row>
    <row r="3" spans="1:6" ht="75">
      <c r="A3" t="s">
        <v>315</v>
      </c>
      <c r="D3" s="42" t="s">
        <v>295</v>
      </c>
      <c r="F3" s="43" t="s">
        <v>72</v>
      </c>
    </row>
    <row r="4" spans="1:6" ht="60">
      <c r="A4" t="s">
        <v>215</v>
      </c>
      <c r="D4" s="42" t="s">
        <v>296</v>
      </c>
      <c r="F4" s="43" t="s">
        <v>297</v>
      </c>
    </row>
    <row r="5" spans="1:6" ht="45">
      <c r="D5" s="42" t="s">
        <v>298</v>
      </c>
      <c r="F5" s="43" t="s">
        <v>299</v>
      </c>
    </row>
    <row r="6" spans="1:6" ht="45">
      <c r="D6" s="42" t="s">
        <v>233</v>
      </c>
      <c r="F6" s="43" t="s">
        <v>300</v>
      </c>
    </row>
    <row r="7" spans="1:6" ht="60">
      <c r="D7" s="42" t="s">
        <v>255</v>
      </c>
      <c r="F7" s="43" t="s">
        <v>301</v>
      </c>
    </row>
    <row r="8" spans="1:6" ht="75">
      <c r="D8" s="42" t="s">
        <v>302</v>
      </c>
      <c r="F8" s="43" t="s">
        <v>303</v>
      </c>
    </row>
    <row r="9" spans="1:6" ht="45">
      <c r="D9" s="42" t="s">
        <v>71</v>
      </c>
      <c r="F9" s="43" t="s">
        <v>304</v>
      </c>
    </row>
    <row r="10" spans="1:6" ht="45">
      <c r="D10" s="42" t="s">
        <v>305</v>
      </c>
      <c r="F10" s="43" t="s">
        <v>306</v>
      </c>
    </row>
    <row r="11" spans="1:6" ht="45">
      <c r="D11" s="42" t="s">
        <v>307</v>
      </c>
      <c r="F11" s="43" t="s">
        <v>221</v>
      </c>
    </row>
    <row r="12" spans="1:6">
      <c r="D12" s="42" t="s">
        <v>277</v>
      </c>
      <c r="F12" s="43" t="s">
        <v>234</v>
      </c>
    </row>
    <row r="13" spans="1:6">
      <c r="D13" s="42" t="s">
        <v>309</v>
      </c>
    </row>
    <row r="14" spans="1:6">
      <c r="D14" s="42" t="s">
        <v>310</v>
      </c>
    </row>
    <row r="15" spans="1:6">
      <c r="D15" s="42" t="s">
        <v>311</v>
      </c>
    </row>
    <row r="16" spans="1:6">
      <c r="D16" s="42" t="s">
        <v>122</v>
      </c>
    </row>
    <row r="17" spans="4:4">
      <c r="D17" s="42" t="s">
        <v>312</v>
      </c>
    </row>
    <row r="18" spans="4:4">
      <c r="D18" s="42" t="s">
        <v>313</v>
      </c>
    </row>
    <row r="19" spans="4:4">
      <c r="D19" s="42" t="s">
        <v>314</v>
      </c>
    </row>
    <row r="20" spans="4:4">
      <c r="D20" s="42"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89260291-1708-4AA9-B627-8DBA30CF4D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2025-07-16T15:08:04Z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