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showInkAnnotation="0" codeName="ThisWorkbook" defaultThemeVersion="124226"/>
  <mc:AlternateContent xmlns:mc="http://schemas.openxmlformats.org/markup-compatibility/2006">
    <mc:Choice Requires="x15">
      <x15ac:absPath xmlns:x15ac="http://schemas.microsoft.com/office/spreadsheetml/2010/11/ac" url="https://gobiernobogota-my.sharepoint.com/personal/yamile_espinosa_gobiernobogota_gov_co/Documents/VIGENCIA 2025/01. PLAN ESTRATEGICO DE SEGURIDAD VIAL/05. Publicacion/"/>
    </mc:Choice>
  </mc:AlternateContent>
  <xr:revisionPtr revIDLastSave="10" documentId="8_{0B304455-83A1-4461-995E-79FB7EC2664C}" xr6:coauthVersionLast="47" xr6:coauthVersionMax="47" xr10:uidLastSave="{18AFE98D-15F7-4FEB-BC0A-3178E661809C}"/>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Formato!$A$11:$DY$19</definedName>
    <definedName name="_xlnm.Print_Area" localSheetId="0">Formato!$A$1:$X$11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9" i="4" l="1"/>
  <c r="X19" i="4"/>
  <c r="AK18" i="4"/>
  <c r="AK16" i="4"/>
  <c r="AK15" i="4"/>
  <c r="AK12" i="4"/>
  <c r="AK17" i="4"/>
  <c r="AK14" i="4"/>
  <c r="AK13" i="4"/>
  <c r="M16" i="4"/>
  <c r="M18" i="4"/>
  <c r="AL18" i="4" s="1"/>
  <c r="M17" i="4"/>
  <c r="M15" i="4"/>
  <c r="M14" i="4"/>
  <c r="M13" i="4"/>
  <c r="M12" i="4"/>
  <c r="AL16" i="4" l="1"/>
  <c r="AL13" i="4"/>
  <c r="AF16" i="4"/>
  <c r="AH16" i="4" s="1"/>
  <c r="AA15" i="4"/>
  <c r="AC15" i="4" s="1"/>
  <c r="AF15" i="4"/>
  <c r="AH15" i="4" s="1"/>
  <c r="AL15" i="4"/>
  <c r="AF18" i="4"/>
  <c r="AH18" i="4" s="1"/>
  <c r="AF17" i="4"/>
  <c r="AH17" i="4" s="1"/>
  <c r="AF14" i="4"/>
  <c r="AH14" i="4" s="1"/>
  <c r="AF13" i="4"/>
  <c r="AH13" i="4" s="1"/>
  <c r="AF12" i="4"/>
  <c r="AH12" i="4" s="1"/>
  <c r="AA18" i="4"/>
  <c r="AC18" i="4" s="1"/>
  <c r="AA17" i="4"/>
  <c r="AC17" i="4" s="1"/>
  <c r="AA14" i="4"/>
  <c r="AC14" i="4" s="1"/>
  <c r="AA13" i="4"/>
  <c r="AC13" i="4" s="1"/>
  <c r="AA12" i="4"/>
  <c r="AC12" i="4" s="1"/>
  <c r="AL17" i="4"/>
  <c r="AL14" i="4"/>
  <c r="AL12" i="4"/>
  <c r="AL1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<sst xmlns="http://schemas.openxmlformats.org/spreadsheetml/2006/main" count="175" uniqueCount="99">
  <si>
    <t>FORMULACIÓN Y SEGUIMIENTO A PLANES INSTITUCIONALES</t>
  </si>
  <si>
    <t>Código: PLE-PIN-F055</t>
  </si>
  <si>
    <t>Versión: 02</t>
  </si>
  <si>
    <t>Vigencia: 20 de enero de 2025</t>
  </si>
  <si>
    <t>Caso Hola: 113130</t>
  </si>
  <si>
    <r>
      <t xml:space="preserve">PLAN:    </t>
    </r>
    <r>
      <rPr>
        <b/>
        <sz val="11"/>
        <color theme="0"/>
        <rFont val="Calibri Light"/>
        <family val="2"/>
      </rPr>
      <t>.</t>
    </r>
  </si>
  <si>
    <t>Plan Estratégico de Seguridad Vial</t>
  </si>
  <si>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</si>
  <si>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</si>
  <si>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</si>
  <si>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</si>
  <si>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</si>
  <si>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</si>
  <si>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</si>
  <si>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</si>
  <si>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</si>
  <si>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</si>
  <si>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</si>
  <si>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</si>
  <si>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</si>
  <si>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</si>
  <si>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</si>
  <si>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</si>
  <si>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</si>
  <si>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</si>
  <si>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</si>
  <si>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</si>
  <si>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</si>
  <si>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</si>
  <si>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</si>
  <si>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</si>
  <si>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</si>
  <si>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</si>
  <si>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Propiciar la revolución del servicio público con criterios de calidad, calidez, eficacia, oportunidad, sostenibilidad y transformación digital.</t>
  </si>
  <si>
    <t>Gestión Corporativa Institucional/Gerencia del Talento Humano</t>
  </si>
  <si>
    <t>Diseñar un (1) manual para el PESV.</t>
  </si>
  <si>
    <t>Manual diseñado y publicado en MATIZ</t>
  </si>
  <si>
    <t>Dirección Administrativa 
Dirección de Gestión del Talento Humano</t>
  </si>
  <si>
    <t>Suma</t>
  </si>
  <si>
    <t>No programada</t>
  </si>
  <si>
    <t>Documento normalizado en el sistema de gestión</t>
  </si>
  <si>
    <t>No aplica</t>
  </si>
  <si>
    <t>Funcionamiento - Inversión</t>
  </si>
  <si>
    <t xml:space="preserve">No aplica para este trimestre </t>
  </si>
  <si>
    <t>Ejecutar mínimo el 80% de las actividades programadas durante el periodo formuladas en el plan de trabajo del Plan Estratégico de Seguridad Vial 2024, en la fase del Hacer.</t>
  </si>
  <si>
    <t>(Número de actividades cumplidas del plan de trabajo de la fase del Hacer.
/ Número total de actividades del plan de trabajo programadas de la fase del Hacer) × 100</t>
  </si>
  <si>
    <t>Constante</t>
  </si>
  <si>
    <t>Evidencias de la ejecución de las actividades que podrían ser:
• Registro fotográfico.
• Registros de asistencia.
• Actas de reunión.
• Informes de inspección.
• Registros de información</t>
  </si>
  <si>
    <t xml:space="preserve">Durante el trimestre se desarrollaron las siguientes actividades:
1. Se realizó reunión con el subcomité de Seguridad Vial de Nivel Central en las Alcaldías Locales de Chapinero y Santa Fe donde se explica las responsabilidades de estas frente a la implementación y ejecución del PESV. 
2. Se realizó seguimiento a la jornada laboral de los conductores de la SDG nivel central  y la relación de horas extras pagadas a cada uno.
3. Se realizaron 6 pruebas de alcoholimetría y SPA a los conductores de Nivel Central para dar cumplimiento al plan de trabajo.
4. Se realizó capacitación y/o o sensibilización a conductores tanto de planta como contratistas por medio de realidad virtual sobre prevención de la distracción.
 5. Se realizó seguimiento de las infracciones de tránsito de los conductores de planta de la SDG de Nivel Central.
6.  Se realizó el seguimiento a las inspecciones preoperacionales de los vehículos de la SDG de Nivel Central </t>
  </si>
  <si>
    <t>1. Registro de asistencia de las reuniones sostenidas en Alcaldías Locales
2. PDF del correo electrónico de solicitud de la relación de horas extras de los conductores de la SDG de nivel central  al área correspondiente.
3. PDF de correo electrónico de programación de la IPS encargada de tomar las pruebas y listado de conductores a los cuales se les aplico pruebas de alcohol y Sustancias Psicoactivas (SPA)
4. Listados de asistencia de los conductores capacitados y/o sensibilizados.
5. PDF de los seguimiento de las infracciones de transito de los conductores de la SDG de Nivel Central.
6. PDF de los formatos preoperacionales realizados.</t>
  </si>
  <si>
    <t xml:space="preserve">1.	Se realizó reunión con el subcomité de Seguridad Vial de Nivel Central en las alcaldías de Suba y Rafael Uribe Uribe con el fin de realizar seguimiento al PESV y explicar las fichas de los indicadores. 
2.	Se realizó seguimiento a la jornada laboral de los conductores de la SDG nivel central y la relación de horas extras pagadas a cada uno.
3.	Se realizaron pruebas de alcoholimetría y SPA a los conductores de Nivel Central para dar cumplimiento al plan de trabajo y a lo establecido en la Resolución 40595 de 2022. 
4.	Se realizaron capacitaciones y/o sensibilizaciones a conductores de planta y contratistas sobre gestión de la velocidad Segura, prevención de la fatiga, prevención de la distracción, cero tolerancia a la conducción bajo los efectos de la alcohol y Sustancias Psicoactivas (SPA) y actores viales vulnerables. 
5.	Se realiza seguimiento al PESV de las alcaldías locales de Suba y Rafael Uribe Uribe   
</t>
  </si>
  <si>
    <t xml:space="preserve">1.	Registro de asistencia de las reuniones sostenidas en Alcaldías Locales 
2. PDF del correo con la solicitud del formato de horas extras de los conductores de planta, hoja de Excel con el seguimiento de las horas extras de los conductores de planta de nivel central. 
3.	PDF de correo electrónico de programación de la IPS encargada de tomar las pruebas y listado de conductores a los cuales se les aplico pruebas de alcohol y Sustancias Psicoactivas (SPA)
4.	Listados de asistencia y/o fotografías de los conductores capacitados y/o sensibilizados. 
5.	Listado de asistencia de las alcaldías locales visitadas. 
</t>
  </si>
  <si>
    <t>Realizar la divulgación y seguimiento mínimo al 80% de las actividades programadas en la fase del Verificar como estrategia de monitoreo al cumplimiento de los lineamientos del Plan Estratégico de Seguridad Vial de acuerdo con la normativa vigente.</t>
  </si>
  <si>
    <t>(Número de actividades cumplidas del plan de trabajo en la fase del Verificar 
/ Número total de actividades del plan de trabajo programadas de la fase Verificar) × 100.</t>
  </si>
  <si>
    <t>Evidencias de la ejecución de las actividades que podrían ser:
• Actas de reunión.
• Informes de inspección.
• Registros de información</t>
  </si>
  <si>
    <t>Conforme al cronograma del plan anual del PESV 2025, para el primer trimestre no se tenían programadas actividades en la fase del Verificar.</t>
  </si>
  <si>
    <t xml:space="preserve">No aplica para este trimestre, se adjunta plan de trabajo como evidencia. </t>
  </si>
  <si>
    <t xml:space="preserve">1.	Se realizó el seguimiento de los indicadores del PESV.
2.	Se envió presentación para su revisión con los avances del PESV.
</t>
  </si>
  <si>
    <t xml:space="preserve">1.	Formato establecido con los indicadores del PESV. 
2.	Correo electrónico donde se evidencia el envío de la presentación y presentación en PDF
</t>
  </si>
  <si>
    <t>Realizar la medición mínima del 80% de los indicadores del Plan Estratégico de Seguridad Vial durante el periodo para garantizar su cumplimiento.</t>
  </si>
  <si>
    <t>(Número de indicadores cumplidos / Número total de indicadores del PESV) ×100</t>
  </si>
  <si>
    <t>Archivo Excel con las fichas técnicas de los indicadores diligenciada.</t>
  </si>
  <si>
    <t>Se realiza el diligenciamiento de los indicadores del PESV,  # 1, 2, 4, 5, 7,8,9,10, 11,12,13 lo cual se puede evidenciar en las fichas de los indicadores adjuntadas en total se diligenciaron 11 indicadores.</t>
  </si>
  <si>
    <t>Formato de Excel con la ficha de los indicadores mencionados  diligenciados a la fecha.</t>
  </si>
  <si>
    <t xml:space="preserve">Se realiza el diligenciamiento de los indicadores del PESV #  4, 5, 6, 11,12,13, lo cual se puede evidenciar en las fichas de los indicadores adjuntadas, los demás indicadores serán diligenciados por el área Administrativa. </t>
  </si>
  <si>
    <t xml:space="preserve">Formato de Excel con los indicadores diligenciados a la fecha. </t>
  </si>
  <si>
    <t>Realizar una (1) presentación trimestral de los avances del PESV al Comité Institucional de Gestión y Desempeño.</t>
  </si>
  <si>
    <t>(Número de presentaciones realizadas en CIGD/Número total de presentaciones programadas en CIGD) × 100</t>
  </si>
  <si>
    <t>Subsecretaría de Gestión Institucional
Dirección Administrativa
Dirección de Gestión de Talento Humano</t>
  </si>
  <si>
    <t>Evidencias de la presentación ante CIGD que podrían ser:
• Grabación de la sesión.
• Presentación power point.
• Acta de reunión.</t>
  </si>
  <si>
    <t xml:space="preserve">En la sesión del 28 de marzo del Comité Institucional de Gestión y Desempeño, se presentaron los avances del primer trimestre del PESV 2025. </t>
  </si>
  <si>
    <t>1. PDF del correo enviado con la presentación a la promotora de mejora del proceso.
2. Power point de la presentación.
3. PDF del correo de solicitud de inclusión de un punto en la agenda del CIGD.</t>
  </si>
  <si>
    <t>Se realiza presentación con los avances de PESV para el periodo</t>
  </si>
  <si>
    <t>PDF del correo enviado con la presentación y power point de la presentación enviada y consolidada para el Comité Institucional de Gestión y Desempeño</t>
  </si>
  <si>
    <t>Gestionar el 100% de los hallazgos identificados en los procesos de auditoría internas y externas asociadas al PESV.</t>
  </si>
  <si>
    <t>(Número de hallazgos gestionados durante el periodo.
/ Total de hallazgos de auditoría) ×100</t>
  </si>
  <si>
    <t>Subsecretaría de Gestión Institucional</t>
  </si>
  <si>
    <t>Para el primer trimestre no se presentan hallazgos ya que a la fecha no se han presentado auditorías internas ni externas.
Sin embargo, en la auditoría realizada en la vigencia 2024 quedaron algunas observaciones de las cuales se atendieron las siguientes.
1. Se recomienda generar un Manual donde se definan roles y responsabilidades al personal con responsabilidades en seguridad vial en Nivel central y en los FDL.
2. Vincular los Fondos de Desarrollo Local en la implementación del Plan y generar sinergias que permitan un solo modelo de operación.
3. Firma de la política PESV por parte de la Subsecretaria de Gestión Institucional. 
4. Se recomienda documentar los siniestros viales y realizar todo el ciclo de investigación y toma de acciones.
5. Se recomienda alinear los indicadores del PESV con los indicadores del SGSST, oficializarlos en el sistema para garantizar el control operacional y seguimiento, así como generar el análisis pertinente del resultado de los indicadores y presentar el informe al comité directivo sobre los resultados del PESV.</t>
  </si>
  <si>
    <t>1. La creación de este manual se incluyó dentro de las metas propuestas para el del PESV y se encuentra programado para el III trimestre, la evidencia es la meta # 1 del PESV
2. A partir de la auditoria del 2024 se inicio recorrido por las diferentes Fondos de desarrollo Local en donde participaron alcaldes, profesionales 222-24, referentes de SST y los encargados de la flota vehicular en donde se capacito sobre la implementación y ejecución del PESV, se cargan actas de reunión, y para la vigencia 2025 se continúan con las capacitaciones.
3. PDF de la política firmada por el ordenador del gasto de la SDG-Nivel Central
4. Esta actividad está incluida dentro del plan de trabajo anual del PESV.
5. Para esta observación se crearon las fichas de los 13 indicadores establecidos en la Resolución 40595, se carga el libro de Excel asegurado con los indicadores mencionados.</t>
  </si>
  <si>
    <t xml:space="preserve">Para el segundo trimestre no se presentan hallazgos ya que a la fecha no se han presentado auditorías internas ni externas y las observaciones presentadas en la auditoria del año anterior se explicaron en el reporte del primer trimestre. </t>
  </si>
  <si>
    <t>No se presentan hallazgos ya que a la fecha no se han presentado auditorías internas ni externas y las observaciones presentadas en la auditoria del año anterior se explicaron en el reporte del primer trimestre.</t>
  </si>
  <si>
    <t>Documentar un (1) procedimiento para la gestión de los planes operativos normalizados viales (PONS) y el Plan de emergencias viales de las Alcaldías.</t>
  </si>
  <si>
    <t>Procedimiento publicado en el sistema de gestión MATIZ.</t>
  </si>
  <si>
    <t>Subsecretaria de Gestión Institucional</t>
  </si>
  <si>
    <t xml:space="preserve">Se inicia el proceso de articulación de los planes operativos normalizado (PONS) del PESV con el plan de emergencia del SG-SST dichos avances están propuestos para ser aprobados en la vigencia del III trimestre </t>
  </si>
  <si>
    <t xml:space="preserve">Excel con la estructura de los PONS los cuales se incluirán en el procedimiento del plan de emergencias del SG-SST </t>
  </si>
  <si>
    <t>TOTAL</t>
  </si>
  <si>
    <t>Control de cambios</t>
  </si>
  <si>
    <t xml:space="preserve">Versión </t>
  </si>
  <si>
    <t>Fecha</t>
  </si>
  <si>
    <t>Descripción del cambio</t>
  </si>
  <si>
    <t>28 de enero de 2025</t>
  </si>
  <si>
    <t>Publicación del plan aprobado. Caso HOLA: 116080</t>
  </si>
  <si>
    <t>11 de abril de 2025</t>
  </si>
  <si>
    <t xml:space="preserve">Se publica seguimiento al plan con corte a 31 de marzo de 2025, el cual presenta un avance acumulado del 30,4%. </t>
  </si>
  <si>
    <t>17 de julio de 2025</t>
  </si>
  <si>
    <t xml:space="preserve">Se publica seguimiento al plan con corte a 30 de junio de 2025, el cual presenta un avance acumulado del 35,7%. </t>
  </si>
  <si>
    <t>Creciente</t>
  </si>
  <si>
    <t>Decreciente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</si>
</sst>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color rgb="FF000000"/>
      <name val="Calibri Light"/>
      <family val="2"/>
    </font>
    <font>
      <b/>
      <sz val="11"/>
      <color rgb="FF000000"/>
      <name val="Calibri"/>
      <family val="2"/>
    </font>
    <font>
      <sz val="11"/>
      <color rgb="FF000000"/>
      <name val="Calibri Light"/>
      <charset val="1"/>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8DB4E2"/>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09">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1" xfId="1" applyFont="1" applyFill="1" applyBorder="1" applyAlignment="1">
      <alignment horizontal="justify" vertical="center" wrapText="1"/>
    </xf>
    <xf numFmtId="0" fontId="5" fillId="8" borderId="1" xfId="0" applyFont="1" applyFill="1" applyBorder="1" applyAlignment="1">
      <alignment horizontal="center" vertical="center"/>
    </xf>
    <xf numFmtId="9" fontId="6" fillId="0" borderId="1" xfId="0" applyNumberFormat="1" applyFont="1" applyBorder="1" applyAlignment="1">
      <alignment horizontal="center" vertical="center"/>
    </xf>
    <xf numFmtId="0" fontId="6" fillId="0" borderId="1" xfId="0" applyFont="1" applyBorder="1" applyAlignment="1">
      <alignment horizontal="justify" vertical="center"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justify" vertical="center"/>
    </xf>
    <xf numFmtId="0" fontId="5" fillId="0" borderId="0" xfId="0" applyFont="1" applyAlignment="1">
      <alignment horizontal="justify" vertical="center"/>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5" fillId="0" borderId="0" xfId="0" applyFont="1" applyAlignment="1">
      <alignment horizontal="center" vertical="center" wrapText="1"/>
    </xf>
    <xf numFmtId="9" fontId="5" fillId="2" borderId="1" xfId="3" applyFont="1" applyFill="1" applyBorder="1" applyAlignment="1">
      <alignment horizontal="center" vertical="center"/>
    </xf>
    <xf numFmtId="9" fontId="5" fillId="2" borderId="1" xfId="1" applyNumberFormat="1" applyFont="1" applyFill="1" applyBorder="1" applyAlignment="1">
      <alignment horizontal="center" vertical="center"/>
    </xf>
    <xf numFmtId="1" fontId="5" fillId="2" borderId="1" xfId="3" applyNumberFormat="1" applyFont="1" applyFill="1" applyBorder="1" applyAlignment="1">
      <alignment horizontal="center" vertical="center"/>
    </xf>
    <xf numFmtId="0" fontId="5" fillId="2" borderId="1" xfId="3" applyNumberFormat="1" applyFont="1" applyFill="1" applyBorder="1" applyAlignment="1">
      <alignment horizontal="center" vertical="center"/>
    </xf>
    <xf numFmtId="0" fontId="5" fillId="0" borderId="1" xfId="3" applyNumberFormat="1" applyFont="1" applyFill="1" applyBorder="1" applyAlignment="1">
      <alignment horizontal="center" vertical="center"/>
    </xf>
    <xf numFmtId="1" fontId="5" fillId="2" borderId="1" xfId="1" applyNumberFormat="1" applyFont="1" applyFill="1" applyBorder="1" applyAlignment="1">
      <alignment horizontal="center" vertical="center"/>
    </xf>
    <xf numFmtId="165" fontId="5" fillId="2" borderId="1" xfId="3" applyNumberFormat="1" applyFont="1" applyFill="1" applyBorder="1" applyAlignment="1">
      <alignment horizontal="center" vertical="center"/>
    </xf>
    <xf numFmtId="165" fontId="5" fillId="0" borderId="1" xfId="3" applyNumberFormat="1" applyFont="1" applyFill="1" applyBorder="1" applyAlignment="1">
      <alignment horizontal="center" vertical="center"/>
    </xf>
    <xf numFmtId="0" fontId="7" fillId="0" borderId="0" xfId="0" applyFont="1" applyAlignment="1">
      <alignment wrapText="1"/>
    </xf>
    <xf numFmtId="9" fontId="6" fillId="0" borderId="1" xfId="3" applyFont="1" applyBorder="1" applyAlignment="1">
      <alignment horizontal="center" vertical="center"/>
    </xf>
    <xf numFmtId="0" fontId="5" fillId="8" borderId="1" xfId="0" applyFont="1" applyFill="1" applyBorder="1" applyAlignment="1">
      <alignment horizontal="left" vertical="center" wrapText="1"/>
    </xf>
    <xf numFmtId="0" fontId="5" fillId="8" borderId="1" xfId="0" applyFont="1" applyFill="1" applyBorder="1" applyAlignment="1">
      <alignment horizontal="left" vertical="center"/>
    </xf>
    <xf numFmtId="9" fontId="5" fillId="8" borderId="1" xfId="0" applyNumberFormat="1" applyFont="1" applyFill="1" applyBorder="1" applyAlignment="1">
      <alignment horizontal="center" vertical="center"/>
    </xf>
    <xf numFmtId="9" fontId="5" fillId="8" borderId="1" xfId="3" applyFont="1" applyFill="1" applyBorder="1" applyAlignment="1">
      <alignment horizontal="center" vertical="center"/>
    </xf>
    <xf numFmtId="0" fontId="6" fillId="0" borderId="17" xfId="0" applyFont="1" applyBorder="1" applyAlignment="1">
      <alignment horizontal="justify" vertical="center"/>
    </xf>
    <xf numFmtId="0" fontId="6" fillId="0" borderId="1" xfId="0" applyFont="1" applyBorder="1" applyAlignment="1">
      <alignment horizontal="left" vertical="center" wrapText="1"/>
    </xf>
    <xf numFmtId="9" fontId="5" fillId="0" borderId="1" xfId="3" applyFont="1" applyBorder="1" applyAlignment="1">
      <alignment horizontal="center" vertical="center"/>
    </xf>
    <xf numFmtId="1" fontId="5" fillId="2" borderId="17" xfId="1" applyNumberFormat="1" applyFont="1" applyFill="1" applyBorder="1" applyAlignment="1">
      <alignment horizontal="center" vertical="center"/>
    </xf>
    <xf numFmtId="9" fontId="5" fillId="2" borderId="17" xfId="3" applyFont="1" applyFill="1" applyBorder="1" applyAlignment="1">
      <alignment horizontal="center" vertical="center"/>
    </xf>
    <xf numFmtId="0" fontId="6" fillId="0" borderId="17" xfId="0" applyFont="1" applyBorder="1" applyAlignment="1">
      <alignment horizontal="justify" vertical="center" wrapText="1"/>
    </xf>
    <xf numFmtId="0" fontId="17" fillId="0" borderId="1" xfId="0" applyFont="1" applyBorder="1" applyAlignment="1">
      <alignment vertical="center" wrapText="1"/>
    </xf>
    <xf numFmtId="0" fontId="10" fillId="7"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16" fillId="9" borderId="14" xfId="0" applyFont="1" applyFill="1" applyBorder="1" applyAlignment="1">
      <alignment horizontal="center" vertical="center" wrapText="1"/>
    </xf>
    <xf numFmtId="0" fontId="16" fillId="9" borderId="15"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13" fillId="7" borderId="1" xfId="0" applyFont="1" applyFill="1" applyBorder="1" applyAlignment="1">
      <alignment horizontal="center" vertical="center"/>
    </xf>
    <xf numFmtId="0" fontId="7" fillId="0" borderId="2" xfId="0" applyFont="1" applyBorder="1" applyAlignment="1">
      <alignment wrapText="1"/>
    </xf>
    <xf numFmtId="0" fontId="7" fillId="0" borderId="8" xfId="0" applyFont="1" applyBorder="1" applyAlignment="1">
      <alignment wrapText="1"/>
    </xf>
    <xf numFmtId="0" fontId="7" fillId="0" borderId="11"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2"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3" xfId="0" applyFont="1" applyBorder="1" applyAlignment="1">
      <alignment wrapText="1"/>
    </xf>
    <xf numFmtId="0" fontId="14"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 xfId="1" applyFont="1" applyFill="1" applyBorder="1" applyAlignment="1">
      <alignment horizontal="justify" vertical="center" wrapText="1"/>
    </xf>
    <xf numFmtId="0" fontId="5" fillId="0" borderId="1" xfId="1" applyFont="1" applyBorder="1" applyAlignment="1">
      <alignment horizontal="center" vertical="center" wrapText="1"/>
    </xf>
    <xf numFmtId="0" fontId="5" fillId="0" borderId="1" xfId="1" applyFont="1" applyBorder="1" applyAlignment="1">
      <alignment horizontal="justify" vertical="center" wrapText="1"/>
    </xf>
    <xf numFmtId="0" fontId="5" fillId="2" borderId="16" xfId="1" applyFont="1" applyFill="1" applyBorder="1" applyAlignment="1">
      <alignment horizontal="left" vertical="center" wrapText="1"/>
    </xf>
    <xf numFmtId="0" fontId="5" fillId="2" borderId="10" xfId="1" applyFont="1" applyFill="1" applyBorder="1" applyAlignment="1">
      <alignment horizontal="left"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L27"/>
  <sheetViews>
    <sheetView showGridLines="0" tabSelected="1" zoomScaleNormal="100" zoomScaleSheetLayoutView="100" zoomScalePageLayoutView="70" workbookViewId="0">
      <selection activeCell="C7" sqref="C7"/>
    </sheetView>
  </sheetViews>
  <sheetFormatPr defaultColWidth="9" defaultRowHeight="15"/>
  <cols>
    <col min="1" max="1" width="5.85546875" style="12" customWidth="1"/>
    <col min="2" max="2" width="40.42578125" style="13" customWidth="1"/>
    <col min="3" max="3" width="21.5703125" style="14" customWidth="1"/>
    <col min="4" max="4" width="6.7109375" style="15" customWidth="1"/>
    <col min="5" max="5" width="36.42578125" style="14" customWidth="1"/>
    <col min="6" max="6" width="27.28515625" style="14" customWidth="1"/>
    <col min="7" max="7" width="19.85546875" style="14" bestFit="1" customWidth="1"/>
    <col min="8" max="8" width="23.28515625" style="14" customWidth="1"/>
    <col min="9" max="13" width="17.7109375" style="15" customWidth="1"/>
    <col min="14" max="16" width="26.140625" style="14" customWidth="1"/>
    <col min="17" max="17" width="19" style="15" customWidth="1"/>
    <col min="18" max="18" width="17.85546875" style="15" customWidth="1"/>
    <col min="19" max="19" width="17.85546875" style="29" customWidth="1"/>
    <col min="20" max="20" width="71.7109375" style="16" customWidth="1"/>
    <col min="21" max="21" width="42.42578125" style="16" customWidth="1"/>
    <col min="22" max="22" width="19" style="15" customWidth="1"/>
    <col min="23" max="23" width="17.85546875" style="33" customWidth="1"/>
    <col min="24" max="24" width="20" style="30" customWidth="1"/>
    <col min="25" max="25" width="52.42578125" style="2" customWidth="1"/>
    <col min="26" max="26" width="40.28515625" style="2" customWidth="1"/>
    <col min="27" max="27" width="20.42578125" style="30" hidden="1" customWidth="1"/>
    <col min="28" max="28" width="17.85546875" style="30" hidden="1" customWidth="1"/>
    <col min="29" max="29" width="20" style="30" hidden="1" customWidth="1"/>
    <col min="30" max="30" width="42.28515625" style="2" hidden="1" customWidth="1"/>
    <col min="31" max="31" width="25.140625" style="2" hidden="1" customWidth="1"/>
    <col min="32" max="32" width="20.42578125" style="30" hidden="1" customWidth="1"/>
    <col min="33" max="33" width="17.85546875" style="30" hidden="1" customWidth="1"/>
    <col min="34" max="34" width="20" style="30" hidden="1" customWidth="1"/>
    <col min="35" max="35" width="42.42578125" style="2" hidden="1" customWidth="1"/>
    <col min="36" max="36" width="25.28515625" style="2" hidden="1" customWidth="1"/>
    <col min="37" max="37" width="15.5703125" style="30" customWidth="1"/>
    <col min="38" max="38" width="20.85546875" style="30" customWidth="1"/>
    <col min="39" max="39" width="13" style="2" bestFit="1" customWidth="1"/>
    <col min="40" max="128" width="9" style="2"/>
    <col min="129" max="129" width="9" style="2" customWidth="1"/>
    <col min="130" max="16384" width="9" style="2"/>
  </cols>
  <sheetData>
    <row r="1" spans="1:38" ht="21" customHeight="1">
      <c r="A1" s="21"/>
      <c r="B1" s="22"/>
      <c r="C1" s="84" t="s">
        <v>0</v>
      </c>
      <c r="D1" s="84"/>
      <c r="E1" s="84"/>
      <c r="F1" s="84"/>
      <c r="G1" s="84"/>
      <c r="H1" s="84"/>
      <c r="I1" s="84"/>
      <c r="J1" s="84"/>
      <c r="K1" s="84"/>
      <c r="L1" s="85"/>
      <c r="M1" s="93" t="s">
        <v>1</v>
      </c>
      <c r="N1" s="94"/>
      <c r="O1" s="94"/>
      <c r="P1" s="95"/>
      <c r="Q1" s="65"/>
      <c r="R1" s="65"/>
      <c r="S1" s="65"/>
      <c r="T1" s="5"/>
      <c r="U1" s="5"/>
      <c r="V1" s="10"/>
      <c r="W1" s="10"/>
      <c r="X1" s="10"/>
    </row>
    <row r="2" spans="1:38">
      <c r="A2" s="23"/>
      <c r="B2" s="4"/>
      <c r="C2" s="86"/>
      <c r="D2" s="86"/>
      <c r="E2" s="86"/>
      <c r="F2" s="86"/>
      <c r="G2" s="86"/>
      <c r="H2" s="86"/>
      <c r="I2" s="86"/>
      <c r="J2" s="86"/>
      <c r="K2" s="86"/>
      <c r="L2" s="87"/>
      <c r="M2" s="96" t="s">
        <v>2</v>
      </c>
      <c r="N2" s="97"/>
      <c r="O2" s="97"/>
      <c r="P2" s="98"/>
      <c r="Q2" s="65"/>
      <c r="R2" s="65"/>
      <c r="S2" s="65"/>
      <c r="T2" s="5"/>
      <c r="U2" s="5"/>
      <c r="V2" s="10"/>
      <c r="W2" s="10"/>
      <c r="X2" s="10"/>
    </row>
    <row r="3" spans="1:38" ht="16.5" customHeight="1">
      <c r="A3" s="23"/>
      <c r="B3" s="4"/>
      <c r="C3" s="86"/>
      <c r="D3" s="86"/>
      <c r="E3" s="86"/>
      <c r="F3" s="86"/>
      <c r="G3" s="86"/>
      <c r="H3" s="86"/>
      <c r="I3" s="86"/>
      <c r="J3" s="86"/>
      <c r="K3" s="86"/>
      <c r="L3" s="87"/>
      <c r="M3" s="96" t="s">
        <v>3</v>
      </c>
      <c r="N3" s="97"/>
      <c r="O3" s="97"/>
      <c r="P3" s="98"/>
      <c r="Q3" s="65"/>
      <c r="R3" s="65"/>
      <c r="S3" s="65"/>
      <c r="T3" s="5"/>
      <c r="U3" s="6"/>
      <c r="V3" s="32"/>
      <c r="W3" s="32"/>
      <c r="X3" s="32"/>
    </row>
    <row r="4" spans="1:38" ht="16.5" customHeight="1">
      <c r="A4" s="24"/>
      <c r="B4" s="25"/>
      <c r="C4" s="88"/>
      <c r="D4" s="88"/>
      <c r="E4" s="88"/>
      <c r="F4" s="88"/>
      <c r="G4" s="88"/>
      <c r="H4" s="88"/>
      <c r="I4" s="88"/>
      <c r="J4" s="88"/>
      <c r="K4" s="88"/>
      <c r="L4" s="89"/>
      <c r="M4" s="99" t="s">
        <v>4</v>
      </c>
      <c r="N4" s="100"/>
      <c r="O4" s="100"/>
      <c r="P4" s="101"/>
      <c r="Q4" s="65"/>
      <c r="R4" s="65"/>
      <c r="S4" s="65"/>
      <c r="T4" s="5"/>
      <c r="U4" s="6"/>
      <c r="V4" s="32"/>
      <c r="W4" s="32"/>
      <c r="X4" s="32"/>
    </row>
    <row r="5" spans="1:38" ht="16.5" customHeight="1">
      <c r="A5" s="4"/>
      <c r="B5" s="4"/>
      <c r="C5" s="7"/>
      <c r="D5" s="7"/>
      <c r="E5" s="7"/>
      <c r="F5" s="7"/>
      <c r="G5" s="7"/>
      <c r="H5" s="7"/>
      <c r="I5" s="7"/>
      <c r="J5" s="7"/>
      <c r="K5" s="7"/>
      <c r="L5" s="7"/>
      <c r="M5" s="56"/>
      <c r="N5" s="8"/>
      <c r="O5" s="8"/>
      <c r="P5" s="8"/>
      <c r="Q5" s="10"/>
      <c r="R5" s="10"/>
      <c r="S5" s="27"/>
      <c r="T5" s="5"/>
      <c r="U5" s="6"/>
      <c r="V5" s="32"/>
      <c r="W5" s="32"/>
      <c r="X5" s="32"/>
    </row>
    <row r="6" spans="1:38" ht="16.5" customHeight="1">
      <c r="A6" s="4"/>
      <c r="B6" s="9" t="s">
        <v>5</v>
      </c>
      <c r="C6" s="90" t="s">
        <v>6</v>
      </c>
      <c r="D6" s="90"/>
      <c r="E6" s="90"/>
      <c r="F6" s="90"/>
      <c r="G6" s="90"/>
      <c r="H6" s="90"/>
      <c r="I6" s="90"/>
      <c r="J6" s="90"/>
      <c r="K6" s="90"/>
      <c r="L6" s="90"/>
      <c r="M6" s="90"/>
      <c r="N6" s="90"/>
      <c r="O6" s="20"/>
      <c r="P6" s="20"/>
      <c r="Q6" s="10"/>
      <c r="R6" s="10"/>
      <c r="S6" s="27"/>
      <c r="T6" s="5"/>
      <c r="U6" s="6"/>
      <c r="V6" s="32"/>
      <c r="W6" s="32"/>
      <c r="X6" s="32"/>
    </row>
    <row r="7" spans="1:38" ht="16.5" customHeight="1">
      <c r="A7" s="4"/>
      <c r="B7" s="9" t="s">
        <v>7</v>
      </c>
      <c r="C7" s="20">
        <v>2025</v>
      </c>
      <c r="D7" s="10"/>
      <c r="E7" s="4"/>
      <c r="F7" s="4"/>
      <c r="G7" s="4"/>
      <c r="H7" s="4"/>
      <c r="I7" s="10"/>
      <c r="J7" s="10"/>
      <c r="K7" s="10"/>
      <c r="L7" s="10"/>
      <c r="M7" s="10"/>
      <c r="N7" s="4"/>
      <c r="O7" s="4"/>
      <c r="P7" s="4"/>
      <c r="Q7" s="10"/>
      <c r="R7" s="10"/>
      <c r="S7" s="27"/>
      <c r="T7" s="5"/>
      <c r="U7" s="6"/>
      <c r="V7" s="32"/>
      <c r="W7" s="32"/>
      <c r="X7" s="32"/>
    </row>
    <row r="8" spans="1:38" ht="16.5" customHeight="1">
      <c r="A8" s="4"/>
      <c r="B8" s="4"/>
      <c r="C8" s="11"/>
      <c r="D8" s="10"/>
      <c r="E8" s="4"/>
      <c r="F8" s="4"/>
      <c r="G8" s="4"/>
      <c r="H8" s="4"/>
      <c r="I8" s="10"/>
      <c r="J8" s="10"/>
      <c r="K8" s="10"/>
      <c r="L8" s="10"/>
      <c r="M8" s="10"/>
      <c r="N8" s="4"/>
      <c r="O8" s="4"/>
      <c r="P8" s="4"/>
      <c r="Q8" s="10"/>
      <c r="R8" s="10"/>
      <c r="S8" s="27"/>
      <c r="T8" s="5"/>
      <c r="U8" s="6"/>
      <c r="V8" s="32"/>
      <c r="W8" s="32"/>
      <c r="X8" s="32"/>
    </row>
    <row r="9" spans="1:38" ht="16.5" customHeight="1">
      <c r="A9" s="4"/>
      <c r="B9" s="4"/>
      <c r="C9" s="11"/>
      <c r="D9" s="10"/>
      <c r="E9" s="4"/>
      <c r="F9" s="4"/>
      <c r="G9" s="4"/>
      <c r="H9" s="4"/>
      <c r="I9" s="10"/>
      <c r="J9" s="10"/>
      <c r="K9" s="10"/>
      <c r="L9" s="10"/>
      <c r="M9" s="10"/>
      <c r="N9" s="4"/>
      <c r="O9" s="4"/>
      <c r="P9" s="4"/>
      <c r="Q9" s="10"/>
      <c r="R9" s="10"/>
      <c r="S9" s="27"/>
      <c r="T9" s="5"/>
      <c r="U9" s="6"/>
      <c r="V9" s="32"/>
      <c r="W9" s="32"/>
      <c r="X9" s="32"/>
    </row>
    <row r="10" spans="1:38" ht="32.25" customHeight="1">
      <c r="A10" s="91" t="s">
        <v>8</v>
      </c>
      <c r="B10" s="91"/>
      <c r="C10" s="91"/>
      <c r="D10" s="80" t="s">
        <v>9</v>
      </c>
      <c r="E10" s="80"/>
      <c r="F10" s="80"/>
      <c r="G10" s="80"/>
      <c r="H10" s="80"/>
      <c r="I10" s="80"/>
      <c r="J10" s="80"/>
      <c r="K10" s="80"/>
      <c r="L10" s="80"/>
      <c r="M10" s="80"/>
      <c r="N10" s="80"/>
      <c r="O10" s="82" t="s">
        <v>10</v>
      </c>
      <c r="P10" s="82" t="s">
        <v>11</v>
      </c>
      <c r="Q10" s="79" t="s">
        <v>12</v>
      </c>
      <c r="R10" s="79"/>
      <c r="S10" s="79"/>
      <c r="T10" s="81"/>
      <c r="U10" s="81"/>
      <c r="V10" s="79" t="s">
        <v>13</v>
      </c>
      <c r="W10" s="79"/>
      <c r="X10" s="79"/>
      <c r="Y10" s="79"/>
      <c r="Z10" s="79"/>
      <c r="AA10" s="79" t="s">
        <v>14</v>
      </c>
      <c r="AB10" s="79"/>
      <c r="AC10" s="79"/>
      <c r="AD10" s="79"/>
      <c r="AE10" s="79"/>
      <c r="AF10" s="79" t="s">
        <v>15</v>
      </c>
      <c r="AG10" s="79"/>
      <c r="AH10" s="79"/>
      <c r="AI10" s="79"/>
      <c r="AJ10" s="79"/>
      <c r="AK10" s="78" t="s">
        <v>16</v>
      </c>
      <c r="AL10" s="78" t="s">
        <v>17</v>
      </c>
    </row>
    <row r="11" spans="1:38" s="30" customFormat="1" ht="45.75" customHeight="1">
      <c r="A11" s="39" t="s">
        <v>18</v>
      </c>
      <c r="B11" s="39" t="s">
        <v>19</v>
      </c>
      <c r="C11" s="39" t="s">
        <v>20</v>
      </c>
      <c r="D11" s="40" t="s">
        <v>21</v>
      </c>
      <c r="E11" s="40" t="s">
        <v>22</v>
      </c>
      <c r="F11" s="40" t="s">
        <v>23</v>
      </c>
      <c r="G11" s="40" t="s">
        <v>24</v>
      </c>
      <c r="H11" s="40" t="s">
        <v>25</v>
      </c>
      <c r="I11" s="40" t="s">
        <v>12</v>
      </c>
      <c r="J11" s="40" t="s">
        <v>13</v>
      </c>
      <c r="K11" s="40" t="s">
        <v>14</v>
      </c>
      <c r="L11" s="40" t="s">
        <v>15</v>
      </c>
      <c r="M11" s="40" t="s">
        <v>26</v>
      </c>
      <c r="N11" s="40" t="s">
        <v>27</v>
      </c>
      <c r="O11" s="83"/>
      <c r="P11" s="83"/>
      <c r="Q11" s="17" t="s">
        <v>28</v>
      </c>
      <c r="R11" s="17" t="s">
        <v>29</v>
      </c>
      <c r="S11" s="26" t="s">
        <v>30</v>
      </c>
      <c r="T11" s="17" t="s">
        <v>31</v>
      </c>
      <c r="U11" s="17" t="s">
        <v>32</v>
      </c>
      <c r="V11" s="17" t="s">
        <v>28</v>
      </c>
      <c r="W11" s="17" t="s">
        <v>29</v>
      </c>
      <c r="X11" s="17" t="s">
        <v>30</v>
      </c>
      <c r="Y11" s="17" t="s">
        <v>31</v>
      </c>
      <c r="Z11" s="17" t="s">
        <v>32</v>
      </c>
      <c r="AA11" s="17" t="s">
        <v>28</v>
      </c>
      <c r="AB11" s="17" t="s">
        <v>29</v>
      </c>
      <c r="AC11" s="17" t="s">
        <v>30</v>
      </c>
      <c r="AD11" s="17" t="s">
        <v>31</v>
      </c>
      <c r="AE11" s="17" t="s">
        <v>32</v>
      </c>
      <c r="AF11" s="17" t="s">
        <v>28</v>
      </c>
      <c r="AG11" s="17" t="s">
        <v>29</v>
      </c>
      <c r="AH11" s="17" t="s">
        <v>30</v>
      </c>
      <c r="AI11" s="17" t="s">
        <v>31</v>
      </c>
      <c r="AJ11" s="17" t="s">
        <v>32</v>
      </c>
      <c r="AK11" s="78"/>
      <c r="AL11" s="78"/>
    </row>
    <row r="12" spans="1:38" s="53" customFormat="1" ht="99.95" customHeight="1">
      <c r="A12" s="54">
        <v>3</v>
      </c>
      <c r="B12" s="55" t="s">
        <v>33</v>
      </c>
      <c r="C12" s="42" t="s">
        <v>34</v>
      </c>
      <c r="D12" s="42">
        <v>1</v>
      </c>
      <c r="E12" s="48" t="s">
        <v>35</v>
      </c>
      <c r="F12" s="50" t="s">
        <v>36</v>
      </c>
      <c r="G12" s="48" t="s">
        <v>37</v>
      </c>
      <c r="H12" s="18" t="s">
        <v>38</v>
      </c>
      <c r="I12" s="28" t="s">
        <v>39</v>
      </c>
      <c r="J12" s="28" t="s">
        <v>39</v>
      </c>
      <c r="K12" s="49">
        <v>1</v>
      </c>
      <c r="L12" s="28" t="s">
        <v>39</v>
      </c>
      <c r="M12" s="28">
        <f>SUM(I12:L12)</f>
        <v>1</v>
      </c>
      <c r="N12" s="18" t="s">
        <v>40</v>
      </c>
      <c r="O12" s="18" t="s">
        <v>41</v>
      </c>
      <c r="P12" s="18" t="s">
        <v>42</v>
      </c>
      <c r="Q12" s="45" t="s">
        <v>39</v>
      </c>
      <c r="R12" s="45" t="s">
        <v>41</v>
      </c>
      <c r="S12" s="45" t="s">
        <v>41</v>
      </c>
      <c r="T12" s="68" t="s">
        <v>43</v>
      </c>
      <c r="U12" s="67" t="s">
        <v>43</v>
      </c>
      <c r="V12" s="45" t="s">
        <v>39</v>
      </c>
      <c r="W12" s="45" t="s">
        <v>41</v>
      </c>
      <c r="X12" s="45" t="s">
        <v>41</v>
      </c>
      <c r="Y12" s="68" t="s">
        <v>43</v>
      </c>
      <c r="Z12" s="67" t="s">
        <v>43</v>
      </c>
      <c r="AA12" s="51">
        <f>K12</f>
        <v>1</v>
      </c>
      <c r="AB12" s="28">
        <v>0</v>
      </c>
      <c r="AC12" s="31">
        <f>IF(AB12/AA12&gt;100%,100%,AB12/AA12)</f>
        <v>0</v>
      </c>
      <c r="AD12" s="52"/>
      <c r="AE12" s="52"/>
      <c r="AF12" s="51" t="str">
        <f>L12</f>
        <v>No programada</v>
      </c>
      <c r="AG12" s="28">
        <v>0</v>
      </c>
      <c r="AH12" s="31" t="e">
        <f>IF(AG12/AF12&gt;100%,100%,AG12/AF12)</f>
        <v>#VALUE!</v>
      </c>
      <c r="AI12" s="52"/>
      <c r="AJ12" s="52"/>
      <c r="AK12" s="51">
        <f>SUM(R12,W12,AB12,AG12)</f>
        <v>0</v>
      </c>
      <c r="AL12" s="31">
        <f>IF(AK12/M12&gt;100%,100%,AK12/M12)</f>
        <v>0</v>
      </c>
    </row>
    <row r="13" spans="1:38" s="19" customFormat="1" ht="283.5" customHeight="1">
      <c r="A13" s="54">
        <v>3</v>
      </c>
      <c r="B13" s="55" t="s">
        <v>33</v>
      </c>
      <c r="C13" s="42" t="s">
        <v>34</v>
      </c>
      <c r="D13" s="42">
        <v>2</v>
      </c>
      <c r="E13" s="42" t="s">
        <v>44</v>
      </c>
      <c r="F13" s="43" t="s">
        <v>45</v>
      </c>
      <c r="G13" s="42" t="s">
        <v>37</v>
      </c>
      <c r="H13" s="18" t="s">
        <v>46</v>
      </c>
      <c r="I13" s="57">
        <v>0.8</v>
      </c>
      <c r="J13" s="57">
        <v>0.8</v>
      </c>
      <c r="K13" s="57">
        <v>0.8</v>
      </c>
      <c r="L13" s="57">
        <v>0.8</v>
      </c>
      <c r="M13" s="58">
        <f>AVERAGE(I13:L13)</f>
        <v>0.8</v>
      </c>
      <c r="N13" s="44" t="s">
        <v>47</v>
      </c>
      <c r="O13" s="18" t="s">
        <v>41</v>
      </c>
      <c r="P13" s="18" t="s">
        <v>42</v>
      </c>
      <c r="Q13" s="69">
        <v>0.8</v>
      </c>
      <c r="R13" s="69">
        <v>0.8</v>
      </c>
      <c r="S13" s="69">
        <v>1</v>
      </c>
      <c r="T13" s="67" t="s">
        <v>48</v>
      </c>
      <c r="U13" s="67" t="s">
        <v>49</v>
      </c>
      <c r="V13" s="58">
        <v>0.8</v>
      </c>
      <c r="W13" s="58">
        <v>0.8</v>
      </c>
      <c r="X13" s="57">
        <v>1</v>
      </c>
      <c r="Y13" s="72" t="s">
        <v>50</v>
      </c>
      <c r="Z13" s="47" t="s">
        <v>51</v>
      </c>
      <c r="AA13" s="3">
        <f t="shared" ref="AA13:AA18" si="0">K13</f>
        <v>0.8</v>
      </c>
      <c r="AB13" s="57">
        <v>0</v>
      </c>
      <c r="AC13" s="31">
        <f t="shared" ref="AC13:AC18" si="1">IF(AB13/AA13&gt;100%,100%,AB13/AA13)</f>
        <v>0</v>
      </c>
      <c r="AD13" s="1"/>
      <c r="AE13" s="1"/>
      <c r="AF13" s="3">
        <f t="shared" ref="AF13:AF18" si="2">L13</f>
        <v>0.8</v>
      </c>
      <c r="AG13" s="57">
        <v>0</v>
      </c>
      <c r="AH13" s="31">
        <f t="shared" ref="AH13:AH18" si="3">IF(AG13/AF13&gt;100%,100%,AG13/AF13)</f>
        <v>0</v>
      </c>
      <c r="AI13" s="1"/>
      <c r="AJ13" s="1"/>
      <c r="AK13" s="46">
        <f>AVERAGE(R13,W13,AB13,AG13)</f>
        <v>0.4</v>
      </c>
      <c r="AL13" s="31">
        <f>IF(AK13/M13&gt;100%,100%,AK13/M13)</f>
        <v>0.5</v>
      </c>
    </row>
    <row r="14" spans="1:38" s="19" customFormat="1" ht="120.75" customHeight="1">
      <c r="A14" s="54">
        <v>3</v>
      </c>
      <c r="B14" s="55" t="s">
        <v>33</v>
      </c>
      <c r="C14" s="42" t="s">
        <v>34</v>
      </c>
      <c r="D14" s="42">
        <v>3</v>
      </c>
      <c r="E14" s="42" t="s">
        <v>52</v>
      </c>
      <c r="F14" s="43" t="s">
        <v>53</v>
      </c>
      <c r="G14" s="42" t="s">
        <v>37</v>
      </c>
      <c r="H14" s="18" t="s">
        <v>46</v>
      </c>
      <c r="I14" s="57">
        <v>0.8</v>
      </c>
      <c r="J14" s="57">
        <v>0.8</v>
      </c>
      <c r="K14" s="57">
        <v>0.8</v>
      </c>
      <c r="L14" s="57">
        <v>0.8</v>
      </c>
      <c r="M14" s="58">
        <f>AVERAGE(I14:L14)</f>
        <v>0.8</v>
      </c>
      <c r="N14" s="44" t="s">
        <v>54</v>
      </c>
      <c r="O14" s="18" t="s">
        <v>41</v>
      </c>
      <c r="P14" s="18" t="s">
        <v>42</v>
      </c>
      <c r="Q14" s="69">
        <v>0.8</v>
      </c>
      <c r="R14" s="69">
        <v>0.8</v>
      </c>
      <c r="S14" s="69">
        <v>1</v>
      </c>
      <c r="T14" s="67" t="s">
        <v>55</v>
      </c>
      <c r="U14" s="67" t="s">
        <v>56</v>
      </c>
      <c r="V14" s="58">
        <v>0.8</v>
      </c>
      <c r="W14" s="58">
        <v>0.8</v>
      </c>
      <c r="X14" s="57">
        <v>1</v>
      </c>
      <c r="Y14" s="47" t="s">
        <v>57</v>
      </c>
      <c r="Z14" s="47" t="s">
        <v>58</v>
      </c>
      <c r="AA14" s="3">
        <f t="shared" si="0"/>
        <v>0.8</v>
      </c>
      <c r="AB14" s="57">
        <v>0</v>
      </c>
      <c r="AC14" s="31">
        <f t="shared" si="1"/>
        <v>0</v>
      </c>
      <c r="AD14" s="1"/>
      <c r="AE14" s="1"/>
      <c r="AF14" s="3">
        <f t="shared" si="2"/>
        <v>0.8</v>
      </c>
      <c r="AG14" s="57">
        <v>0</v>
      </c>
      <c r="AH14" s="31">
        <f t="shared" si="3"/>
        <v>0</v>
      </c>
      <c r="AI14" s="1"/>
      <c r="AJ14" s="1"/>
      <c r="AK14" s="46">
        <f>AVERAGE(R14,W14,AB14,AG14)</f>
        <v>0.4</v>
      </c>
      <c r="AL14" s="31">
        <f t="shared" ref="AL14:AL17" si="4">IF(AK14/M14&gt;100%,100%,AK14/M14)</f>
        <v>0.5</v>
      </c>
    </row>
    <row r="15" spans="1:38" s="19" customFormat="1" ht="99.95" customHeight="1">
      <c r="A15" s="54">
        <v>3</v>
      </c>
      <c r="B15" s="55" t="s">
        <v>33</v>
      </c>
      <c r="C15" s="42" t="s">
        <v>34</v>
      </c>
      <c r="D15" s="42">
        <v>4</v>
      </c>
      <c r="E15" s="42" t="s">
        <v>59</v>
      </c>
      <c r="F15" s="43" t="s">
        <v>60</v>
      </c>
      <c r="G15" s="42" t="s">
        <v>37</v>
      </c>
      <c r="H15" s="18" t="s">
        <v>38</v>
      </c>
      <c r="I15" s="57">
        <v>0.1</v>
      </c>
      <c r="J15" s="57">
        <v>0.3</v>
      </c>
      <c r="K15" s="57">
        <v>0.3</v>
      </c>
      <c r="L15" s="57">
        <v>0.1</v>
      </c>
      <c r="M15" s="58">
        <f>SUM(I15:L15)</f>
        <v>0.79999999999999993</v>
      </c>
      <c r="N15" s="18" t="s">
        <v>61</v>
      </c>
      <c r="O15" s="18" t="s">
        <v>41</v>
      </c>
      <c r="P15" s="18" t="s">
        <v>42</v>
      </c>
      <c r="Q15" s="69">
        <v>0.1</v>
      </c>
      <c r="R15" s="69">
        <v>0.1</v>
      </c>
      <c r="S15" s="69">
        <v>1</v>
      </c>
      <c r="T15" s="67" t="s">
        <v>62</v>
      </c>
      <c r="U15" s="67" t="s">
        <v>63</v>
      </c>
      <c r="V15" s="58">
        <v>0.3</v>
      </c>
      <c r="W15" s="58">
        <v>0.3</v>
      </c>
      <c r="X15" s="57">
        <v>1</v>
      </c>
      <c r="Y15" s="77" t="s">
        <v>64</v>
      </c>
      <c r="Z15" s="47" t="s">
        <v>65</v>
      </c>
      <c r="AA15" s="3">
        <f>K15</f>
        <v>0.3</v>
      </c>
      <c r="AB15" s="57">
        <v>0</v>
      </c>
      <c r="AC15" s="31">
        <f>IF(AB15/AA15&gt;100%,100%,AB15/AA15)</f>
        <v>0</v>
      </c>
      <c r="AD15" s="1"/>
      <c r="AE15" s="1"/>
      <c r="AF15" s="3">
        <f>L15</f>
        <v>0.1</v>
      </c>
      <c r="AG15" s="57">
        <v>0</v>
      </c>
      <c r="AH15" s="31">
        <f>IF(AG15/AF15&gt;100%,100%,AG15/AF15)</f>
        <v>0</v>
      </c>
      <c r="AI15" s="1"/>
      <c r="AJ15" s="1"/>
      <c r="AK15" s="73">
        <f>SUM(R15,W15,AB15,AG15)</f>
        <v>0.4</v>
      </c>
      <c r="AL15" s="31">
        <f>IF(AK15/M15&gt;100%,100%,AK15/M15)</f>
        <v>0.50000000000000011</v>
      </c>
    </row>
    <row r="16" spans="1:38" s="19" customFormat="1" ht="134.25" customHeight="1">
      <c r="A16" s="54">
        <v>3</v>
      </c>
      <c r="B16" s="55" t="s">
        <v>33</v>
      </c>
      <c r="C16" s="42" t="s">
        <v>34</v>
      </c>
      <c r="D16" s="42">
        <v>5</v>
      </c>
      <c r="E16" s="42" t="s">
        <v>66</v>
      </c>
      <c r="F16" s="43" t="s">
        <v>67</v>
      </c>
      <c r="G16" s="42" t="s">
        <v>68</v>
      </c>
      <c r="H16" s="18" t="s">
        <v>38</v>
      </c>
      <c r="I16" s="59">
        <v>1</v>
      </c>
      <c r="J16" s="59">
        <v>1</v>
      </c>
      <c r="K16" s="60">
        <v>1</v>
      </c>
      <c r="L16" s="61">
        <v>1</v>
      </c>
      <c r="M16" s="62">
        <f>SUM(I16:L16)</f>
        <v>4</v>
      </c>
      <c r="N16" s="44" t="s">
        <v>69</v>
      </c>
      <c r="O16" s="18" t="s">
        <v>41</v>
      </c>
      <c r="P16" s="18" t="s">
        <v>42</v>
      </c>
      <c r="Q16" s="45">
        <v>1</v>
      </c>
      <c r="R16" s="45">
        <v>1</v>
      </c>
      <c r="S16" s="69">
        <v>1</v>
      </c>
      <c r="T16" s="67" t="s">
        <v>70</v>
      </c>
      <c r="U16" s="67" t="s">
        <v>71</v>
      </c>
      <c r="V16" s="74">
        <v>1</v>
      </c>
      <c r="W16" s="74">
        <v>1</v>
      </c>
      <c r="X16" s="75">
        <v>1</v>
      </c>
      <c r="Y16" s="77" t="s">
        <v>72</v>
      </c>
      <c r="Z16" s="76" t="s">
        <v>73</v>
      </c>
      <c r="AA16" s="3"/>
      <c r="AB16" s="28">
        <v>0</v>
      </c>
      <c r="AC16" s="31"/>
      <c r="AD16" s="1"/>
      <c r="AE16" s="1"/>
      <c r="AF16" s="3">
        <f>L16</f>
        <v>1</v>
      </c>
      <c r="AG16" s="28">
        <v>0</v>
      </c>
      <c r="AH16" s="31">
        <f>IF(AG16/AF16&gt;100%,100%,AG16/AF16)</f>
        <v>0</v>
      </c>
      <c r="AI16" s="1"/>
      <c r="AJ16" s="1"/>
      <c r="AK16" s="51">
        <f>SUM(R16,W16,AB16,AG16)</f>
        <v>2</v>
      </c>
      <c r="AL16" s="31">
        <f>IF(AK16/M16&gt;100%,100%,AK16/M16)</f>
        <v>0.5</v>
      </c>
    </row>
    <row r="17" spans="1:38" s="19" customFormat="1" ht="355.5" customHeight="1">
      <c r="A17" s="54">
        <v>3</v>
      </c>
      <c r="B17" s="55" t="s">
        <v>33</v>
      </c>
      <c r="C17" s="42" t="s">
        <v>34</v>
      </c>
      <c r="D17" s="42">
        <v>6</v>
      </c>
      <c r="E17" s="42" t="s">
        <v>74</v>
      </c>
      <c r="F17" s="43" t="s">
        <v>75</v>
      </c>
      <c r="G17" s="42" t="s">
        <v>76</v>
      </c>
      <c r="H17" s="18" t="s">
        <v>46</v>
      </c>
      <c r="I17" s="57">
        <v>1</v>
      </c>
      <c r="J17" s="57">
        <v>1</v>
      </c>
      <c r="K17" s="57">
        <v>1</v>
      </c>
      <c r="L17" s="57">
        <v>1</v>
      </c>
      <c r="M17" s="58">
        <f>AVERAGE(I17:K17)</f>
        <v>1</v>
      </c>
      <c r="N17" s="44" t="s">
        <v>47</v>
      </c>
      <c r="O17" s="18" t="s">
        <v>41</v>
      </c>
      <c r="P17" s="18" t="s">
        <v>42</v>
      </c>
      <c r="Q17" s="70">
        <v>1</v>
      </c>
      <c r="R17" s="70">
        <v>1</v>
      </c>
      <c r="S17" s="70">
        <v>1</v>
      </c>
      <c r="T17" s="67" t="s">
        <v>77</v>
      </c>
      <c r="U17" s="67" t="s">
        <v>78</v>
      </c>
      <c r="V17" s="58">
        <v>1</v>
      </c>
      <c r="W17" s="58">
        <v>1</v>
      </c>
      <c r="X17" s="58">
        <v>1</v>
      </c>
      <c r="Y17" s="77" t="s">
        <v>79</v>
      </c>
      <c r="Z17" s="47" t="s">
        <v>80</v>
      </c>
      <c r="AA17" s="66">
        <f t="shared" si="0"/>
        <v>1</v>
      </c>
      <c r="AB17" s="57">
        <v>0</v>
      </c>
      <c r="AC17" s="31">
        <f t="shared" si="1"/>
        <v>0</v>
      </c>
      <c r="AD17" s="1"/>
      <c r="AE17" s="1"/>
      <c r="AF17" s="66">
        <f t="shared" si="2"/>
        <v>1</v>
      </c>
      <c r="AG17" s="57">
        <v>0</v>
      </c>
      <c r="AH17" s="31">
        <f t="shared" si="3"/>
        <v>0</v>
      </c>
      <c r="AI17" s="1"/>
      <c r="AJ17" s="1"/>
      <c r="AK17" s="46">
        <f>AVERAGE(R17,W17,AB17,AG17)</f>
        <v>0.5</v>
      </c>
      <c r="AL17" s="31">
        <f t="shared" si="4"/>
        <v>0.5</v>
      </c>
    </row>
    <row r="18" spans="1:38" s="19" customFormat="1" ht="99.75" customHeight="1">
      <c r="A18" s="54">
        <v>3</v>
      </c>
      <c r="B18" s="55" t="s">
        <v>33</v>
      </c>
      <c r="C18" s="42" t="s">
        <v>34</v>
      </c>
      <c r="D18" s="42">
        <v>7</v>
      </c>
      <c r="E18" s="48" t="s">
        <v>81</v>
      </c>
      <c r="F18" s="43" t="s">
        <v>82</v>
      </c>
      <c r="G18" s="42" t="s">
        <v>83</v>
      </c>
      <c r="H18" s="18" t="s">
        <v>38</v>
      </c>
      <c r="I18" s="57" t="s">
        <v>39</v>
      </c>
      <c r="J18" s="63">
        <v>0.5</v>
      </c>
      <c r="K18" s="57" t="s">
        <v>39</v>
      </c>
      <c r="L18" s="64">
        <v>0.5</v>
      </c>
      <c r="M18" s="62">
        <f>SUM(I18:L18)</f>
        <v>1</v>
      </c>
      <c r="N18" s="43" t="s">
        <v>82</v>
      </c>
      <c r="O18" s="18" t="s">
        <v>41</v>
      </c>
      <c r="P18" s="18" t="s">
        <v>42</v>
      </c>
      <c r="Q18" s="45" t="s">
        <v>39</v>
      </c>
      <c r="R18" s="45" t="s">
        <v>41</v>
      </c>
      <c r="S18" s="45" t="s">
        <v>41</v>
      </c>
      <c r="T18" s="68" t="s">
        <v>43</v>
      </c>
      <c r="U18" s="67" t="s">
        <v>43</v>
      </c>
      <c r="V18" s="45" t="s">
        <v>39</v>
      </c>
      <c r="W18" s="45" t="s">
        <v>41</v>
      </c>
      <c r="X18" s="45" t="s">
        <v>41</v>
      </c>
      <c r="Y18" s="71" t="s">
        <v>84</v>
      </c>
      <c r="Z18" s="47" t="s">
        <v>85</v>
      </c>
      <c r="AA18" s="3" t="str">
        <f t="shared" si="0"/>
        <v>No programada</v>
      </c>
      <c r="AB18" s="28">
        <v>0</v>
      </c>
      <c r="AC18" s="31" t="e">
        <f t="shared" si="1"/>
        <v>#VALUE!</v>
      </c>
      <c r="AD18" s="1"/>
      <c r="AE18" s="1"/>
      <c r="AF18" s="3">
        <f t="shared" si="2"/>
        <v>0.5</v>
      </c>
      <c r="AG18" s="28">
        <v>0</v>
      </c>
      <c r="AH18" s="31">
        <f t="shared" si="3"/>
        <v>0</v>
      </c>
      <c r="AI18" s="1"/>
      <c r="AJ18" s="1"/>
      <c r="AK18" s="51">
        <f>SUM(R18,W18,AB18,AG18)</f>
        <v>0</v>
      </c>
      <c r="AL18" s="31">
        <f>IF(AK18/M18&gt;100%,100%,AK18/M18)</f>
        <v>0</v>
      </c>
    </row>
    <row r="19" spans="1:38" ht="18.75">
      <c r="S19" s="41">
        <f>AVERAGE(S12:S18)</f>
        <v>1</v>
      </c>
      <c r="X19" s="41">
        <f>AVERAGE(X12:X18)</f>
        <v>1</v>
      </c>
      <c r="AJ19" s="92" t="s">
        <v>86</v>
      </c>
      <c r="AK19" s="92"/>
      <c r="AL19" s="41">
        <f>AVERAGE(AL12:AL18)</f>
        <v>0.35714285714285715</v>
      </c>
    </row>
    <row r="23" spans="1:38">
      <c r="B23" s="102" t="s">
        <v>87</v>
      </c>
      <c r="C23" s="102"/>
      <c r="D23" s="102"/>
      <c r="E23" s="102"/>
      <c r="F23" s="102"/>
    </row>
    <row r="24" spans="1:38" s="37" customFormat="1">
      <c r="A24" s="36"/>
      <c r="B24" s="38" t="s">
        <v>88</v>
      </c>
      <c r="C24" s="102" t="s">
        <v>89</v>
      </c>
      <c r="D24" s="102"/>
      <c r="E24" s="102" t="s">
        <v>90</v>
      </c>
      <c r="F24" s="102"/>
      <c r="G24" s="34"/>
      <c r="H24" s="34"/>
      <c r="I24" s="34"/>
      <c r="J24" s="34"/>
      <c r="K24" s="34"/>
      <c r="L24" s="34"/>
      <c r="M24" s="34"/>
      <c r="N24" s="34"/>
      <c r="O24" s="34"/>
      <c r="P24" s="34"/>
      <c r="Q24" s="34"/>
      <c r="R24" s="34"/>
      <c r="S24" s="35"/>
      <c r="T24" s="34"/>
      <c r="U24" s="34"/>
      <c r="V24" s="34"/>
      <c r="W24" s="36"/>
    </row>
    <row r="25" spans="1:38">
      <c r="B25" s="28">
        <v>1</v>
      </c>
      <c r="C25" s="103" t="s">
        <v>91</v>
      </c>
      <c r="D25" s="103"/>
      <c r="E25" s="107" t="s">
        <v>92</v>
      </c>
      <c r="F25" s="108"/>
    </row>
    <row r="26" spans="1:38" ht="31.5" customHeight="1">
      <c r="B26" s="28">
        <v>2</v>
      </c>
      <c r="C26" s="103" t="s">
        <v>93</v>
      </c>
      <c r="D26" s="103"/>
      <c r="E26" s="104" t="s">
        <v>94</v>
      </c>
      <c r="F26" s="104"/>
    </row>
    <row r="27" spans="1:38" ht="44.25" customHeight="1">
      <c r="B27" s="28">
        <v>3</v>
      </c>
      <c r="C27" s="105" t="s">
        <v>95</v>
      </c>
      <c r="D27" s="105"/>
      <c r="E27" s="106" t="s">
        <v>96</v>
      </c>
      <c r="F27" s="106"/>
    </row>
  </sheetData>
  <autoFilter ref="A11:DY19" xr:uid="{00000000-0001-0000-0000-000000000000}"/>
  <dataConsolidate/>
  <mergeCells count="26">
    <mergeCell ref="B23:F23"/>
    <mergeCell ref="C26:D26"/>
    <mergeCell ref="E26:F26"/>
    <mergeCell ref="C27:D27"/>
    <mergeCell ref="E27:F27"/>
    <mergeCell ref="C25:D25"/>
    <mergeCell ref="E25:F25"/>
    <mergeCell ref="C24:D24"/>
    <mergeCell ref="E24:F24"/>
    <mergeCell ref="C1:L4"/>
    <mergeCell ref="C6:N6"/>
    <mergeCell ref="AK10:AK11"/>
    <mergeCell ref="A10:C10"/>
    <mergeCell ref="AJ19:AK19"/>
    <mergeCell ref="M1:P1"/>
    <mergeCell ref="M2:P2"/>
    <mergeCell ref="M3:P3"/>
    <mergeCell ref="M4:P4"/>
    <mergeCell ref="AL10:AL11"/>
    <mergeCell ref="AA10:AE10"/>
    <mergeCell ref="AF10:AJ10"/>
    <mergeCell ref="D10:N10"/>
    <mergeCell ref="Q10:U10"/>
    <mergeCell ref="V10:Z10"/>
    <mergeCell ref="O10:O11"/>
    <mergeCell ref="P10:P11"/>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sheetPr codeName="Hoja2"/>
  <dimension ref="A1:A4"/>
  <sheetViews>
    <sheetView workbookViewId="0">
      <selection activeCell="A2" sqref="A2"/>
    </sheetView>
  </sheetViews>
  <sheetFormatPr defaultColWidth="11.42578125" defaultRowHeight="15"/>
  <sheetData>
    <row r="1" spans="1:1">
      <c r="A1" t="s">
        <v>97</v>
      </c>
    </row>
    <row r="2" spans="1:1">
      <c r="A2" t="s">
        <v>98</v>
      </c>
    </row>
    <row r="3" spans="1:1">
      <c r="A3" t="s">
        <v>38</v>
      </c>
    </row>
    <row r="4" spans="1:1">
      <c r="A4"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547ED5-8495-44EB-9B1D-B6028FC947CC}"/>
</file>

<file path=customXml/itemProps2.xml><?xml version="1.0" encoding="utf-8"?>
<ds:datastoreItem xmlns:ds="http://schemas.openxmlformats.org/officeDocument/2006/customXml" ds:itemID="{62A3F733-9FCF-42C5-9C4F-00864BBBA11D}"/>
</file>

<file path=customXml/itemProps3.xml><?xml version="1.0" encoding="utf-8"?>
<ds:datastoreItem xmlns:ds="http://schemas.openxmlformats.org/officeDocument/2006/customXml" ds:itemID="{68AAD68F-7FA6-4313-8157-403ECEA32A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2025-07-17T15:30:55Z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