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D:\USUARIOS\Diego Buelvas\Downloads\"/>
    </mc:Choice>
  </mc:AlternateContent>
  <xr:revisionPtr revIDLastSave="0" documentId="13_ncr:1_{EBFDBB8F-D16C-47D9-8F26-A0C8B712B4D0}" xr6:coauthVersionLast="47" xr6:coauthVersionMax="47" xr10:uidLastSave="{00000000-0000-0000-0000-000000000000}"/>
  <bookViews>
    <workbookView xWindow="-120" yWindow="-120" windowWidth="20730" windowHeight="11040" firstSheet="28" activeTab="28" xr2:uid="{00000000-000D-0000-FFFF-FFFF00000000}"/>
  </bookViews>
  <sheets>
    <sheet name="1. MISIONALES" sheetId="5" state="hidden" r:id="rId1"/>
    <sheet name="2. NO MISIONALES" sheetId="6" state="hidden" r:id="rId2"/>
    <sheet name="3.1.1 OAC EM" sheetId="7" r:id="rId3"/>
    <sheet name="3.1.2 OAC DCE" sheetId="8" r:id="rId4"/>
    <sheet name="3.1.3 SGGD LAB" sheetId="9" r:id="rId5"/>
    <sheet name="3.2.1 DCDS ED" sheetId="10" r:id="rId6"/>
    <sheet name="3.2.2 DAE EAD" sheetId="11" r:id="rId7"/>
    <sheet name="3.2.3 DDH SDH" sheetId="12" r:id="rId8"/>
    <sheet name="3.2.4 SAR SEN" sheetId="13" r:id="rId9"/>
    <sheet name="3.2.5 DDH ADH" sheetId="14" r:id="rId10"/>
    <sheet name="3.2.6 DDH FDH" sheetId="15" r:id="rId11"/>
    <sheet name="3.3.1 DTI PETI" sheetId="16" r:id="rId12"/>
    <sheet name="3.3.2 DJ NOR" sheetId="17" r:id="rId13"/>
    <sheet name="3.3.3 DJ DEF" sheetId="18" r:id="rId14"/>
    <sheet name="3.3.4 OAP GA" sheetId="19" r:id="rId15"/>
    <sheet name="3.3.5 OAP SG" sheetId="20" r:id="rId16"/>
    <sheet name="3.3.6 SGI SAC DP" sheetId="21" r:id="rId17"/>
    <sheet name="3.3.7 SGI SAC TRA" sheetId="22" r:id="rId18"/>
    <sheet name="3.4.1 DGDL POL PUB" sheetId="23" r:id="rId19"/>
    <sheet name="3.4.2 SGL AALL" sheetId="24" r:id="rId20"/>
    <sheet name="3.4.3 DGAEP INFO" sheetId="25" r:id="rId21"/>
    <sheet name="3.4.4 DGP JP" sheetId="26" r:id="rId22"/>
    <sheet name="3.4.5 DGP IVC" sheetId="27" r:id="rId23"/>
    <sheet name="3.5.1 DGTH PINT" sheetId="28" r:id="rId24"/>
    <sheet name="3.5.2 OAP GESCO" sheetId="29" r:id="rId25"/>
    <sheet name="3.5.3 OAP ESTA" sheetId="30" r:id="rId26"/>
    <sheet name="3.5.4 SGL CGL" sheetId="31" r:id="rId27"/>
    <sheet name="3.5.5 SGGD OBS" sheetId="32" r:id="rId28"/>
    <sheet name="3.5.6 DRP AT" sheetId="33" r:id="rId29"/>
    <sheet name="4. OBJETIVOS ESTRATÉGICOS" sheetId="34" r:id="rId30"/>
    <sheet name="Instrucciones diligenciamiento" sheetId="35" state="hidden" r:id="rId31"/>
    <sheet name="Listas" sheetId="36" state="hidden" r:id="rId3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15" l="1"/>
  <c r="C24" i="31" l="1"/>
  <c r="C25" i="31"/>
  <c r="B25" i="31"/>
  <c r="C24" i="28"/>
  <c r="C25" i="28"/>
  <c r="B25" i="28"/>
  <c r="C24" i="25"/>
  <c r="C25" i="25"/>
  <c r="B25" i="25"/>
  <c r="C25" i="15"/>
  <c r="B25" i="15"/>
  <c r="C24" i="14"/>
  <c r="C25" i="14"/>
  <c r="B25" i="14"/>
  <c r="C24" i="13"/>
  <c r="C25" i="13"/>
  <c r="B25" i="13"/>
  <c r="C24" i="12"/>
  <c r="C25" i="12"/>
  <c r="B25" i="12"/>
  <c r="C24" i="10"/>
  <c r="C25" i="10"/>
  <c r="B25" i="10"/>
  <c r="C24" i="9"/>
  <c r="C25" i="9"/>
  <c r="B25" i="9"/>
  <c r="C25" i="8"/>
  <c r="C24" i="8"/>
  <c r="C23" i="9"/>
  <c r="C23" i="8"/>
  <c r="G23" i="8" s="1"/>
  <c r="B23" i="8"/>
  <c r="B25" i="8"/>
  <c r="B23" i="9"/>
  <c r="F24" i="33"/>
  <c r="E24" i="33"/>
  <c r="D24" i="33"/>
  <c r="B24" i="33"/>
  <c r="G22" i="33"/>
  <c r="E30" i="33"/>
  <c r="E31" i="33"/>
  <c r="E32" i="33"/>
  <c r="E33" i="33"/>
  <c r="E34" i="33"/>
  <c r="E35" i="33"/>
  <c r="E36" i="33"/>
  <c r="E37" i="33"/>
  <c r="E38" i="33"/>
  <c r="E39" i="33"/>
  <c r="E40" i="33"/>
  <c r="E41" i="33"/>
  <c r="E42" i="33"/>
  <c r="E43" i="33"/>
  <c r="E44" i="33"/>
  <c r="E29" i="33"/>
  <c r="C25" i="32"/>
  <c r="B25" i="32"/>
  <c r="F24" i="32"/>
  <c r="E24" i="32"/>
  <c r="D24" i="32"/>
  <c r="C24" i="32"/>
  <c r="B24" i="32"/>
  <c r="G22" i="32"/>
  <c r="E30" i="32"/>
  <c r="E31" i="32"/>
  <c r="E32" i="32"/>
  <c r="E33" i="32"/>
  <c r="E34" i="32"/>
  <c r="E35" i="32"/>
  <c r="E36" i="32"/>
  <c r="E37" i="32"/>
  <c r="E38" i="32"/>
  <c r="E39" i="32"/>
  <c r="E40" i="32"/>
  <c r="E41" i="32"/>
  <c r="E42" i="32"/>
  <c r="E43" i="32"/>
  <c r="E44" i="32"/>
  <c r="E29" i="32"/>
  <c r="F24" i="31"/>
  <c r="E24" i="31"/>
  <c r="D24" i="31"/>
  <c r="B24" i="31"/>
  <c r="E30" i="31"/>
  <c r="E31" i="31"/>
  <c r="E32" i="31"/>
  <c r="E33" i="31"/>
  <c r="E34" i="31"/>
  <c r="E35" i="31"/>
  <c r="E36" i="31"/>
  <c r="E37" i="31"/>
  <c r="E38" i="31"/>
  <c r="E39" i="31"/>
  <c r="E40" i="31"/>
  <c r="E41" i="31"/>
  <c r="E42" i="31"/>
  <c r="E43" i="31"/>
  <c r="E44" i="31"/>
  <c r="E29" i="31"/>
  <c r="F24" i="30"/>
  <c r="E24" i="30"/>
  <c r="D24" i="30"/>
  <c r="B24" i="30"/>
  <c r="E30" i="30"/>
  <c r="E31" i="30"/>
  <c r="E32" i="30"/>
  <c r="E33" i="30"/>
  <c r="E34" i="30"/>
  <c r="E35" i="30"/>
  <c r="E36" i="30"/>
  <c r="E37" i="30"/>
  <c r="E38" i="30"/>
  <c r="E39" i="30"/>
  <c r="E40" i="30"/>
  <c r="E41" i="30"/>
  <c r="E42" i="30"/>
  <c r="E43" i="30"/>
  <c r="E44" i="30"/>
  <c r="E29" i="30"/>
  <c r="G22" i="30"/>
  <c r="F24" i="29"/>
  <c r="E24" i="29"/>
  <c r="D24" i="29"/>
  <c r="B24" i="29"/>
  <c r="G22" i="29"/>
  <c r="E30" i="29"/>
  <c r="E31" i="29"/>
  <c r="E32" i="29"/>
  <c r="E33" i="29"/>
  <c r="E34" i="29"/>
  <c r="E35" i="29"/>
  <c r="E36" i="29"/>
  <c r="E37" i="29"/>
  <c r="E38" i="29"/>
  <c r="E39" i="29"/>
  <c r="E40" i="29"/>
  <c r="E41" i="29"/>
  <c r="E42" i="29"/>
  <c r="E43" i="29"/>
  <c r="E44" i="29"/>
  <c r="E29" i="29"/>
  <c r="F24" i="28"/>
  <c r="E24" i="28"/>
  <c r="D24" i="28"/>
  <c r="B24" i="28"/>
  <c r="E44" i="28"/>
  <c r="E43" i="28"/>
  <c r="E42" i="28"/>
  <c r="E41" i="28"/>
  <c r="E40" i="28"/>
  <c r="E39" i="28"/>
  <c r="E38" i="28"/>
  <c r="E37" i="28"/>
  <c r="E36" i="28"/>
  <c r="E35" i="28"/>
  <c r="E34" i="28"/>
  <c r="E33" i="28"/>
  <c r="E32" i="28"/>
  <c r="E31" i="28"/>
  <c r="E30" i="28"/>
  <c r="E29" i="28"/>
  <c r="E26" i="28"/>
  <c r="F24" i="27"/>
  <c r="E24" i="27"/>
  <c r="D24" i="27"/>
  <c r="B24" i="27"/>
  <c r="G22" i="27"/>
  <c r="E30" i="27"/>
  <c r="E31" i="27"/>
  <c r="E32" i="27"/>
  <c r="E33" i="27"/>
  <c r="E34" i="27"/>
  <c r="E35" i="27"/>
  <c r="E36" i="27"/>
  <c r="E37" i="27"/>
  <c r="E38" i="27"/>
  <c r="E39" i="27"/>
  <c r="E40" i="27"/>
  <c r="E41" i="27"/>
  <c r="E42" i="27"/>
  <c r="E43" i="27"/>
  <c r="E44" i="27"/>
  <c r="E29" i="27"/>
  <c r="F24" i="26"/>
  <c r="E24" i="26"/>
  <c r="D24" i="26"/>
  <c r="B24" i="26"/>
  <c r="G22" i="26"/>
  <c r="E30" i="26"/>
  <c r="E31" i="26"/>
  <c r="E32" i="26"/>
  <c r="E33" i="26"/>
  <c r="E34" i="26"/>
  <c r="E35" i="26"/>
  <c r="E36" i="26"/>
  <c r="E37" i="26"/>
  <c r="E38" i="26"/>
  <c r="E39" i="26"/>
  <c r="E40" i="26"/>
  <c r="E41" i="26"/>
  <c r="E42" i="26"/>
  <c r="E43" i="26"/>
  <c r="E44" i="26"/>
  <c r="E29" i="26"/>
  <c r="F24" i="25"/>
  <c r="E24" i="25"/>
  <c r="D24" i="25"/>
  <c r="B24" i="25"/>
  <c r="E44" i="25"/>
  <c r="E43" i="25"/>
  <c r="E42" i="25"/>
  <c r="E41" i="25"/>
  <c r="E40" i="25"/>
  <c r="E39" i="25"/>
  <c r="E38" i="25"/>
  <c r="E37" i="25"/>
  <c r="E36" i="25"/>
  <c r="E35" i="25"/>
  <c r="E34" i="25"/>
  <c r="E33" i="25"/>
  <c r="E32" i="25"/>
  <c r="E31" i="25"/>
  <c r="E30" i="25"/>
  <c r="E29" i="25"/>
  <c r="F24" i="24"/>
  <c r="E24" i="24"/>
  <c r="D24" i="24"/>
  <c r="B24" i="24"/>
  <c r="E30" i="24"/>
  <c r="E31" i="24"/>
  <c r="E32" i="24"/>
  <c r="E33" i="24"/>
  <c r="E34" i="24"/>
  <c r="E35" i="24"/>
  <c r="E36" i="24"/>
  <c r="E37" i="24"/>
  <c r="E38" i="24"/>
  <c r="E39" i="24"/>
  <c r="E40" i="24"/>
  <c r="E41" i="24"/>
  <c r="E42" i="24"/>
  <c r="E43" i="24"/>
  <c r="E44" i="24"/>
  <c r="E29" i="24"/>
  <c r="B25" i="23"/>
  <c r="F24" i="23"/>
  <c r="E24" i="23"/>
  <c r="D24" i="23"/>
  <c r="B24" i="23"/>
  <c r="G22" i="23"/>
  <c r="E30" i="23"/>
  <c r="E31" i="23"/>
  <c r="E32" i="23"/>
  <c r="E33" i="23"/>
  <c r="E34" i="23"/>
  <c r="E35" i="23"/>
  <c r="E36" i="23"/>
  <c r="E37" i="23"/>
  <c r="E38" i="23"/>
  <c r="E39" i="23"/>
  <c r="E40" i="23"/>
  <c r="E41" i="23"/>
  <c r="E42" i="23"/>
  <c r="E43" i="23"/>
  <c r="E44" i="23"/>
  <c r="E29" i="23"/>
  <c r="F24" i="22"/>
  <c r="E24" i="22"/>
  <c r="D24" i="22"/>
  <c r="B24" i="22"/>
  <c r="G22" i="22"/>
  <c r="E30" i="22"/>
  <c r="E31" i="22"/>
  <c r="E32" i="22"/>
  <c r="E33" i="22"/>
  <c r="E34" i="22"/>
  <c r="E35" i="22"/>
  <c r="E36" i="22"/>
  <c r="E37" i="22"/>
  <c r="E38" i="22"/>
  <c r="E39" i="22"/>
  <c r="E40" i="22"/>
  <c r="E41" i="22"/>
  <c r="E42" i="22"/>
  <c r="E43" i="22"/>
  <c r="E44" i="22"/>
  <c r="E29" i="22"/>
  <c r="E30" i="21"/>
  <c r="E31" i="21"/>
  <c r="E32" i="21"/>
  <c r="E33" i="21"/>
  <c r="E34" i="21"/>
  <c r="E35" i="21"/>
  <c r="E36" i="21"/>
  <c r="E37" i="21"/>
  <c r="E38" i="21"/>
  <c r="E39" i="21"/>
  <c r="E40" i="21"/>
  <c r="E41" i="21"/>
  <c r="E42" i="21"/>
  <c r="E43" i="21"/>
  <c r="E44" i="21"/>
  <c r="E29" i="21"/>
  <c r="F24" i="21"/>
  <c r="E24" i="21"/>
  <c r="D24" i="21"/>
  <c r="B24" i="21"/>
  <c r="F24" i="20"/>
  <c r="E24" i="20"/>
  <c r="D24" i="20"/>
  <c r="B24" i="20"/>
  <c r="E30" i="20"/>
  <c r="E31" i="20"/>
  <c r="E32" i="20"/>
  <c r="E33" i="20"/>
  <c r="E34" i="20"/>
  <c r="E35" i="20"/>
  <c r="E36" i="20"/>
  <c r="E37" i="20"/>
  <c r="E38" i="20"/>
  <c r="E39" i="20"/>
  <c r="E40" i="20"/>
  <c r="E41" i="20"/>
  <c r="E42" i="20"/>
  <c r="E43" i="20"/>
  <c r="E44" i="20"/>
  <c r="E29" i="20"/>
  <c r="F24" i="19"/>
  <c r="E24" i="19"/>
  <c r="D24" i="19"/>
  <c r="B24" i="19"/>
  <c r="E30" i="19"/>
  <c r="E31" i="19"/>
  <c r="E32" i="19"/>
  <c r="E33" i="19"/>
  <c r="E34" i="19"/>
  <c r="E35" i="19"/>
  <c r="E36" i="19"/>
  <c r="E37" i="19"/>
  <c r="E38" i="19"/>
  <c r="E39" i="19"/>
  <c r="E40" i="19"/>
  <c r="E41" i="19"/>
  <c r="E42" i="19"/>
  <c r="E43" i="19"/>
  <c r="E44" i="19"/>
  <c r="E29" i="19"/>
  <c r="F24" i="18"/>
  <c r="E24" i="18"/>
  <c r="D24" i="18"/>
  <c r="B24" i="18"/>
  <c r="E30" i="18"/>
  <c r="E31" i="18"/>
  <c r="E32" i="18"/>
  <c r="E33" i="18"/>
  <c r="E34" i="18"/>
  <c r="E35" i="18"/>
  <c r="E36" i="18"/>
  <c r="E37" i="18"/>
  <c r="E38" i="18"/>
  <c r="E39" i="18"/>
  <c r="E40" i="18"/>
  <c r="E41" i="18"/>
  <c r="E42" i="18"/>
  <c r="E43" i="18"/>
  <c r="E44" i="18"/>
  <c r="E29" i="18"/>
  <c r="F24" i="17"/>
  <c r="E24" i="17"/>
  <c r="D24" i="17"/>
  <c r="B24" i="17"/>
  <c r="G22" i="16"/>
  <c r="E30" i="17"/>
  <c r="E31" i="17"/>
  <c r="E32" i="17"/>
  <c r="E33" i="17"/>
  <c r="E34" i="17"/>
  <c r="E35" i="17"/>
  <c r="E36" i="17"/>
  <c r="E37" i="17"/>
  <c r="E38" i="17"/>
  <c r="E39" i="17"/>
  <c r="E40" i="17"/>
  <c r="E41" i="17"/>
  <c r="E42" i="17"/>
  <c r="E43" i="17"/>
  <c r="E44" i="17"/>
  <c r="E29" i="17"/>
  <c r="D24" i="16"/>
  <c r="E24" i="16"/>
  <c r="F24" i="16"/>
  <c r="B24" i="16"/>
  <c r="E30" i="16"/>
  <c r="E31" i="16"/>
  <c r="E32" i="16"/>
  <c r="E33" i="16"/>
  <c r="E34" i="16"/>
  <c r="E35" i="16"/>
  <c r="E36" i="16"/>
  <c r="E37" i="16"/>
  <c r="E38" i="16"/>
  <c r="E39" i="16"/>
  <c r="E40" i="16"/>
  <c r="E41" i="16"/>
  <c r="E42" i="16"/>
  <c r="E43" i="16"/>
  <c r="E44" i="16"/>
  <c r="E29" i="16"/>
  <c r="F24" i="15"/>
  <c r="E24" i="15"/>
  <c r="D24" i="15"/>
  <c r="B24" i="15"/>
  <c r="E30" i="15"/>
  <c r="E31" i="15"/>
  <c r="E32" i="15"/>
  <c r="E33" i="15"/>
  <c r="E34" i="15"/>
  <c r="E35" i="15"/>
  <c r="E36" i="15"/>
  <c r="E37" i="15"/>
  <c r="E38" i="15"/>
  <c r="E39" i="15"/>
  <c r="E40" i="15"/>
  <c r="E41" i="15"/>
  <c r="E42" i="15"/>
  <c r="E43" i="15"/>
  <c r="E44" i="15"/>
  <c r="E29" i="15"/>
  <c r="F24" i="14"/>
  <c r="E24" i="14"/>
  <c r="D24" i="14"/>
  <c r="B24" i="14"/>
  <c r="E30" i="14"/>
  <c r="E31" i="14"/>
  <c r="E32" i="14"/>
  <c r="E33" i="14"/>
  <c r="E34" i="14"/>
  <c r="E35" i="14"/>
  <c r="E36" i="14"/>
  <c r="E37" i="14"/>
  <c r="E38" i="14"/>
  <c r="E39" i="14"/>
  <c r="E40" i="14"/>
  <c r="E41" i="14"/>
  <c r="E42" i="14"/>
  <c r="E43" i="14"/>
  <c r="E44" i="14"/>
  <c r="E29" i="14"/>
  <c r="F24" i="13"/>
  <c r="E24" i="13"/>
  <c r="D24" i="13"/>
  <c r="B24" i="13"/>
  <c r="E30" i="13"/>
  <c r="E31" i="13"/>
  <c r="E32" i="13"/>
  <c r="E33" i="13"/>
  <c r="E34" i="13"/>
  <c r="E35" i="13"/>
  <c r="E36" i="13"/>
  <c r="E37" i="13"/>
  <c r="E38" i="13"/>
  <c r="E39" i="13"/>
  <c r="E40" i="13"/>
  <c r="E41" i="13"/>
  <c r="E42" i="13"/>
  <c r="E43" i="13"/>
  <c r="E44" i="13"/>
  <c r="E29" i="13"/>
  <c r="C23" i="12"/>
  <c r="F24" i="12"/>
  <c r="E24" i="12"/>
  <c r="D24" i="12"/>
  <c r="B24" i="12"/>
  <c r="E30" i="12"/>
  <c r="E31" i="12"/>
  <c r="E32" i="12"/>
  <c r="E33" i="12"/>
  <c r="E34" i="12"/>
  <c r="E35" i="12"/>
  <c r="E36" i="12"/>
  <c r="E37" i="12"/>
  <c r="E38" i="12"/>
  <c r="E39" i="12"/>
  <c r="E40" i="12"/>
  <c r="E41" i="12"/>
  <c r="E42" i="12"/>
  <c r="E43" i="12"/>
  <c r="E44" i="12"/>
  <c r="E29" i="12"/>
  <c r="D24" i="11"/>
  <c r="E24" i="11"/>
  <c r="F24" i="11"/>
  <c r="B24" i="11"/>
  <c r="E30" i="11"/>
  <c r="E31" i="11"/>
  <c r="E32" i="11"/>
  <c r="E33" i="11"/>
  <c r="E34" i="11"/>
  <c r="E35" i="11"/>
  <c r="E36" i="11"/>
  <c r="E37" i="11"/>
  <c r="E38" i="11"/>
  <c r="E39" i="11"/>
  <c r="E40" i="11"/>
  <c r="E41" i="11"/>
  <c r="E42" i="11"/>
  <c r="E43" i="11"/>
  <c r="E44" i="11"/>
  <c r="E29" i="11"/>
  <c r="B23" i="11"/>
  <c r="B23" i="10"/>
  <c r="E30" i="10"/>
  <c r="E31" i="10"/>
  <c r="E32" i="10"/>
  <c r="E33" i="10"/>
  <c r="E34" i="10"/>
  <c r="E35" i="10"/>
  <c r="E36" i="10"/>
  <c r="E37" i="10"/>
  <c r="E38" i="10"/>
  <c r="E39" i="10"/>
  <c r="E40" i="10"/>
  <c r="E41" i="10"/>
  <c r="E42" i="10"/>
  <c r="E43" i="10"/>
  <c r="E44" i="10"/>
  <c r="E29" i="10"/>
  <c r="B24" i="9"/>
  <c r="B24" i="8"/>
  <c r="E30" i="8"/>
  <c r="E31" i="8"/>
  <c r="E32" i="8"/>
  <c r="E33" i="8"/>
  <c r="E34" i="8"/>
  <c r="E35" i="8"/>
  <c r="E36" i="8"/>
  <c r="E37" i="8"/>
  <c r="E38" i="8"/>
  <c r="E39" i="8"/>
  <c r="E40" i="8"/>
  <c r="E41" i="8"/>
  <c r="E42" i="8"/>
  <c r="E43" i="8"/>
  <c r="E44" i="8"/>
  <c r="E29" i="8"/>
  <c r="E30" i="7"/>
  <c r="E31" i="7"/>
  <c r="E32" i="7"/>
  <c r="E33" i="7"/>
  <c r="E34" i="7"/>
  <c r="E35" i="7"/>
  <c r="E36" i="7"/>
  <c r="E37" i="7"/>
  <c r="E38" i="7"/>
  <c r="E39" i="7"/>
  <c r="E40" i="7"/>
  <c r="E41" i="7"/>
  <c r="E42" i="7"/>
  <c r="E43" i="7"/>
  <c r="E44" i="7"/>
  <c r="E29" i="7"/>
  <c r="B25" i="7"/>
  <c r="B23" i="31"/>
  <c r="B25" i="22"/>
  <c r="B25" i="21"/>
  <c r="B23" i="28"/>
  <c r="F23" i="33"/>
  <c r="E23" i="33"/>
  <c r="D23" i="33"/>
  <c r="C23" i="33"/>
  <c r="C24" i="33" s="1"/>
  <c r="B23" i="33"/>
  <c r="B25" i="33" s="1"/>
  <c r="F23" i="32"/>
  <c r="E23" i="32"/>
  <c r="D23" i="32"/>
  <c r="C23" i="32"/>
  <c r="B23" i="32"/>
  <c r="F33" i="34" s="1"/>
  <c r="F23" i="31"/>
  <c r="E23" i="31"/>
  <c r="D23" i="31"/>
  <c r="C23" i="31"/>
  <c r="B23" i="30"/>
  <c r="F23" i="30"/>
  <c r="E23" i="30"/>
  <c r="D23" i="30"/>
  <c r="C23" i="30"/>
  <c r="C24" i="30" s="1"/>
  <c r="F23" i="29"/>
  <c r="E23" i="29"/>
  <c r="D23" i="29"/>
  <c r="C23" i="29"/>
  <c r="B23" i="29"/>
  <c r="B25" i="29" s="1"/>
  <c r="F30" i="34" s="1"/>
  <c r="C25" i="33" l="1"/>
  <c r="F34" i="34"/>
  <c r="C24" i="29"/>
  <c r="G23" i="29"/>
  <c r="G23" i="33"/>
  <c r="F32" i="34"/>
  <c r="G23" i="32"/>
  <c r="G23" i="31"/>
  <c r="B25" i="30"/>
  <c r="F31" i="34" s="1"/>
  <c r="G23" i="30"/>
  <c r="C25" i="29"/>
  <c r="F23" i="28"/>
  <c r="E23" i="28"/>
  <c r="D23" i="28"/>
  <c r="C23" i="28"/>
  <c r="G25" i="32" l="1"/>
  <c r="G33" i="34"/>
  <c r="G30" i="34"/>
  <c r="G25" i="29"/>
  <c r="G25" i="33"/>
  <c r="G34" i="34"/>
  <c r="K34" i="34" s="1"/>
  <c r="G32" i="34"/>
  <c r="G25" i="31"/>
  <c r="G23" i="28"/>
  <c r="C25" i="30"/>
  <c r="F23" i="27"/>
  <c r="E23" i="27"/>
  <c r="D23" i="27"/>
  <c r="C23" i="27"/>
  <c r="C24" i="27" s="1"/>
  <c r="B23" i="27"/>
  <c r="F23" i="26"/>
  <c r="E23" i="26"/>
  <c r="D23" i="26"/>
  <c r="C23" i="26"/>
  <c r="C24" i="26" s="1"/>
  <c r="B23" i="26"/>
  <c r="F23" i="25"/>
  <c r="E23" i="25"/>
  <c r="D23" i="25"/>
  <c r="C23" i="25"/>
  <c r="B23" i="25"/>
  <c r="F25" i="34"/>
  <c r="F23" i="24"/>
  <c r="F25" i="24" s="1"/>
  <c r="E23" i="24"/>
  <c r="E25" i="24" s="1"/>
  <c r="D23" i="24"/>
  <c r="C23" i="24"/>
  <c r="C24" i="24" s="1"/>
  <c r="B23" i="24"/>
  <c r="F26" i="34" l="1"/>
  <c r="F29" i="34"/>
  <c r="G25" i="30"/>
  <c r="G31" i="34"/>
  <c r="G23" i="27"/>
  <c r="G23" i="26"/>
  <c r="G23" i="25"/>
  <c r="B25" i="24"/>
  <c r="C25" i="24"/>
  <c r="G25" i="34" s="1"/>
  <c r="G23" i="24"/>
  <c r="G25" i="24" s="1"/>
  <c r="D25" i="24"/>
  <c r="F23" i="23"/>
  <c r="F25" i="23" s="1"/>
  <c r="E23" i="23"/>
  <c r="E25" i="23" s="1"/>
  <c r="D23" i="23"/>
  <c r="C23" i="23"/>
  <c r="B23" i="23"/>
  <c r="F23" i="34"/>
  <c r="F23" i="22"/>
  <c r="E23" i="22"/>
  <c r="D23" i="22"/>
  <c r="C23" i="22"/>
  <c r="B23" i="22"/>
  <c r="F22" i="34"/>
  <c r="F23" i="21"/>
  <c r="E23" i="21"/>
  <c r="D23" i="21"/>
  <c r="C23" i="21"/>
  <c r="B23" i="21"/>
  <c r="F21" i="34"/>
  <c r="F25" i="20"/>
  <c r="F23" i="20"/>
  <c r="E23" i="20"/>
  <c r="E25" i="20" s="1"/>
  <c r="D23" i="20"/>
  <c r="D25" i="20" s="1"/>
  <c r="C23" i="20"/>
  <c r="B23" i="20"/>
  <c r="F20" i="34"/>
  <c r="D25" i="19"/>
  <c r="E25" i="19"/>
  <c r="F25" i="19"/>
  <c r="B25" i="19"/>
  <c r="B25" i="18"/>
  <c r="F23" i="19"/>
  <c r="E23" i="19"/>
  <c r="D23" i="19"/>
  <c r="C23" i="19"/>
  <c r="C24" i="19" s="1"/>
  <c r="B23" i="19"/>
  <c r="F19" i="34"/>
  <c r="F23" i="18"/>
  <c r="E23" i="18"/>
  <c r="D23" i="18"/>
  <c r="C23" i="18"/>
  <c r="C24" i="18" s="1"/>
  <c r="B23" i="18"/>
  <c r="F18" i="34"/>
  <c r="F23" i="17"/>
  <c r="E23" i="17"/>
  <c r="D23" i="17"/>
  <c r="C23" i="17"/>
  <c r="C24" i="17" s="1"/>
  <c r="B23" i="17"/>
  <c r="B25" i="17" s="1"/>
  <c r="C25" i="22" l="1"/>
  <c r="C24" i="22"/>
  <c r="G23" i="21"/>
  <c r="C25" i="23"/>
  <c r="C24" i="23"/>
  <c r="C24" i="21"/>
  <c r="C25" i="21"/>
  <c r="C25" i="20"/>
  <c r="G21" i="34" s="1"/>
  <c r="C24" i="20"/>
  <c r="C25" i="19"/>
  <c r="G20" i="34" s="1"/>
  <c r="G23" i="19"/>
  <c r="G25" i="19" s="1"/>
  <c r="C25" i="17"/>
  <c r="G26" i="34"/>
  <c r="G25" i="25"/>
  <c r="G29" i="34"/>
  <c r="G25" i="28"/>
  <c r="F24" i="34"/>
  <c r="G24" i="34"/>
  <c r="D25" i="23"/>
  <c r="G23" i="23"/>
  <c r="G25" i="23" s="1"/>
  <c r="G23" i="22"/>
  <c r="G23" i="20"/>
  <c r="G25" i="20" s="1"/>
  <c r="B25" i="20"/>
  <c r="C25" i="18"/>
  <c r="G23" i="18"/>
  <c r="G23" i="17"/>
  <c r="C23" i="16"/>
  <c r="C24" i="16" s="1"/>
  <c r="G25" i="18" l="1"/>
  <c r="G19" i="34"/>
  <c r="G18" i="34"/>
  <c r="G25" i="17"/>
  <c r="B23" i="16"/>
  <c r="B25" i="16" s="1"/>
  <c r="F23" i="16"/>
  <c r="E23" i="16"/>
  <c r="D23" i="16"/>
  <c r="F17" i="34" l="1"/>
  <c r="C25" i="16"/>
  <c r="G25" i="22"/>
  <c r="G23" i="34"/>
  <c r="G25" i="21"/>
  <c r="G22" i="34"/>
  <c r="G23" i="16"/>
  <c r="G25" i="16" l="1"/>
  <c r="G17" i="34"/>
  <c r="F16" i="34"/>
  <c r="F23" i="15"/>
  <c r="E23" i="15"/>
  <c r="D23" i="15"/>
  <c r="C23" i="15"/>
  <c r="B23" i="15"/>
  <c r="F15" i="34"/>
  <c r="F23" i="14"/>
  <c r="E23" i="14"/>
  <c r="D23" i="14"/>
  <c r="C23" i="14"/>
  <c r="B23" i="14"/>
  <c r="F14" i="34"/>
  <c r="F23" i="13"/>
  <c r="E23" i="13"/>
  <c r="D23" i="13"/>
  <c r="C23" i="13"/>
  <c r="B23" i="13"/>
  <c r="F13" i="34"/>
  <c r="F23" i="12"/>
  <c r="E23" i="12"/>
  <c r="D23" i="12"/>
  <c r="B23" i="12"/>
  <c r="K17" i="34"/>
  <c r="K18" i="34"/>
  <c r="K19" i="34"/>
  <c r="K20" i="34"/>
  <c r="K21" i="34"/>
  <c r="K22" i="34"/>
  <c r="K23" i="34"/>
  <c r="K24" i="34"/>
  <c r="K25" i="34"/>
  <c r="K26" i="34"/>
  <c r="K29" i="34"/>
  <c r="K30" i="34"/>
  <c r="K31" i="34"/>
  <c r="K32" i="34"/>
  <c r="K33" i="34"/>
  <c r="B25" i="11"/>
  <c r="F12" i="34"/>
  <c r="G22" i="11"/>
  <c r="F23" i="11"/>
  <c r="E23" i="11"/>
  <c r="D23" i="11"/>
  <c r="C23" i="11"/>
  <c r="B24" i="10"/>
  <c r="F23" i="10"/>
  <c r="F24" i="10" s="1"/>
  <c r="E23" i="10"/>
  <c r="E24" i="10" s="1"/>
  <c r="D23" i="10"/>
  <c r="D24" i="10" s="1"/>
  <c r="C23" i="10"/>
  <c r="F9" i="34"/>
  <c r="F24" i="9"/>
  <c r="E24" i="9"/>
  <c r="D24" i="9"/>
  <c r="F23" i="9"/>
  <c r="E23" i="9"/>
  <c r="D23" i="9"/>
  <c r="F23" i="8"/>
  <c r="E23" i="8"/>
  <c r="D23" i="8"/>
  <c r="F8" i="34"/>
  <c r="F23" i="7"/>
  <c r="E23" i="7"/>
  <c r="D23" i="7"/>
  <c r="C23" i="7"/>
  <c r="C24" i="7" s="1"/>
  <c r="B23" i="7"/>
  <c r="B24" i="7"/>
  <c r="I22" i="20"/>
  <c r="G22" i="17"/>
  <c r="G22" i="18"/>
  <c r="G22" i="28"/>
  <c r="G22" i="21"/>
  <c r="E44" i="9"/>
  <c r="E43" i="9"/>
  <c r="E42" i="9"/>
  <c r="E41" i="9"/>
  <c r="E40" i="9"/>
  <c r="E39" i="9"/>
  <c r="E38" i="9"/>
  <c r="E37" i="9"/>
  <c r="E36" i="9"/>
  <c r="E35" i="9"/>
  <c r="E34" i="9"/>
  <c r="E33" i="9"/>
  <c r="E32" i="9"/>
  <c r="E31" i="9"/>
  <c r="E30" i="9"/>
  <c r="E29" i="9"/>
  <c r="F24" i="7"/>
  <c r="E24" i="7"/>
  <c r="D24" i="7"/>
  <c r="G22" i="7"/>
  <c r="G16" i="34" l="1"/>
  <c r="K16" i="34" s="1"/>
  <c r="G15" i="34"/>
  <c r="K15" i="34" s="1"/>
  <c r="G25" i="13"/>
  <c r="C25" i="11"/>
  <c r="C24" i="11"/>
  <c r="C25" i="7"/>
  <c r="G8" i="34" s="1"/>
  <c r="K8" i="34" s="1"/>
  <c r="G23" i="7"/>
  <c r="G25" i="15"/>
  <c r="G25" i="14"/>
  <c r="G25" i="12"/>
  <c r="G13" i="34"/>
  <c r="K13" i="34"/>
  <c r="G23" i="11"/>
  <c r="G23" i="9"/>
  <c r="G25" i="9"/>
  <c r="F10" i="34"/>
  <c r="G25" i="8"/>
  <c r="G9" i="34"/>
  <c r="K9" i="34" s="1"/>
  <c r="G25" i="7"/>
  <c r="G23" i="15"/>
  <c r="G23" i="14"/>
  <c r="G23" i="13"/>
  <c r="G23" i="12"/>
  <c r="G23" i="10"/>
  <c r="G14" i="34" l="1"/>
  <c r="K14" i="34" s="1"/>
  <c r="G12" i="34"/>
  <c r="K12" i="34" s="1"/>
  <c r="G25" i="11"/>
  <c r="F11" i="34"/>
  <c r="G10" i="34"/>
  <c r="K10" i="34" s="1"/>
  <c r="L8" i="34" s="1"/>
  <c r="L29" i="34"/>
  <c r="L17" i="34"/>
  <c r="G11" i="34" l="1"/>
  <c r="K11" i="34" s="1"/>
  <c r="L11" i="34" s="1"/>
  <c r="G25" i="10"/>
  <c r="F25" i="27" l="1"/>
  <c r="C25" i="27"/>
  <c r="G28" i="34" s="1"/>
  <c r="D25" i="27"/>
  <c r="E25" i="27"/>
  <c r="B25" i="27"/>
  <c r="F28" i="34" s="1"/>
  <c r="K28" i="34" s="1"/>
  <c r="G25" i="27"/>
  <c r="F25" i="26"/>
  <c r="C25" i="26"/>
  <c r="G27" i="34" s="1"/>
  <c r="D25" i="26"/>
  <c r="E25" i="26"/>
  <c r="B25" i="26"/>
  <c r="F27" i="34" s="1"/>
  <c r="G25" i="26"/>
  <c r="K27" i="34" l="1"/>
  <c r="L24" i="34" s="1"/>
  <c r="L35" i="3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jaime jair morales gomez</author>
  </authors>
  <commentList>
    <comment ref="A6" authorId="0" shapeId="0" xr:uid="{00000000-0006-0000-0400-000001000000}">
      <text>
        <r>
          <rPr>
            <sz val="11"/>
            <color indexed="8"/>
            <rFont val="Helvetica Neue"/>
          </rPr>
          <t>Usuario:
Seleccione el proceso misional que entrega el producto y/o servicio</t>
        </r>
      </text>
    </comment>
    <comment ref="B6" authorId="0" shapeId="0" xr:uid="{00000000-0006-0000-0400-000002000000}">
      <text>
        <r>
          <rPr>
            <sz val="11"/>
            <color indexed="8"/>
            <rFont val="Helvetica Neue"/>
          </rPr>
          <t>Usuario:
Escriba el nombre del producto y/o servicio misional que satisface una necesidad o garantiza un derecho de la ciudadanía y/o grupo de interés.</t>
        </r>
      </text>
    </comment>
    <comment ref="E6" authorId="0" shapeId="0" xr:uid="{00000000-0006-0000-0400-000003000000}">
      <text>
        <r>
          <rPr>
            <sz val="11"/>
            <color indexed="8"/>
            <rFont val="Helvetica Neue"/>
          </rPr>
          <t xml:space="preserve">Usuario:
Describa cuáles son las necesidades o requerimientos que tienen los actores frente al producto / servicio 
Ejemplo:  Recibir atención para la garantía, protección o restitución de derechos asociados a las diferentes rutas de atención con las que cuenta la SDG. </t>
        </r>
      </text>
    </comment>
    <comment ref="F6" authorId="0" shapeId="0" xr:uid="{00000000-0006-0000-0400-000004000000}">
      <text>
        <r>
          <rPr>
            <sz val="11"/>
            <color indexed="8"/>
            <rFont val="Helvetica Neue"/>
          </rPr>
          <t>Usuario:
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r>
      </text>
    </comment>
    <comment ref="G6" authorId="0" shapeId="0" xr:uid="{00000000-0006-0000-0400-000005000000}">
      <text>
        <r>
          <rPr>
            <sz val="11"/>
            <color indexed="8"/>
            <rFont val="Helvetica Neue"/>
          </rPr>
          <t>Usuario:
Seleccione el eje estratégico para el cual va a identificar la problemática institucional, de acuerdo con la priorización realizada por el Secretario de Gobierno.</t>
        </r>
      </text>
    </comment>
    <comment ref="I6" authorId="0" shapeId="0" xr:uid="{00000000-0006-0000-0400-000006000000}">
      <text>
        <r>
          <rPr>
            <sz val="11"/>
            <color indexed="8"/>
            <rFont val="Helvetica Neue"/>
          </rPr>
          <t>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r>
      </text>
    </comment>
    <comment ref="J6" authorId="0" shapeId="0" xr:uid="{00000000-0006-0000-0400-000007000000}">
      <text>
        <r>
          <rPr>
            <sz val="11"/>
            <color indexed="8"/>
            <rFont val="Helvetica Neue"/>
          </rPr>
          <t>Usuario:
Indique el No. de meta del plan estratégico que aborda la oportunidad de mejora</t>
        </r>
      </text>
    </comment>
    <comment ref="K6" authorId="1" shapeId="0" xr:uid="{00000000-0006-0000-0400-000008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 ref="C7" authorId="0" shapeId="0" xr:uid="{00000000-0006-0000-0400-000009000000}">
      <text>
        <r>
          <rPr>
            <sz val="11"/>
            <color indexed="8"/>
            <rFont val="Helvetica Neue"/>
          </rPr>
          <t>Usuario:
Indique el nombre genérico del usuario directo del producto y/o servicio que satisface su necesidad o es beneficiario de la garantía de un derecho</t>
        </r>
      </text>
    </comment>
    <comment ref="D7" authorId="0" shapeId="0" xr:uid="{00000000-0006-0000-0400-00000A000000}">
      <text>
        <r>
          <rPr>
            <sz val="11"/>
            <color indexed="8"/>
            <rFont val="Helvetica Neue"/>
          </rPr>
          <t>Usuario:
Indique el nombre genérico de los grupos de valor y/o partes interesadas que tienen algún interés en el producto y/o servicio misional</t>
        </r>
      </text>
    </comment>
    <comment ref="G15" authorId="2" shapeId="0" xr:uid="{00000000-0006-0000-0400-00000B000000}">
      <text>
        <r>
          <rPr>
            <sz val="11"/>
            <color indexed="8"/>
            <rFont val="Helvetica Neue"/>
          </rPr>
          <t>jaime jair morales gomez:
Se propone, que sea 5- Reforma a las Alcaldías Locales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Yamile Espinosa Galindo</author>
  </authors>
  <commentList>
    <comment ref="A6" authorId="0" shapeId="0" xr:uid="{00000000-0006-0000-0500-000001000000}">
      <text>
        <r>
          <rPr>
            <sz val="11"/>
            <color indexed="8"/>
            <rFont val="Helvetica Neue"/>
          </rPr>
          <t>Usuario:
Este campo está prediligenciado con los nombres de las políticas de MIPG establecidas por el Modelo Integrado de Planeación y Gestión.</t>
        </r>
      </text>
    </comment>
    <comment ref="B6" authorId="0" shapeId="0" xr:uid="{00000000-0006-0000-0500-000002000000}">
      <text>
        <r>
          <rPr>
            <sz val="11"/>
            <color indexed="8"/>
            <rFont val="Helvetica Neue"/>
          </rPr>
          <t>Usuario:
En se campo de debe incluir el(los) nombre(s) de  la(s) áreas responsables de las políticas de MIPG establecidas por el Modelo Integrado de Planeación y Gestión.</t>
        </r>
      </text>
    </comment>
    <comment ref="C6" authorId="0" shapeId="0" xr:uid="{00000000-0006-0000-0500-000003000000}">
      <text>
        <r>
          <rPr>
            <sz val="11"/>
            <color indexed="8"/>
            <rFont val="Helvetica Neue"/>
          </rPr>
          <t>Usuario:
Si marcó SI en la columna C, describa brevemente la problemática / oportunidad de mejora de la política de MIPG.
Para ello puede guiarse de las siguientes preguntas orientadoras:  
-¿Qué debería dejarse de hacer?
-¿Qué debería modernizarse o mejorarse?
-¿Qué debería transformarse?</t>
        </r>
      </text>
    </comment>
    <comment ref="D6" authorId="0" shapeId="0" xr:uid="{00000000-0006-0000-0500-000004000000}">
      <text>
        <r>
          <rPr>
            <sz val="11"/>
            <color indexed="8"/>
            <rFont val="Helvetica Neue"/>
          </rPr>
          <t>Usuario:
Seleccione de la lista desplegable, el proceso asociado a la Política de MIPG, es decir, el responsable de coordinar la implementación de la política en la entidad</t>
        </r>
      </text>
    </comment>
    <comment ref="E6" authorId="0" shapeId="0" xr:uid="{00000000-0006-0000-0500-000005000000}">
      <text>
        <r>
          <rPr>
            <sz val="11"/>
            <color indexed="8"/>
            <rFont val="Helvetica Neue"/>
          </rPr>
          <t>Usuario:
Seleccione el eje estratégico para el cual va a identificar la problemática sectorial</t>
        </r>
      </text>
    </comment>
    <comment ref="F6" authorId="0" shapeId="0" xr:uid="{00000000-0006-0000-0500-000006000000}">
      <text>
        <r>
          <rPr>
            <sz val="11"/>
            <color indexed="8"/>
            <rFont val="Helvetica Neue"/>
          </rPr>
          <t>Usuario:
Seleccione la meta del plan de desarrollo a la cual está asociada la problemática, si no tiene, indique NO APLICA</t>
        </r>
      </text>
    </comment>
    <comment ref="G6" authorId="0" shapeId="0" xr:uid="{00000000-0006-0000-0500-000007000000}">
      <text>
        <r>
          <rPr>
            <sz val="11"/>
            <color indexed="8"/>
            <rFont val="Helvetica Neue"/>
          </rPr>
          <t xml:space="preserve">Usuario:
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
</t>
        </r>
      </text>
    </comment>
    <comment ref="H6" authorId="0" shapeId="0" xr:uid="{00000000-0006-0000-0500-000008000000}">
      <text>
        <r>
          <rPr>
            <sz val="11"/>
            <color indexed="8"/>
            <rFont val="Helvetica Neue"/>
          </rPr>
          <t>Usuario:
Indique el No. de meta del plan estratégico que aborda la oportunidad de mejora</t>
        </r>
      </text>
    </comment>
    <comment ref="I6" authorId="1" shapeId="0" xr:uid="{00000000-0006-0000-0500-000009000000}">
      <text>
        <r>
          <rPr>
            <sz val="11"/>
            <color indexed="8"/>
            <rFont val="Helvetica Neue"/>
          </rPr>
          <t>Yamile Espinosa Galindo:
Marque con X la estrategia o  curso de acción requerido para dar cumplimiento al objetivo estratégico, según las opciones. Seleccione entre 1 y máximo 3 opciones.</t>
        </r>
      </text>
    </comment>
  </commentList>
</comments>
</file>

<file path=xl/sharedStrings.xml><?xml version="1.0" encoding="utf-8"?>
<sst xmlns="http://schemas.openxmlformats.org/spreadsheetml/2006/main" count="2867" uniqueCount="732">
  <si>
    <t>PROGRAMACIÓN Y SEGUIMIENTO DEL PLAN ESTRATÉGICO INSTITUCIONAL
Diagnóstico de productos, servicios, actores y problemáticas</t>
  </si>
  <si>
    <t>Código:</t>
  </si>
  <si>
    <t>PLE-PIN-F036</t>
  </si>
  <si>
    <t>Versión:</t>
  </si>
  <si>
    <t>Caso HOLA:</t>
  </si>
  <si>
    <t>104671</t>
  </si>
  <si>
    <t>Vigencia:</t>
  </si>
  <si>
    <t>23 de diciembre de 2024</t>
  </si>
  <si>
    <t>PROCESO MISIONAL</t>
  </si>
  <si>
    <t>PRODUCTO / SERVICIO</t>
  </si>
  <si>
    <t>ACTORES</t>
  </si>
  <si>
    <t>IDENTIFICACIÓN DE NECESIDADES  DE LOS ACTORES</t>
  </si>
  <si>
    <t>PROBLEMÁTICAS Y/O OPORTUNIDADES DE MEJORA DEL PRODUCTO O SERVICIO</t>
  </si>
  <si>
    <t>TEMAS CLAVES</t>
  </si>
  <si>
    <t xml:space="preserve">META PLAN DISTRITAL DE DESARROLLO </t>
  </si>
  <si>
    <t>OBJETIVO ESTRATÉGICO PROPUESTO</t>
  </si>
  <si>
    <t>No. ME</t>
  </si>
  <si>
    <t>ESTRATEGIAS</t>
  </si>
  <si>
    <t>USUARIOS</t>
  </si>
  <si>
    <t>OTRAS PARTES INTERESADAS</t>
  </si>
  <si>
    <t>Articulación sectorial / interinstitucional</t>
  </si>
  <si>
    <t>Fortalecimiento del servicio</t>
  </si>
  <si>
    <t xml:space="preserve">Fortalecimiento de la participación y la transparencia </t>
  </si>
  <si>
    <t>Gestión del conocimiento, innovación y analítica de datos</t>
  </si>
  <si>
    <t>Fortalecimiento tecnológico</t>
  </si>
  <si>
    <t>Fortalecimiento de competencias y capacidades</t>
  </si>
  <si>
    <t>Convivencia y Diálogo Social</t>
  </si>
  <si>
    <t>Atender  espacios de diálogo que se generen en el marco de la implementación de los programas de la DCDS.</t>
  </si>
  <si>
    <t>Ciudadanía</t>
  </si>
  <si>
    <t>Organizaciones sociales, barras futboleras, sector privado y público.</t>
  </si>
  <si>
    <t>Demandas de atención oportuna de situaciones de conflictividad latentes y manifiestas</t>
  </si>
  <si>
    <t>Conflictividades sociales que surgen a partir de las demandas de la ciudadanía en relación con las necesidades no satisfechas y las generadas por las dinámicas propias de la ciudad con enfoque de DDHH.</t>
  </si>
  <si>
    <t>2- Cultura de Paz</t>
  </si>
  <si>
    <t>SDG - SGGD - Fortalecer un (1) programa de atención integral en el marco del diálogo social y la convivencia, articulando acciones con las organizaciones de DDHH para la atención de situaciones de convivencia y conflictividad social en Bogotá.</t>
  </si>
  <si>
    <t>Promover una ciudadanía que le apueste a la cultura de paz y construcción de ciudad a través de la herramienta del Diálogo, propiciando espacios de  participación y transformación de situaciones que afecten la convivencia en el Distrito.</t>
  </si>
  <si>
    <t>X</t>
  </si>
  <si>
    <t>DCDS</t>
  </si>
  <si>
    <t>Fomento y Protección de los Derechos Étnicos</t>
  </si>
  <si>
    <t>Estrategia de fortalecimiento de los Espacios de Atención Diferenciada para grupos étnicos</t>
  </si>
  <si>
    <t>Instancias consultivas de los grupos étnicos
Entidades del Ministerio Público</t>
  </si>
  <si>
    <t xml:space="preserve">Concejo de Bogotá </t>
  </si>
  <si>
    <t>Recibir los bienes y servicios que se ofertan en los espacios de atención diferenciada</t>
  </si>
  <si>
    <t xml:space="preserve">Ajustar los reportes de los Espacios de Atención Diferencial étnico con criterios de calidad. </t>
  </si>
  <si>
    <t>3- Revolución del servicio para la generación de confianza</t>
  </si>
  <si>
    <t>SDG - SGGD - Prestar 40.000 atenciones con enfoque diferencial, de mujer, género, familia y generaciones a las personas que soliciten los servicios brindados en los espacios de atención apropiación cultural y reconocimiento de procesos organizativos de los grupos étnicos en Bogotá.</t>
  </si>
  <si>
    <t>Fortalecer la prestación de los servicios de  los Espacios de Atención Diferencial mediante la aplicación del  enfoque diferencial étnico, de mujer, género, familia y generaciones de acuerdo con usos y costumbres.</t>
  </si>
  <si>
    <t>DAE</t>
  </si>
  <si>
    <t>Fomento y Protección de los DDHH</t>
  </si>
  <si>
    <t>Sistema Distrital de Derechos Humanos</t>
  </si>
  <si>
    <t>Ciudadanía mayor de 18 años
Organizaciones sociales</t>
  </si>
  <si>
    <t>Entidades del Distrito</t>
  </si>
  <si>
    <t>Adopción del Sistema Distrital de Derechos Humanos con la implementación de las políticas públicas a cargo</t>
  </si>
  <si>
    <t>Ampliar la cobertura del servicio para responder con las demandas de participación vía Comités Locales de Derechos Humanos</t>
  </si>
  <si>
    <t>SDG - SGGD - 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t>
  </si>
  <si>
    <t>Fortalecer la territorialización del Sistema Distrital de Derechos Humanos con acciones de memoria local</t>
  </si>
  <si>
    <t>DDH</t>
  </si>
  <si>
    <t>Procesos de sensibilización
que permitan la promoción de los derechos fundamentales 
de religión culto y conciencia.</t>
  </si>
  <si>
    <t>Lideres y lideresas del sector interreligiosos
Entidades del sector religioso
Creyentes/ Población en general</t>
  </si>
  <si>
    <t>Entidades del sector distrital
Entidades del sector educativo
Fuerza Pública/ Medios</t>
  </si>
  <si>
    <t>Desconocimiento del derecho fundamental
de religión culto y conciencia</t>
  </si>
  <si>
    <t>Avanzar el reconocimiento y la garantiza frente a los derechos fundamentales de religión culto y conciencia</t>
  </si>
  <si>
    <t>SDG - SGGD - Ejecutar 14 iniciativas que garanticen el ejercicio de las libertades fundamentales de religión culto y conciencia en el marco de la política pública existente</t>
  </si>
  <si>
    <t>Realizar acciones que permitan la promoción de los derechos fundamentales de religión culto y conciencia en el distrito capital, a través de sinergias efectivas entre el gobierno distrital,  la academia, universidades y centros de pensamiento</t>
  </si>
  <si>
    <t>SALRC</t>
  </si>
  <si>
    <t>Rutas de atención en Derechos Humanos</t>
  </si>
  <si>
    <t>Ciudadanía mayor de 18 años</t>
  </si>
  <si>
    <t>Demanda de atención en las rutas de la Dirección de Derechos Humanos</t>
  </si>
  <si>
    <t>Solventar la demanda de atención de la ciudadanía del distrito con oportunidad y calidad del servicio</t>
  </si>
  <si>
    <t>Implementar acciones de atención oportuna y de calidad con enfoque diferencial para fortalecer las relaciones de confianza institucional.</t>
  </si>
  <si>
    <t>Formación en Derechos Humanos</t>
  </si>
  <si>
    <t>Ciudadanía en general</t>
  </si>
  <si>
    <t>Funcionarios Públicos
Fuerza Pública</t>
  </si>
  <si>
    <t>Ampliación de oferta de formación con enfoque de Derechos Humanos y ampliación de parrillas educativas con enfoque diferencial</t>
  </si>
  <si>
    <t>SDG - SGGD - Formar 16.000 personas en el programa de educación en derechos humanos para la paz, reconciliación y promoción integral de derechos humanos, a través del conocimiento de las artes y los saberes populares, impulsando estrategias de profesionalización de lideres sociales</t>
  </si>
  <si>
    <t>Fortalecer los procesos de formación en Derechos Humanos del Distrito Capital</t>
  </si>
  <si>
    <t>Acompañamiento a la Gestión Local</t>
  </si>
  <si>
    <t>Acompañamiento y seguimiento de las políticas, planes, programas y proyectos de inversión local</t>
  </si>
  <si>
    <t>Alcaldías Locales
Población beneficiaria de cada PP</t>
  </si>
  <si>
    <t>Entidades líderes de Política Pública
Personería Distrital
Instancias de participación distritales y locales</t>
  </si>
  <si>
    <t>Alcaldías Locales: Recibir orientación y acompañamiento  para al implementación de políticas públicas a su cargo</t>
  </si>
  <si>
    <r>
      <rPr>
        <sz val="11"/>
        <color indexed="8"/>
        <rFont val="Aptos Narrow"/>
        <family val="2"/>
      </rPr>
      <t>Problemática: Surge un nuevo marco de políticas públicas con productos a cargo de las Alcaldías Locales que requieren ser atendidos con efectividad y bajo un mismo lineamiento para cumplir los resultados esperados. y que las alcaldías locales no comprenden e interpretan de la misma forma y que no saben el alcance de su responsabilidad en las mismas.</t>
    </r>
    <r>
      <rPr>
        <sz val="11"/>
        <color indexed="17"/>
        <rFont val="Aptos Narrow"/>
        <family val="2"/>
      </rPr>
      <t xml:space="preserve">
</t>
    </r>
    <r>
      <rPr>
        <sz val="11"/>
        <color indexed="17"/>
        <rFont val="Aptos Narrow"/>
        <family val="2"/>
      </rPr>
      <t xml:space="preserve">
</t>
    </r>
  </si>
  <si>
    <t>SDG - SGL - Constituir (3) componentes de fortalecimiento institucional para las Alcaldías Locales y su gestión del desarrollo local desde un enfoque de interseccionalidad</t>
  </si>
  <si>
    <t xml:space="preserve">Realizar acciones que orienten la gobernabilidad democrática local y  la entrega de bienes y servicios de las políticas públicas a cargo de las alcaldías locales, con enfoque de derechos, de género, diferencial y poblacional a nivel local. </t>
  </si>
  <si>
    <t>DGDL</t>
  </si>
  <si>
    <t>Gestión Pública Territorial Local</t>
  </si>
  <si>
    <t>Fortalecimiento de la Gestión Local</t>
  </si>
  <si>
    <t xml:space="preserve">Alcaldías Locales
Juntas Administradoras Locales
Organizaciones sociales </t>
  </si>
  <si>
    <t>Servidores públicos 
Concejo de Bogotá
Comunidad en general</t>
  </si>
  <si>
    <t>Fortalecer la capacidad institucional de las alcaldías locales y mejorar los procesos de planeación y ejecución de los FDL, para promover un aumento en la capacidad institucional de las alcaldías locales, potencializar los procesos de modernización en la gestión de la Administración Pública Local, y mejorar los procesos de planeación y seguimiento a la ejecución presupuestal de los  Fondos de Desarrollo Local</t>
  </si>
  <si>
    <t xml:space="preserve">Las alcaldías locales desde su creación han contado con herramientas insuficientes para el desarrollo de sus funciones y para generar condiciones de gobernabilidad local, que al final se refleja en un bajo desempeño de la gestión pública local, es así como se requiere, fortalecer las administraciones locales para responder a los diferentes retos de la gestión local, entre ellos, mejorar el ciclo de planeación de la inversión de los FDL y promover el mejoramiento de los espacios e instancias de coordinación institucional y participación para la solución efectiva de las problemáticas a nivel local, con ello se pretende mejorar el desempeño de la gestión pública local. </t>
  </si>
  <si>
    <t>5- Reforma a los Fondos de Desarrollo Local</t>
  </si>
  <si>
    <t>Realizar acciones enfocadas al fortalecimiento de la gestión local</t>
  </si>
  <si>
    <t>SGL</t>
  </si>
  <si>
    <t>Inspección, Vigilancia y Control</t>
  </si>
  <si>
    <t xml:space="preserve">Actuaciones Administrativas de la Dirección para la Gestión Administrativa Especial de Policía, procedentes de Inspecciones de Policía, Corregidurías y Alcaldías Locales, para trámite en segunda instancia y en única instancia para el caso de recusaciones y conflictos de competencia. </t>
  </si>
  <si>
    <t>Inspecciones de Policía
Corregidurías
Alcaldías Locales</t>
  </si>
  <si>
    <t>12 autoridades administrativas especiales</t>
  </si>
  <si>
    <t>Confirmar, rechazar, revocar, dirimir, declarar inadmisible y/o modificar las decisiones proferidas en primera instancia, los conflictos de competencia, impedimento y recusaciones</t>
  </si>
  <si>
    <t>El establecimiento de reglas claras y procedimientos justos fomenta un entorno de seguridad jurídica que impulsa el desarrollo económico y social, garantizando los derechos de todos los ciudadanos. Es fundamental asegurar que cualquier persona, sin importar su condición social, económica o racial, tenga acceso a la justicia a través de procesos judiciales transparentes, imparciales y respetuosos.
Sin embargo, la realidad es que la congestión en las inspecciones de Policía, corregidurías y alcaldías impide una resolución rápida y eficiente de las querellas ciudadanas. La alta demanda de servicios, sumada a procesos burocráticos y lentos, genera retrasos de años en la resolución de los casos. Esta situación, además de generar frustración y desánimo en los ciudadanos, dificulta el acceso a la justicia para quienes no están familiarizados con el sistema legal.</t>
  </si>
  <si>
    <t>SDG - SGL - Proferir 1.608.200 fallos de fondo en primera instancia de los expedientes de policía por comportamientos contrarios a la convivencia en el marco del Código Nacional de Seguridad y Convivencia Ciudadana</t>
  </si>
  <si>
    <t>Garantizar el acceso a la justicia en segunda instancia con coherencia y uniformidad en la aplicación de las disposiciones normativas, con una permanente articulación entre la DGAEP y la primera instancia 
Implementar tecnologías de la información y comunicación para optimizar los procesos de control, seguimiento y evaluación, garantizando la transparencia, la eficiencia y el acceso a la justicia de manera oportuna.</t>
  </si>
  <si>
    <t>DGAEP</t>
  </si>
  <si>
    <t>Servicio de Justicia Policiva</t>
  </si>
  <si>
    <t>Ciudadanía involucrada en los procesos policivos.
Inspectores e Inspectoras de Policía
Entidades que tienen competencia de segundas instancias</t>
  </si>
  <si>
    <t>Policía Metropolitana de Bogotá
Entidades competentes de acuerdo con la Ley 1801 de 2016
Ciudadanía en general</t>
  </si>
  <si>
    <t>Liderazgo y organización para la gestión de recursos (tecnológicos, físicos, personal, entre otros)
Articulación entre las entidades competentes en la aplicación de la Ley 1801 de 2016
Trámite oportuno y eficaz de los procesos policivos</t>
  </si>
  <si>
    <t>Actualmente,  los procesos policivos enfrentan diversas dificultades que retrasan su solución, entre las cuales destaca la falta de articulación entre las entidades competentes para la aplicación del Código, lo cual impide una respuesta integral y eficaz frente a los requerimientos de los ciudadanos. Así mismo, se evidencian deficiencias tecnológicas, como la falta de herramientas adecuadas, la desactualización de las existentes y la insuficiencia en la oferta y oportunidad de nuevas soluciones. Además, la capacidad operativa es insuficiente, pues no se dispone del número de inspecciones necesarias para gestionar los casos en el tiempo requerido.</t>
  </si>
  <si>
    <t>Fortalecer la Gestión Policiva en el Distrito Capital a cargo de la SDG</t>
  </si>
  <si>
    <t>DGP</t>
  </si>
  <si>
    <t>Servicio de Inspección, Vigilancia y Control</t>
  </si>
  <si>
    <t>Establecimientos de Comercio que ejercen actividades económicas
Asociaciones y agremiaciones involucradas en el marco del Código 
Ciudadanía en general</t>
  </si>
  <si>
    <t>Policía Metropolitana de Bogotá
Inspectores e Inspectoras de Policía
Entidades competentes de acuerdo con la Ley 1801 de 2016</t>
  </si>
  <si>
    <t>Articulación y organización entre las entidades competentes en la aplicación de la Ley 1801 de 2016</t>
  </si>
  <si>
    <t>Las entidades competentes en la aplicación de la Ley 1801 de 2016 enfrentan desafíos en términos de articulación y organización, lo que dificulta una respuesta coordinada y efectiva. Existe la necesidad de unificar criterios de revisión, intervención y evaluación para todas las entidades, teniendo en cuenta el tipo de establecimiento de comercio y su nivel de riesgo, lo cual permitiría optimizar los procesos y evitar duplicidades. Además, se identifica una gran oportunidad en la implementación de una plataforma tecnológica interoperable que facilite el registro en tiempo real de las actividades de Inspección, Vigilancia y Control (IVC), mejorando así la eficiencia y la transparencia en la gestión de estos procesos.</t>
  </si>
  <si>
    <t>Relaciones Estratégicas</t>
  </si>
  <si>
    <t xml:space="preserve">Asistencias técnicas </t>
  </si>
  <si>
    <t>Concejo de Bogotá
Juntas Administradoras Locales
Congreso de la República</t>
  </si>
  <si>
    <t>Trámites de proyectos de acuerdo
Mesas de Gestión Territorial
Trámites de peticiones en asuntos locales 
mesas de gestión territorial
Trámites de Control Político
Trámites de proyectos de ley priorizados en Bogotá
Trámites de control político y audiencias públicas
Mesas de gestión territorial</t>
  </si>
  <si>
    <t xml:space="preserve">Ausencia de consensos en las corporaciones  que aprueben  las iniciativas normativas de la administración
Carencia de personal robusto que garantice asistencias técnicas en los procesos misionales de la Dirección de Relaciones Políticas
Ausencia de información  robusta  sobre las dinámicas políticas para la toma de decisiones.
Asistencia técnica para los procesos misionales de la DRP
Apoyo en interlocución con actores políticos </t>
  </si>
  <si>
    <t>6- Gobierno abierto</t>
  </si>
  <si>
    <t>SDG - DRP - 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t>
  </si>
  <si>
    <t xml:space="preserve">Implementar una estrategia de coordinación de los asuntos políticos de la ciudad con las corporaciones de elección popular y los diferentes actores políticos en Bogotá </t>
  </si>
  <si>
    <t>DRP</t>
  </si>
  <si>
    <t>PROGRAMACIÓN Y SEGUIMIENTO DEL PLAN ESTRATÉGICO INSTITUCIONAL
Diagnóstico de MIPG</t>
  </si>
  <si>
    <t>POLÍTICA DE MIPG</t>
  </si>
  <si>
    <t>RESPONSABLE POLÍTICA MIPG</t>
  </si>
  <si>
    <t>PROBLEMÁTICAS Y/O OPORTUNIDADES DE MEJORA DE LA POLÍTICA DE MIPG</t>
  </si>
  <si>
    <t>PROCESO ASOCIADO</t>
  </si>
  <si>
    <t>TEMAS CLAVE</t>
  </si>
  <si>
    <t xml:space="preserve">Política de Transparencia, acceso a la información pública y lucha contra la corrupción. </t>
  </si>
  <si>
    <t>Subsecretaría de Gestión Institucional</t>
  </si>
  <si>
    <t xml:space="preserve">Fortalecer las comunicaciones claras, oportunas y transparentes con la ciudadanía  </t>
  </si>
  <si>
    <t>Comunicación Estratégica</t>
  </si>
  <si>
    <t>1- Bogotaneidad</t>
  </si>
  <si>
    <t>SDG - SGI - Ejecutar 12 acciones que garanticen atención a la ciudadanía transparencia anticorrupción y acceso a la información en el marco de las políticas públicas existentes.</t>
  </si>
  <si>
    <t xml:space="preserve">Fortalecer el sentido de pertenencia e identidad de los habitantes de la ciudad por Bogotá.  </t>
  </si>
  <si>
    <t>OAC</t>
  </si>
  <si>
    <t>Política de Gestión de la Información Estadística</t>
  </si>
  <si>
    <t>Oficina Asesora de Planeación</t>
  </si>
  <si>
    <t>Persistencia de barreras que dificultan la relación e implementación de herramientas de gestión del conocimiento e impiden la toma de decisiones publicas eficiente y oportunas, limitando la capacidad de satisfacer las demandas ciudadanas, garantizar los derechos y fomento de la confianza entre el estado y la ciudadanía.
Oportunidades de Mejora: 
La administración pública el distrito enfrenta retos de planeación, ejecución y sostenibilidad para lograr resultados eficientes y oportunos a los problemas ciudadanos, parte central de estos retos radica en la capacidad pública de construir una sociedad basada en la participación ciudadana, la innovación y el conocimiento.</t>
  </si>
  <si>
    <t>Gestión del Conocimiento</t>
  </si>
  <si>
    <t>SDG - SGGD - Fortalecer un (1) laboratorio de innovación pública que promueva el gobierno abierto y la participación ciudadana desde un enfoque de interseccionalidad.</t>
  </si>
  <si>
    <t>Desarrollar acciones innovadoras que permitan fomentar la gestión de conocimiento e innovación publica y social, mediante la implementación de estrategias y metodologías que permitan generar cambios comportamentales y valor publico</t>
  </si>
  <si>
    <t>SGGD</t>
  </si>
  <si>
    <t>Política de Gobierno Digital</t>
  </si>
  <si>
    <t>Dirección de Tecnologías e Información</t>
  </si>
  <si>
    <t>La desactualización en la estrategia de TI, junto con la obsolescencia tecnológica, la dependencia de proveedores y la deficiencia en el actual Modelo de Gobierno de Sistemas de Información, constituyen un desafío crítico que limita la capacidad de la entidad para avanzar en su transformación digital y generar un alto impacto a la ciudadanía y grupos de interés</t>
  </si>
  <si>
    <t>Gerencia de TIC</t>
  </si>
  <si>
    <t>SDG - SGI - Implementar 1 estrategia para fortalecimiento de la gestión institucional y operativa</t>
  </si>
  <si>
    <t>Fortalecer la capacidad tecnológica de la Secretaría Distrital de Gobierno a través de la implementación de la política de gobierno digital y la ejecución de un proceso de transformación digital., aprovechando  los últimos avances tecnológicos, acorde con el marco normativo vigente, para mejorar la eficiencia, transparencia y calidad en la prestación de servicios gubernamentales, y fortalecer la relación entre el Estado y los ciudadanos</t>
  </si>
  <si>
    <t>DTI</t>
  </si>
  <si>
    <t>Política de Defensa Jurídica</t>
  </si>
  <si>
    <t>Dirección Jurídica</t>
  </si>
  <si>
    <t>Dispersión o fragmentación de las prácticas de defensa técnica, líneas decisionales y lineamientos para el adecuado ejercicio de la defensa judicial y extrajudicial de la entidad</t>
  </si>
  <si>
    <t>Gestión Jurídica</t>
  </si>
  <si>
    <r>
      <rPr>
        <sz val="11"/>
        <color indexed="29"/>
        <rFont val="Aptos Narrow"/>
        <family val="2"/>
      </rPr>
      <t>Construir una política de prevención de daño antijurídico dirigida a</t>
    </r>
    <r>
      <rPr>
        <sz val="11"/>
        <color indexed="8"/>
        <rFont val="Aptos Narrow"/>
        <family val="2"/>
      </rPr>
      <t xml:space="preserve"> la defensa judicial y extrajudicial de la entidad la cual será monitoreada de forma cuatrimestral fortaleciendo la gestión juridica institucional y sectorial de la SDG</t>
    </r>
  </si>
  <si>
    <t>DJ</t>
  </si>
  <si>
    <t>Política de Mejora normativa</t>
  </si>
  <si>
    <t>Oportunidad de integración, consolidación y disponibilización de la información sobre producción y mejora normativa de la SDG.</t>
  </si>
  <si>
    <r>
      <rPr>
        <sz val="11"/>
        <color indexed="8"/>
        <rFont val="Aptos Narrow"/>
        <family val="2"/>
      </rPr>
      <t>Sistematizar la producción y el análisis normativo</t>
    </r>
    <r>
      <rPr>
        <sz val="11"/>
        <color indexed="29"/>
        <rFont val="Aptos Narrow"/>
        <family val="2"/>
      </rPr>
      <t xml:space="preserve"> para la construcción del Decreto Unico Sectorial de Sector</t>
    </r>
    <r>
      <rPr>
        <sz val="11"/>
        <color indexed="8"/>
        <rFont val="Aptos Narrow"/>
        <family val="2"/>
      </rPr>
      <t xml:space="preserve"> Gobierno,  en el marco de los lineamientos de mejora normativa aplicables a la gestión de la SDG</t>
    </r>
  </si>
  <si>
    <t>Política de Planeación institucional</t>
  </si>
  <si>
    <t>Visibilización de las acciones de sostenibilidad y responsabilidad ambiental que adelanta la entidad.</t>
  </si>
  <si>
    <t>Planeación Institucional</t>
  </si>
  <si>
    <t xml:space="preserve">Presentar a las partes interesadas las estrategias de sostenibilidad y responsabilidad ambiental adelantadas por la entidad en la vigencia 2025-2028 </t>
  </si>
  <si>
    <t>OAP</t>
  </si>
  <si>
    <t xml:space="preserve">Obsolescencia de las herramientas informáticas disponibles para la gestión de los procesos de la Secretaría Distrital de Gobierno.
</t>
  </si>
  <si>
    <t>Mejorar la gestión por procesos de la Secretaría Distrital de Gobierno con el fin de mejorar la prestación del servicio a la ciudadanía.</t>
  </si>
  <si>
    <t>Política de Servicio al Ciudadano</t>
  </si>
  <si>
    <t>Dificultad en la consolidación de aspectos claves consignados en la Política Pública Distrital de Servicio a la Ciudadanía, especialmente aquellos relacionados con la cultura de respuesta oportuna a las peticiones ciudadanas por parte de las dependencias de la Secretaría Distrital de Gobierno.</t>
  </si>
  <si>
    <t>Servicio a la Ciudadanía</t>
  </si>
  <si>
    <t>Implementar acciones efectivas en términos de seguimiento, control y monitoreo a la gestión de peticiones ciudadanas, con el fin de lograr consolidar un proceso armónico de mejora continua del servicio de atención a la ciudadanía en la Secretaría Distrital de Gobierno.</t>
  </si>
  <si>
    <t>SGI</t>
  </si>
  <si>
    <t>Política de Simplificación, Racionalización y Estandarización de trámites</t>
  </si>
  <si>
    <t>Tomar como insumo otros estudios nacionales (encuestas de percepción de ambiente y desempeño institucional) para la elaboración del diagnóstico base que sirve para la planeación de la estrategia anual de servicio de relacionamiento con las ciudadanías.</t>
  </si>
  <si>
    <t>Efectuar acompañamiento al proceso de simplificación, estandarización, eliminación, optimización y/o automatización de trámites y OPA's de la Secretaría Distrital de Gobierno, con el fin de generar impactos positivos de cara a la ciudadanía en términos de disminución de costos, tiempos, requisitos, pasos y procesos afines a cada trámite u OPA.</t>
  </si>
  <si>
    <t>Política de Integridad</t>
  </si>
  <si>
    <t>Director(a) de Gestión del Talento Humano</t>
  </si>
  <si>
    <t xml:space="preserve"> Mejorar la confianza de los(as) ciudadanos(as) con relación a los servicios misionales, aplicando la política de integridad para fortalecer la transparencia y ética pública.</t>
  </si>
  <si>
    <t>Gerencia del Talento Humano</t>
  </si>
  <si>
    <t>Lograr el 95% de cumplimiento de la política de integridad, con el propósito de ofrecer servicios misionales con transparencia y ética pública que permitan fortalecer la confianza ciudadana.</t>
  </si>
  <si>
    <t>DGTH</t>
  </si>
  <si>
    <t>Política de Gestión del Conocimiento y la Innovación</t>
  </si>
  <si>
    <t>Fuga de capital intelectual</t>
  </si>
  <si>
    <t>Mitigar el riesgo de fuga de capital intelectual</t>
  </si>
  <si>
    <t>Deficiente articulación de la Política de Gestión de la Información Estadística con los lineamientos del Plan Estadístico Distrital</t>
  </si>
  <si>
    <t>Articular la Política de Gestión de la Información Estadística con los lineamientos del Plan Estadístico Distrital</t>
  </si>
  <si>
    <t xml:space="preserve">Fomentar la gestión del conocimiento y la innovación para agilizar la comunicación con el ciudadano, la prestación de trámites y servicios, garantizando la toma de decisiones con base en la evidencia. </t>
  </si>
  <si>
    <t xml:space="preserve">Carencia de instrumentos  que permitan la captura de información en tiempo real, geolocalizada y categorizada sobre las conflictividades sociales y vulneraciones de derechos humanos. 
Dificultades en la identificación, intercambio e integración de la   información producida por entes distritales y locales que tienen incidencia en la gestión pública de las conflictividades sociales. </t>
  </si>
  <si>
    <t>SDG - SGGD - Fortalecer un (1) Observatorio de Conflictividad Social y Gobernabilidad con enfoque de derechos humanos género y diferencial.</t>
  </si>
  <si>
    <t>PROGRAMACIÓN Y SEGUIMIENTO DEL PLAN ESTRATÉGICO INSTITUCIONAL
Metas Estratégicas</t>
  </si>
  <si>
    <t>OBJETIVO ESTRATÉGICO</t>
  </si>
  <si>
    <t xml:space="preserve">1. Fortalecer la identidad de ciudad mediante la comunicación estratégica y la innovación publica y social, generando cambios comportamentales y valor público. </t>
  </si>
  <si>
    <t>META ESTRATÉGICA</t>
  </si>
  <si>
    <t>No. 1.1</t>
  </si>
  <si>
    <t xml:space="preserve">Participar en 15 eventos masivos que permitan promover la estrategia de Bogotaneidad </t>
  </si>
  <si>
    <t>NOMBRE DEL INDICADOR</t>
  </si>
  <si>
    <t>Número de participaciones en eventos masivos que permitan promover la estrategia de Bogotaneidad</t>
  </si>
  <si>
    <t>FÓRMULA DEL INDICADOR</t>
  </si>
  <si>
    <t>UNIDAD DE MEDIDA</t>
  </si>
  <si>
    <t>Eventos masivos</t>
  </si>
  <si>
    <t>TIPO DE INDICADOR</t>
  </si>
  <si>
    <t>Eficacia</t>
  </si>
  <si>
    <t>FRECUENCIA DE LA MEDICIÓN</t>
  </si>
  <si>
    <t>Trimestral</t>
  </si>
  <si>
    <t>FUENTE DE INFORMACIÓN</t>
  </si>
  <si>
    <t xml:space="preserve">Registro en canales institucionales externos </t>
  </si>
  <si>
    <t>EVIDENCIA ESPERADA</t>
  </si>
  <si>
    <t>Comunicado de prensa divulgado en la página web de la entidad sobre el evento masivo</t>
  </si>
  <si>
    <t>DEPENDENCIA RESPONSABLE</t>
  </si>
  <si>
    <t>Oficina Asesora de Comunicaciones</t>
  </si>
  <si>
    <t>LÍNEA BÁSE</t>
  </si>
  <si>
    <t>TIPO DE PROGRAMACIÓN</t>
  </si>
  <si>
    <t>Suma</t>
  </si>
  <si>
    <t>PROGRAMACIÓN Y SEGUIMIENTO DEL INDICADOR</t>
  </si>
  <si>
    <t>2024
(jul-dic)</t>
  </si>
  <si>
    <t>2025
(ene-dic)</t>
  </si>
  <si>
    <t>2026
(ene-dic)</t>
  </si>
  <si>
    <t>2027
(ene-dic)</t>
  </si>
  <si>
    <t>2028
(ene-jun)</t>
  </si>
  <si>
    <t>TOTAL CUATRIENIO</t>
  </si>
  <si>
    <t>PROGRAMADO</t>
  </si>
  <si>
    <t>EJECUTADO</t>
  </si>
  <si>
    <t>% AVANCE VIGENCIA</t>
  </si>
  <si>
    <t>N/A</t>
  </si>
  <si>
    <t>% AVANCE ACUMULADO CUATRIENIO</t>
  </si>
  <si>
    <t>MEDICIÓN DEL INDICADOR</t>
  </si>
  <si>
    <t>AÑO</t>
  </si>
  <si>
    <t>TRIMESTRE</t>
  </si>
  <si>
    <t>MAGNITUD PROGRAMADA</t>
  </si>
  <si>
    <t>MAGNITUD EJECUTADA</t>
  </si>
  <si>
    <t>RESULTADO</t>
  </si>
  <si>
    <t>ANÁLISIS</t>
  </si>
  <si>
    <t>EVIDENCIA</t>
  </si>
  <si>
    <t>III</t>
  </si>
  <si>
    <t xml:space="preserve">Se participó en los eventos programados durante el tercer trimestre de la vigencia 2024 que promovieron la Bogotaneidad. </t>
  </si>
  <si>
    <t xml:space="preserve">Archivo Word de reporte con evidencias del evento </t>
  </si>
  <si>
    <t>IV</t>
  </si>
  <si>
    <t xml:space="preserve">Se participó en el evento programado durante el cuarto trimestre de 2024 que promovió la Bogotaneidad. </t>
  </si>
  <si>
    <t>I</t>
  </si>
  <si>
    <t xml:space="preserve">Se participó en el evento programado durante el primer  trimestre de 2025 que promovió la Bogotaneidad. </t>
  </si>
  <si>
    <t>II</t>
  </si>
  <si>
    <t>No Programado</t>
  </si>
  <si>
    <t>No. 1.2</t>
  </si>
  <si>
    <t xml:space="preserve">Realizar el 100% de las difusiones programadas a través de los canales institucionales externos de redes sociales y página web de la entidad sobre la estrategia de Bogotaneidad </t>
  </si>
  <si>
    <t xml:space="preserve">Avance porcentual en difusiones a través de los canales institucionales externos redes sociales (Facebook, X, Instagram, YouTube y TikTok) y página web de la entidad sobre la estrategia de Bogotaneidad. </t>
  </si>
  <si>
    <t>Difusiones realizadas a través de los canales institucionales externos redes sociales (Facebook, X, Instagram, YouTube y TikTok) y página web de la entidad / Difusiones programadas a través de los canales institucionales externos redes sociales (Facebook, X, Instagram, YouTube y TikTok) y página web de la entidad</t>
  </si>
  <si>
    <t>Porcentaje</t>
  </si>
  <si>
    <t>Registro en redes sociales (Facebook, X, YouTube, Instagram y TikTok) y página web de la entidad.</t>
  </si>
  <si>
    <t xml:space="preserve">Planilla de difusiones realizadas con pestañas por cada una de las cuentas de las redes sociales  y página web </t>
  </si>
  <si>
    <t>Constante</t>
  </si>
  <si>
    <t xml:space="preserve">Se realizó el 100%, (78 difusiones) sobre Bogotaneidad, en las cuentas de las redes sociales institucionales. </t>
  </si>
  <si>
    <t xml:space="preserve">archivo word de reporte y relación de publicaciones realizadas, archivo excel de publicaciones en redes sociales. </t>
  </si>
  <si>
    <t xml:space="preserve">Se realizó el 100%, (133 difusiones) sobre Bogotaneidad, en las cuentas de las redes sociales institucionales. </t>
  </si>
  <si>
    <t xml:space="preserve">Se realizó el 100%, (19 difusiones) sobre Bogotaneidad, en las cuentas de las redes sociales institucionales. </t>
  </si>
  <si>
    <t xml:space="preserve">Gestión del Conocimiento </t>
  </si>
  <si>
    <t>1.3</t>
  </si>
  <si>
    <t xml:space="preserve">Fortalecer 20 unidades de innovación de la Red Innova Local </t>
  </si>
  <si>
    <t>Circular 015 de 2023</t>
  </si>
  <si>
    <t>Número unidades de innovación de la Red Innova Local fortalecidas</t>
  </si>
  <si>
    <t>Eficiencia</t>
  </si>
  <si>
    <t xml:space="preserve">Actas de reunión, registro fotográfico y acciones de co-creación </t>
  </si>
  <si>
    <t xml:space="preserve">Informe trimestral del avance  la estrategia de fortalecimiento de la Red Innova Local </t>
  </si>
  <si>
    <t>Subsecretaría de Gobernabilidad y Garantía de Derechos (Laboratorio de Innovación)</t>
  </si>
  <si>
    <t>Se realizaron cuatro (4) mesas técnicas mensuales durante el tercer trimestre de la vigencia 2024, donde se llevó acabo el fortalecimiento de las 20 unidades de innovación en temas relacionados a la  innovación pública y  social, cumpliendo con el 100 % del porcentaje establecido, en la implementación de la estrategia definida.</t>
  </si>
  <si>
    <t xml:space="preserve">•	Encuentro Red Innova modalidad virtual, Capacitación Desafíos en Innovación socializar para conectar, mesa técnica del  19 de julio con acompañamiento de la Oficina Asesora de Planeación y Socializar Para Conectar  con la invitación de Miguel Canales de argentina, mesa técnica del  25 de julio de 2024 
•	Encuentro Red Innova modalidad virtual, Socializar Para Conectar. Y PPT Diseño de Futuros GOLAB con la participación de la invitada Mariana Martínez de España, mesa técnica el 15 de agosto de 2024
•	Encuentro Red Innova Local modalidad presencial, Socializar Para Conectar - Diseño Centrado en Personas y Taller Diseño centrado en las personas mesa técnica del 12 de septiembre de 2024
Informe Trimestral </t>
  </si>
  <si>
    <t>Durante el cuarto trimestre de la vigencia  2024, se realizaron tres  (3) mesas técnicas mensuales donde se llevó acabo el fortalecimiento de las 20 unidades de innovación en temas relacionados a la  innovación pública y  social, cumpliendo con el 100 % del porcentaje establecido, en la implementación de la estrategia definida.</t>
  </si>
  <si>
    <t xml:space="preserve">•Encuentro Red Innova Local modalidad presencial, vamos a trabajar en innovación social - mesa técnica del  17 de octubre de 2024
•Encuentro Red Innova Local modalidad presencial, socializar para conectar - resultados iniciativa 1000 en 1 día - mesa técnica del  28 de noviembre  de 2024
•Encuentro Red Innova Local modalidad virtual, teoría COM-B  mesa técnica del  12 de diciembre de 2024
Informe Trimestral </t>
  </si>
  <si>
    <t>Para el primer trimestre de la vigencia 2025, se realiza el fortalecimiento a las 20 unidades locales a través de dos(2) mesas técnicas mensuales en temas relacionados a la  innovación pública y  social, cumpliendo con el 100 % del porcentaje establecido, en la implementación de la estrategia definida.</t>
  </si>
  <si>
    <t xml:space="preserve">•Encuentro Red Innova Local modalidad presencial, temática   "cuéntanos el plan de tu alcaldía"   mesa técnica del  13 de febrero  de 2025
•Encuentro Red Innova Local modalidad presencial, Taller "Sembrando Semillas"  mesa técnica del  marzo de 2025
Informe Trimestral 
</t>
  </si>
  <si>
    <t>2. Fomentar la promoción, garantía, protección, respeto y apropiación de los Derechos Humanos, la Libertad Religiosa y de conciencia, el Dialogo, la convivencia pacífica y la lucha contra el racismo.</t>
  </si>
  <si>
    <t>No. 2.1</t>
  </si>
  <si>
    <t>Atender el 100% de los espacios de diálogo que se generen en el marco de la implementación de los programas de la Dirección de Convivencia y Diálogo Social</t>
  </si>
  <si>
    <t>Porcentaje de acompañamientos a espacios de diálogo</t>
  </si>
  <si>
    <t>Número acompañamientos a espacios de diálogo realizados / Número de acompañamientos a espacios de diálogo programados</t>
  </si>
  <si>
    <t>Reporte de las estrategias de los programas de Diálogo Social y Goles en Paz</t>
  </si>
  <si>
    <t xml:space="preserve">Actas de reunión </t>
  </si>
  <si>
    <t>Dirección de Convivencia y Diálogo Social</t>
  </si>
  <si>
    <t xml:space="preserve">100%  de acompañamientos de espacio de diálogo  </t>
  </si>
  <si>
    <t>Desde la implementación de las estrategias propias del componente de Territorialización del Diálogo se implementaron un total de doce (12)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veintitrés (23) sesiones de las Mesas y Consejos Locales de Barras Futboleras, como Instancias de Participación incidente en los territorios; liderando también el desarrollo de seis (6) Espacios de Diálogo con las organizaciones futboleras de la ciudad para el fortalecimiento de las mismas.
Finalmente, se desarrollaron treinta y tres (33) acciones de promoción del la Convivencia a partir de la implementación de mecanismos y estrategias de Diálogo Social para la transformación de conflictividades sociales en Instituciones Educativas priorizadas por la Secretaría de Educación Distrital, de las cuales veintisiete (27) responden al proceso de desarrollo de capacidades a través del proceso de Dialoguías Escolares con doscientos (200) niñas, niñas, adolescentes y jóvenes; y, seis (6) intervenciones para la promoción y el fomento del respeto por la diferencia en el fútbol.</t>
  </si>
  <si>
    <t>*Doce (12) Actas de Mesas de Trabajo y de Diálogo.
*Veintitrés (23) Actas de las sesiones de las Instancias de Participación Locales de Barras Futboleras
*Siete (7) Actas de Espacios de Diálogo de Barras Futboleras
*Veintisiete (27) Actas de jornadas de implementación de la Estategia de Diálogo Escolar: Dialoguías Escolares.
*Seis (6) Actas de Intervenciones en IE en el marco de las estrategias del Programa Goles en Paz"</t>
  </si>
  <si>
    <t>Desde la implementación de las estrategias propias del componente de Territorialización del Diálogo se implementaron un total de setenta y cinco (75) Mesas de Trabajo y de Diálogo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Así mismo, desde la implementación de las estrategias propias del Programa de Goles en Paz, se acompañó y orientó técnicamente a partir del fomento de los pilares del Barrismo Social y la Convivencia Ciudadana, veintinueve (29) sesiones de las Mesas y Consejos Locales de Barras Futboleras, como Instancias de Participación incidente en los territorios; liderando también el desarrollo de diez (10) Espacios de Diálogo con las organizaciones futboleras de la ciudad para el fortalecimiento de las mismas.
Finalmente, se desarrollaroncuarenta y tres (43) acciones de promoción del la Convivencia a partir de la implementación de mecanismos y estrategias de Diálogo Social para la transformación de conflictividades sociales en Instituciones Educativas priorizadas por la Secretaría de Educación Distrital, de las cuales treinta y seis (36) responden al proceso de desarrollo de capacidades a través del proceso de Dialoguías Escolares con doscientos (200) niñas, niñas, adolescentes y jóvenes; y, siete (7) intervenciones para la promoción y el fomento del respeto por la diferencia en el fútbol.</t>
  </si>
  <si>
    <t>*Setenta y cinco (75) Actas de Mesas de Trabajo y de Diálogo.
*Veintinueve (29) Actas de las sesiones de las Instancias de Participación Locales de Barras Futboleras
*Diez (10) Actas de Espacios de Diálogo de Barras Futboleras
*Treinta y seis (36) Actas de jornadas de implementación de la Estategia de Diálogo Escolar: Dialoguías Escolares.
*Siete (7) Actas de Intervenciones en IE en el marco de las estrategias del Programa Goles en Paz</t>
  </si>
  <si>
    <t>Desde la implementación de las estrategias propias del componente de Territorialización del Diálogo se implementaron un total de treinta (30) Mesas de Trabajo con las comunidades de diversos territorios locales para la identificación de conflictividades sociales con necesidad de abordaje transectorial, así como con las diversas entidades adscritas a los sectores del gobierno distrital, con el fin de coordinar su gestión en el marco de sus competencias, garantizando ejercicios de articulación para el desarrollo de procesos para el desarrollo social sostenible, las cuales se desarrollaron en las localidades de Fontibón, Chapinero, Santafé, Suba, Kennedy y Mártires.
Así mismo, desde la implementación de las estrategias propias del Programa de Goles en Paz, se acompañó y orientó técnicamente a partir del fomento de los pilares del Barrismo Social y la Convivencia Ciudadana, Veinticuatro (24) sesiones de las Mesas y Consejos Locales de Barras Futboleras, como Instancias de Participación incidente en los territorios; liderando también el desarrollo de cuatro (4) Espacios de Diálogo con las organizaciones futboleras de la ciudad para el fortalecimiento de las mismas.
Finalmente, en el marco de la estrategia de intervenciones en Instituciones Educativas para la promoción y el fomento del respeto por la diferencia en el fútbol desde el programa Goles en Paz, se adelantaron tres (3) acciones.</t>
  </si>
  <si>
    <t>*Treinta (30) Actas de Mesas de Trabajo y de Diálogo.
*Veinticuatro (24) Actas de las sesiones de las Instancias de Participación Locales de Barras Futboleras
*Cuatro (4) Actas de Espacios de Diálogo de Barras Futboleras
*Tres (3) Actas de Intervenciones en IE en el marco de las estrategias del Programa Goles en Paz</t>
  </si>
  <si>
    <t xml:space="preserve">PROCESO ASOCIADO: </t>
  </si>
  <si>
    <t>OBJETIVO ESTRATÉGICO:</t>
  </si>
  <si>
    <t>META ESTRATÉGICA:</t>
  </si>
  <si>
    <t>No. 2.2</t>
  </si>
  <si>
    <t>Fortalecer (5) cinco Espacios de Atención Diferencial para grupos étnicos mediante el enfoque poblacional-diferencial (étnico, racial, generacional y familiar) de acuerdo con usos y costumbres.</t>
  </si>
  <si>
    <t>NOMBRE DEL INDICADOR:</t>
  </si>
  <si>
    <t>Número Espacios de Atención Diferencial fortalecidos</t>
  </si>
  <si>
    <t>FÓRMULA DEL INDICADOR:</t>
  </si>
  <si>
    <t>Espacios de Atención Diferencial</t>
  </si>
  <si>
    <t>Evidencias de reunión, correos electrónicos, memorias, documentos controlados de los EAD para grupos étnicos y demás que muestren el fortalecimiento de los espacios</t>
  </si>
  <si>
    <t>Informes trimestrales de los Espacios de atención diferencial fortalecidos</t>
  </si>
  <si>
    <t>Dirección de Asuntos Étnicos</t>
  </si>
  <si>
    <t>LÍNEA BÁSE:</t>
  </si>
  <si>
    <t>La Casa Raizal PIIS A HUOM lleva a cabo actividades mensuales orientadas al fortalecimiento organizacional y comunitario, promoviendo el liderazgo, la participación y la articulación con diferentes actores institucionales y sociales. Estas actividades buscan consolidar espacios de diálogo, capacitación y empoderamiento, que permitan a la comunidad raizal fortalecer su identidad, acceder a oportunidades y garantizar el ejercicio pleno de sus derechos en el contexto distrital.</t>
  </si>
  <si>
    <t xml:space="preserve">Actas e informe trimestral </t>
  </si>
  <si>
    <t>No. 2.3</t>
  </si>
  <si>
    <t>Fortalecer en 20 localidades el Sistema Distrital de Derechos Humanos con acciones de territorialización de políticas públicas y ejercicios de memoria local.</t>
  </si>
  <si>
    <t>Número de localidades en las se fortalece el Sistema Distrital de Derechos Humanos con acciones de territorialización de políticas públicas y ejercicios de memoria local.</t>
  </si>
  <si>
    <t>Localidades</t>
  </si>
  <si>
    <t xml:space="preserve">Informes mensuales de territorialización de acciones en las localidades en materia de derechos humanos  </t>
  </si>
  <si>
    <t>Informes trimestrales de fortalecimiento al Sistema Distrital de Derechos Humanos con acciones de territorialización de políticas públicas y ejercicios de memoria local</t>
  </si>
  <si>
    <t>Dirección de Derechos Humanos</t>
  </si>
  <si>
    <t>Durante el tercer trimestre del año 2024, se desarrollaron acciones de territorialización del Sistema Distrital de Derechos Humanos con acciones de taller en Institución educativa de la localidad de Rafael Uribe Uribe en prevención del delito de trata de personas, capacitación a funcionarios de la Casa De Justicia en las 5 rutas de atención de la dirección de derechos humanos de la localidad de Fontibón, formación en derechos humanos a mujeres de la localidad de Fontibón en la temática de participación política y socialización de la alerta Temprana 010 en la localidad de suba en el Marco del Comité rector de educación. Se participó en el primer encuentro laboratorio cultura de paz en Kennedy, de igual manera se acompañó la primera y segunda fase del laboratorio Cultura de paz  en las localidades de Bosa, Ciudad Bolívar,  Fontibón, Usme y Kennedy. Divulgación de rutas de atención en la Feria de servicios Fontibón construye paz en el marco de la semana por la paz.</t>
  </si>
  <si>
    <t>Informe de  julio, agosto y septiembre  2024 sobre el fortalecimiento al Sistema Distrital de Derechos Humanos con acciones de territorialización de políticas públicas y ejercicios de memoria local</t>
  </si>
  <si>
    <t xml:space="preserve">Durante el cuarto trimestre del año 2024,  se participó en el festival Usaca de la localidad de Usaquén, se participó en la feria de servicios en el centro comercial Gran Estación en articulación con la personería local en la localidad de Teusaquillo, se realizó festival de los derechos y el parque la Alameda de Fontibón, se participó en el interlocutorio de derechos humanos con la policía,  en las actividades anteriores se socializaron las 5 rutas de atención de la Dirección de Derechos Humanos, se realizaron una serie de recorridos en el Marco entornos escolares en diferentes colegios como el Juan Lozano y Manuela Beltrán en la sede A y B, se ejecutaron semilleros de Trata de Personas en la Institución Educativa Prado Veraniego de la localidad de suba, se desarrollaron una serie de formaciones en derechos humanos a mujeres y miembros de fuerza pública de la localidad de Kennedy. Se continuo  con la ejecución de las diferentes fases de los laboratorios de cultura de paz en las 5 localidades priorizadas ( Bosa, Ciudad Bolívar,  Fontibón, Usme y Kennedy). 
Se articuló y se desarrolló el proceso de formación a las dos cuencas de la localidad de Sumapaz en Mujer  y la ruralidad. 
En el marco de los (20) veinte Comités Locales de Derechos Humanos se realizó reconocimiento a lideres y lideresas por su labor en el territorio y articulación en las acciones de territorialización. </t>
  </si>
  <si>
    <t>Informe de  octubre, noviembre y diciembre  2024 sobre el fortalecimiento al Sistema Distrital de Derechos Humanos con acciones de territorialización de políticas públicas y ejercicios de memoria local.</t>
  </si>
  <si>
    <t xml:space="preserve">Durante el primer trimestre del año 2025,  en el marco de la aprobación de los planes de trabajo de los Comités Locales de Derechos para la vigencia 2025, se incorporaron acciones de territorialización y se realizaron socializaciones del proceso de cartografía social de memoria local, mapas sonoros,  Decreto 624 de 2023 " Por medio del cual se promueven las estrategias para la construcción de memoria histórica local en Bogotá D.C ". Se han diseñado 8 estrategias territoriales con enfoque poblacional de las localidades de Suba, Usaquén, Kennedy, Puente Aranda, Fontibón, Bosa, Ciudad Bolívar, Rafael Uribe Uribe.  En el mes de marzo se realizó la articulación y capacitación con la ruta de defensores y defensoras de derechos para aportar al diseño de la estrategia Territorios de paz” “Bogotá Lidera y Defiende sin Prejuicios” esta consta de tres sesiones y desde el componente territorial se incorporó en la sesión 2 de la cartografía social. 
					</t>
  </si>
  <si>
    <t>Informe de enero, febrero y marzo  de 2025 sobre el fortalecimiento al Sistema Distrital de Derechos Humanos con acciones de territorialización de políticas públicas y ejercicios de memoria local.</t>
  </si>
  <si>
    <t>No. 2.4</t>
  </si>
  <si>
    <t>Atender el 100% procesos de sensibilización de los derechos fundamentales de religión, culto y conciencia, vinculando a la academia y a los centros de pensamiento.</t>
  </si>
  <si>
    <t>Porcentaje de atención de procesos de sensibilización sobre los derechos fundamentales de religión, culto y consciencia, vinculando a la academia y a los centros de pensamiento.</t>
  </si>
  <si>
    <t>Número de procesos de sensibilización sobre los derechos fundamentales de religión, culto y conciencia, vinculando a la academia y a los centros de pensamiento realizados /  Número de procesos de sensibilización sobre los derechos fundamentales de religión, culto y conciencia, vinculando a la academia, y a los centros de pensamiento programados</t>
  </si>
  <si>
    <t>Actas de reunión, listados de asistencia y formatos de satisfacción del servicio</t>
  </si>
  <si>
    <t>Informe del diseño e implementación de una estrategia que permita la sensibilización  de los derechos fundamentales de religión culto y conciencia, vinculando a la academia, las universidades y a los centros de pensamiento.</t>
  </si>
  <si>
    <t>Subdirección de Asuntos de Libertad Religiosa y de Conciencia</t>
  </si>
  <si>
    <t>No Aplica</t>
  </si>
  <si>
    <t xml:space="preserve">Constante </t>
  </si>
  <si>
    <t>En el marco de las sensibilizaciones de los derechos fundamentales de religión culto y conciencia vinculando a la academia, durante el trimestre se avanzó significativamente en la organización del VII Foro Distrital de Libertad Religiosa. En las sesiones de la Mesa Técnica de Universidades se definió el 4 de octubre como fecha oficial del evento, a realizarse en la Universidad de Los Andes, y se estructuraron tres espacios temáticos con la participación de diversas universidades. Asimismo, se coordinaron aspectos logísticos clave como la producción de piezas promocionales, la gestión del espacio físico, la definición de invitados e invitadas y la consolidación de textos explicativos, con el apoyo del equipo de comunicaciones de la Secretaría Distrital de Gobierno, lo que refleja el compromiso interinstitucional con la sensibilización y promoción de estos derechos desde una perspectiva académica.</t>
  </si>
  <si>
    <t>Actas de reunión</t>
  </si>
  <si>
    <t>El 4 de octubre, en las instalaciones de la Universidad de La Salle, se llevó a cabo el VII Foro Distrital de Libertad Religiosa, un espacio consolidado para la reflexión académica en el marco de la Política Pública Distrital de Libertades Fundamentales de Religión, Culto y Conciencia 2018–2028. Este evento abordó el rol del sector interreligioso en escenarios de alto impacto social, tales como la atención en contextos críticos, la articulación con instituciones estatales y su participación activa en procesos de construcción de paz. La coordinación y desarrollo del foro estuvieron a cargo de la Mesa Técnica de Universidades, logrando una convocatoria de 157 asistentes, entre integrantes del sector interreligioso, representantes académicos y ciudadanía en general, lo que reafirma el compromiso institucional con la promoción de los derechos fundamentales desde un enfoque participativo e intersectorial.</t>
  </si>
  <si>
    <t>1. Evidencia de realización VII Foro Distrital de Libertad Religiosa
2. Memorias VII Foro Distrital de Libertad Religiosa</t>
  </si>
  <si>
    <t>Durante el primer trimestre de 2025 se llevó a cabo el primer encuentro del año con la Mesa Técnica de Universidades, con la participación de ocho catedráticos pertenecientes a instituciones académicas como la Universidad de La Salle, Universidad Nacional, Universidad Javeriana, Universidad de Los Andes y la Universidad Abierta y a Distancia (UNAD). El objetivo de esta sesión fue realizar un balance de las versiones anteriores del Foro Distrital de Libertad Religiosa y avanzar en la definición de los lineamientos para la organización del VIII Foro. En este espacio se socializó el Plan de Acción 2025, se discutieron las temáticas prioritarias del foro y se presentó la iniciativa “Curso-Concurso”, destinada a incentivar investigaciones sobre el hecho religioso en Bogotá. Asimismo, se llevó a cabo la entrega ampliada de los reconocimientos “Creencias que Inspiran e Impactan”. La jornada permitió recoger, de forma participativa, valiosos aportes y retroalimentación de la Mesa Técnica, fortaleciendo así el contenido del documento del Plan de Acción y reafirmando el compromiso de la academia en la promoción y garantía de los derechos fundamentales de religión, culto y conciencia.</t>
  </si>
  <si>
    <t>Evidencia de reunión (Marzo 7)</t>
  </si>
  <si>
    <t>No. 2.5</t>
  </si>
  <si>
    <t xml:space="preserve">Atender el 100% de las personas que acuden a las rutas de prevención de vulneraciones de los Derechos Humanos </t>
  </si>
  <si>
    <t xml:space="preserve">Porcentaje de atención de las personas que acuden a las rutas para la prevención de vulneraciones de los Derechos Humanos </t>
  </si>
  <si>
    <t>Número de atenciones realizadas a las personas que acuden a las rutas para la prevención de vulneraciones de los Derechos Humanos / Número de personas que acuden a las rutas para la prevención de vulneraciones de los Derechos Humanos</t>
  </si>
  <si>
    <t>Informe de seguimiento a proyecto de inversión</t>
  </si>
  <si>
    <t>Resultados de tablero de control</t>
  </si>
  <si>
    <r>
      <t xml:space="preserve">De acuerdo con las actividades desarrolladas durante el </t>
    </r>
    <r>
      <rPr>
        <i/>
        <sz val="11"/>
        <color rgb="FF000000"/>
        <rFont val="Aptos Display"/>
        <family val="2"/>
      </rPr>
      <t>tercer trimestre de 2024</t>
    </r>
    <r>
      <rPr>
        <sz val="11"/>
        <color rgb="FF000000"/>
        <rFont val="Aptos Display"/>
        <family val="2"/>
      </rPr>
      <t>, las rutas de atención del Componente de Prevención brindaron atención jurídica y psicosocial al 100 % de los casos que fueron puestos en conocimiento de la entidad, registrando un total de doscientos cuarenta y tres (243) nuevos casos y novecientas cincuenta y seis (956) atenciones, discriminadas así: ciento dos (102) Ingresos, noventa y dos (92) Nuevos Hechos, quinientos veintisiete (527) Seguimientos, ciento setenta y cuatro (174) orientaciones y sesenta y un (61)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seiscientos dieciséis (616) desde la Ruta de atención a Defensores y defensoras de Derechos Humanos; setenta (70) desde la ruta de atención a víctimas de violencia a razón de su orientación sexual e identidad de género; setenta y ocho (78) desde la ruta de atención a víctimas del delito de trata de personas; ciento doce (112) desde la ruta de atención a víctimas de presunto abuso de autoridad por parte de la fuerza pública; cuarenta y cuatro (44) desde la ruta por la reconciliación; catorce (14) desde la ruta de libertad religiosa, culto y conciencia; y veintidós (22) desde la ruta de otras poblaciones.</t>
    </r>
  </si>
  <si>
    <t xml:space="preserve">Un (1)  informe </t>
  </si>
  <si>
    <t>De acuerdo con las actividades desarrolladas durante el cuarto trimestre de 2024, las rutas de atención del Componente de Prevención brindaron atención jurídica y psicosocial al 100 % de los casos que fueron puestos en conocimiento de la entidad, registrando un total de doscientos cuarenta (240) nuevos casos y novecientos treinta y cinco (935) atenciones, discriminadas así: ochenta y seis(86) Ingresos, setenta y cinco (75) Nuevos Hechos, quinientos cincuenta y dos (552) Seguimientos, ciento cincuenta y nueve (159) orientaciones y sesenta y tres (63)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quinientos sesenta (560) desde la Ruta de atención a Defensores y defensoras de Derechos Humanos; veinticinco (25) desde la ruta de atención a víctimas de violencia a razón de su orientación sexual e identidad de género; ciento ocho (108) desde la ruta de atención a víctimas del delito de trata de personas; ciento cuarenta y siete (147) desde la ruta de atención a víctimas de presunto abuso de autoridad por parte de la fuerza pública; cuarenta (40) desde la ruta por la reconciliación; veinticuatro(24) desde la ruta de libertad religiosa, culto y conciencia; y treinta y uno (31) desde la ruta de otras poblaciones.</t>
  </si>
  <si>
    <t>De acuerdo con las actividades desarrolladas durante el primer trimestre de 2025, las rutas de atención del Componente de Prevención brindaron atención jurídica y psicosocial al 100 % de los casos que fueron puestos en conocimiento de la entidad, registrando un total de ciento setenta y dos (172) casos y ochocientos veinte un (821) atenciones, discriminadas así: setenta y nueve (79) Ingresos, cincuenta y tres (53) Nuevos Hechos, quinientos veintiún (521) Seguimientos, ciento veinte tres (123) orientaciones y cuarenta y cinco (45) No Contactos; estos últimos se cuentan dentro de las atenciones por cuanto implican registro en aplicativo, intentos de contacto y proyección de oficios dirigidos a las entidades competentes, a fin de que inicien de oficio las investigaciones en materia penal y disciplinaria.
Asimismo, se debe entender que un solo caso puede contar con diferentes tipos de atenciones (ingreso, orientación, seguimiento, nuevos hechos) y a la vez se puede contar con varios seguimientos, nuevos hechos u orientaciones.  
De igual forma, el total de atenciones por ruta fue el siguiente: cuatrocientas ochenta y tres (483) desde la Ruta de atención a Defensores y defensoras de Derechos Humanos; trece (13) desde la ruta de atención a víctimas de violencia a razón de su orientación sexual e identidad de género; setenta y uno (71) desde la ruta de atención a víctimas del delito de trata de personas; ciento cincuenta y tres (153) desde la ruta de atención a víctimas de presunto abuso de autoridad por parte de la fuerza pública; cincuenta y seis (56) desde la ruta por la reconciliación; veinticinco (25) desde la ruta de libertad religiosa, culto y conciencia; y veinte (20) desde la ruta de otras poblaciones.</t>
  </si>
  <si>
    <t>No. 2.6</t>
  </si>
  <si>
    <t>Atender el 100% de la demanda de servicios de formación en el Distrito Capital, en el marco del programa distrital de derechos humanos para la paz y la reconciliación</t>
  </si>
  <si>
    <t>Porcentaje de servicios de formación del programa de formación en derechos humanos para la paz y la reconciliación atendidos</t>
  </si>
  <si>
    <t>Número de servicios de formación en derechos humanos para la paz y la reconciliación atendidos  /  Número de servicios de formación en derechos humanos para la paz y la reconciliación programados</t>
  </si>
  <si>
    <t>Procesos de formación</t>
  </si>
  <si>
    <t>Documentos relacionados  a las Instrucciones para la Formación en Derechos Humanos- DHH-FPD-IN002</t>
  </si>
  <si>
    <t>Informe cuantitativo de procesos de formación</t>
  </si>
  <si>
    <t>802 registros de personas formadas en los distintos cursos de formación impartidos por el componente de formación de Derechos Humanos</t>
  </si>
  <si>
    <t xml:space="preserve">En el marco del Programa Distrital de Educación en Derechos Humanos para la Paz y la Reconciliación (PEDHU) se diseñan, articulan ejecutan, sistematizan, certifican (certificados de asistencia) y monitorean los procesos educativos en derechos humanos para promover el reconocimiento, la defensa, exigibilidad y garantía de los derechos humanos, incentivando la conciencia social, el análisis crítico y la transformación cultural desde el ejercicio del poder ciudadano y la función pública. En el tercer trimestre de 2024 se cuenta con 691  registros de servidores/as públicas, agentes de la fuerza púbica y ciudadanía en general que demandaron y recibieron fortalecimiento técnico incorporación del enfoque basado en derechos en la gestión pública y en el desarrollo de capacidades ciudadanas. Cabe aclarar que en este conteo solamente se tienen en cuenta nuevos participantes para no duplicar el número de personas. Estos procesos se llevaron a cabo en un total de treinta y dos (32) sesiones de formación impartidas en territorio y en modalidad virtual.  En evidencia anexa es posible identificar además de las personas nuevas que participaron por trimestre, la totalidad de participantes con su respectiva caracterización. </t>
  </si>
  <si>
    <t>Informe trimestral consolidado de procesos de formación con número de horas, participantes, fechas y temáticas.</t>
  </si>
  <si>
    <t>En el cuarto trimestre del 2024,  se cuenta con 1.146 nuevos registros de servidores/as públicas, agentes de la fuerza púbica y ciudadanía en general que demandaron y recibieron fortalecimiento técnico incorporación del enfoque basado en derechos en la gestión pública y en el desarrollo de capacidades ciudadanas en un total de diecinueve (19) sesiones de formación impartidas en territorio y en modalidad virtual.  Cabe aclarar que en este conteo solamente se tienen en cuenta nuevos participantes para no duplicar el número de personas</t>
  </si>
  <si>
    <t xml:space="preserve">En el primer trimestre del 2025,  se cuenta con 429 registros de servidores/as públicas, agentes de la fuerza púbica y ciudadanía en general que demandaron y recibieron fortalecimiento técnico incorporación del enfoque basado en derechos en la gestión pública y en el desarrollo de capacidades ciudadanas en un total de veinticuatro (24) sesiones de formación impartidas en territorio y en modalidad virtual. </t>
  </si>
  <si>
    <t>3. Propiciar la revolución del servicio público con criterios de calidad, calidez, eficacia, oportunidad, sostenibilidad y transformación digital.</t>
  </si>
  <si>
    <t>No. 3.1</t>
  </si>
  <si>
    <t>Implementar el 100% de un Plan Estratégico de Tecnologías de la Información</t>
  </si>
  <si>
    <t>Porcentaje de implementación del Plan Estratégico de Tecnologías de la Información</t>
  </si>
  <si>
    <t>Actividades del Plan Estratégico de Tecnologías de la Información ejecutadas / Actividades del Plan Estratégico de Tecnologías de la Información programadas</t>
  </si>
  <si>
    <t>Autodiagnóstico de cumplimiento de la política de gobierno digital</t>
  </si>
  <si>
    <t xml:space="preserve">Seguimiento </t>
  </si>
  <si>
    <t>Diagnóstico del estado actual del cumplimiento de la política de Gobierno Digital</t>
  </si>
  <si>
    <t>Durante el periodo se dio continuidad a la ejecución de las actividades establecidas en el plan de intervención de los sistemas de información priorizados para la vigencia de acuerdo con las necesidades de las dependencias.</t>
  </si>
  <si>
    <t>PLE-PIN-F055 Formulación y Seguimiento a Planes Institucionales (PETI). 2024-III.</t>
  </si>
  <si>
    <t>Durante el periodo se ejecutó el plan de intervención definido para cada uno de los sistemas de información priorizados. Se generó informe técnico de la ejecución de actividades de acuerdo con el plan de intervención de cada sistema de información.
Se realizó la implementación de los menús, las secciones, los contenidos y los contenedores que tiene la información del portal electrónico, así mismo los servicios, los estilos y los enlaces destacados. Todos los servicios y trámites se encuentra validados y asociados a las bases de datos, aplicativos, autenticaciones, seguridad, reportes, entre otros, garantizando la disponibilidad y continuidad del servicio de cara a la ciudadanía. Se habilitó por parte del área de infraestructura el sitio y las direcciones lógicas de los servicios del portal en aras de garantizar la conectividad de los servicios. 
Durante el periodo se realizó monitoreo permanente a la infraestructura tecnológica que soporta los servicios de TI de la entidad, monitoreo a servidores, aplicaciones, red de datos LAN, red WAN, servicios en la nube, plataforma de hiperconvergencia, centro de datos, plataforma de seguridad perimetral, entre otros.
Así mismo para avanzar en la modernización y minimizar la obsolescencia de la infraestructura tecnológica se realizó modernización del datacenter solucionando los altos niveles de obsolescencia en eq de aire acondicionado y ups del datacenter los cuales no contaban con soporte de mantenimeinto preventivo de fabricante. La solución incluye garantía de Tres (3) años contados a partir del recibo a satisfacción por parte de la entidad y 3 mantenimientos preventivos por año, durante el tiempo vigente de la garantía.
Así mismo se suscribió nuevo contrato con operador para la mesa de servicios, contrato el cual incluye servicio de manteniiento preventivo de computadores de usuario final.</t>
  </si>
  <si>
    <t>PLE-PIN-F055 Formulación y Seguimiento a Planes Institucionales (PETI). 2024-IV.</t>
  </si>
  <si>
    <t>Se presentan avances significativos al estructurar un plan de trabajo que incluye la realización de un diagnóstico de la madurez de la Arquitectura Empresarial (AE) en la Secretaría Distrital de Gobierno, la definición de una estrategia de implementación de gobierno y gestión de la AE, y el desarrollo de acciones para fomentar su adopción y uso en la entidad. Además, se estableció la visión de la AE, así como los objetivos de los ejercicios de arquitectura identificados. Se conformó un equipo especializado para la ejecución del proyecto, que incluye un arquitecto líder y arquitectos de Soluciones de Información y Datos, Sistemas de Información, e Infraestructura TI, quienes se encargarán de diseñar, supervisar y garantizar la calidad y sostenibilidad de las soluciones tecnológicas. Asimismo, se plantearon motivadores estratégicos que alinean los ejercicios de AE con los objetivos institucionales, contribuyendo a responder a los desafíos del entorno y generando valor público.
Con el objetivo de tener claridad y entendimiento sobre las actividades y capacidades a desarrollar en el gobierno de información, se elaboró un  normograma relacionado con la gestión de datos (seguridad y privacidad, uso secundario, apertura de datos) en las entidades de Gobierno. Con este primer paso se elabora un plan de trabajo sobre la implementación del gobierno del dato en la Entidad.
Se presentó informe técnico mensual del inicio de la ejecución del plan del proyecto del sistema de información priorizado para la vigencia.
A lo largo del desarrollo del proyecto, se han logrado importantes avances que fortalecen nuestra estrategia y enfoque. Se ha elaborado un cronograma detallado que permite un seguimiento efectivo de las actividades y responsabilidades asignadas.
Las sesiones de Design Thinking han sido fundamentales, ya que han permitido comprender a fondo las necesidades y expectativas de los usuarios, lo que ha resultado en la identificación clara de problemas y oportunidades de mejora. La generación de productos clave, como el Lienzo de visión del producto y el Diagrama de flujo de datos, proporciona una base sólida para el desarrollo futuro.
Finalmente, se ha definido la arquitectura de solución utilizando Vue.js, y se ha comenzado a estructurar una estrategia de migración que considera todos los aspectos críticos del negocio, asegurando así un avance significativo hacia la implementación exitosa del proyecto.
Durante el trimestre se realizaron las actividades de acuerdo con los planes de actualización e intervención de los sistemas de información priorizados para la vigencia.</t>
  </si>
  <si>
    <t>PLE-PIN-F055 Formulación y Seguimiento a Planes Institucionales (PETI). 2024-V.</t>
  </si>
  <si>
    <t>No. 3.2</t>
  </si>
  <si>
    <t>Producir un (1) documento técnico de soporte de la compilación de la producción y la mejora normativa en la SDG (Decreto Único Sectorial del Sector Gobierno)</t>
  </si>
  <si>
    <t>Número de documentos técnicos compilatorios de la producción y mejora normativa</t>
  </si>
  <si>
    <t>Documento</t>
  </si>
  <si>
    <t>Efectividad</t>
  </si>
  <si>
    <t>Cuadro de control del profesional a cargo de liderar el Grupo de Conceptos</t>
  </si>
  <si>
    <t>Documento técnico de soporte de la compilación de la producción y la mejora normativa en la SDG</t>
  </si>
  <si>
    <t>Cero (0)</t>
  </si>
  <si>
    <t>No. 3.3</t>
  </si>
  <si>
    <t>Producir tres (3) documentos de trabajo de las estrategias, mecanismos, líneas decisionales y orientaciones tecnicas - metodologicas para el adecuado ejercicio de la representación judicial y extrajudicial de la entidad</t>
  </si>
  <si>
    <t>Número de documentos de trabajo de las estrategias, mecanismos, líneas decisionales y orientaciones tecnicas-metdologicas para el adecuado ejercicio de la representación judicial y extrajudicial de la entidad</t>
  </si>
  <si>
    <t>Documentos</t>
  </si>
  <si>
    <t xml:space="preserve">1.Informes de gestión trimestrales que remiten los abogados, 2.SIPROJ, 3. Rama Judicial (En los que aplica), 4.Aplicativo de Gestión Documental
</t>
  </si>
  <si>
    <t>1) Política de prevención del daño antijurídico en la entidad; 2) Plan anual de recuperación del patrimonio público; 3) Compilatorio de las lineas decisiones y lienamientos en materia de defensa judicial de la SDG.</t>
  </si>
  <si>
    <t>EVICENCIA</t>
  </si>
  <si>
    <t>No. 3.4</t>
  </si>
  <si>
    <t xml:space="preserve">Ejecutar el 100% de un proyecto para la implementación de criterios ambientales en la sede principal de la entidad enfocada en el uso racional del agua y eficiencia energética </t>
  </si>
  <si>
    <t xml:space="preserve">Porcentaje de avance en la ejecución de un proyecto de criterios ambientales en la sede principal de la entidad enfocada en el uso racional del agua y eficiencia energética </t>
  </si>
  <si>
    <t>Fases del proyecto para implementación de criterios ambientales ejecutadas / Fases del proyecto para implementación de criterios ambientales programadas</t>
  </si>
  <si>
    <t xml:space="preserve">Eficacia </t>
  </si>
  <si>
    <t xml:space="preserve">Documentación del Sistema de Gestión Ambiental </t>
  </si>
  <si>
    <t>Documento técnico de implementación de la estrategia</t>
  </si>
  <si>
    <t xml:space="preserve">Oficina Asesora de Planeación </t>
  </si>
  <si>
    <t>Un sistema de agua lluvia de 1000 litros y no se cuenta con Fuentes No Convencionales de Energía</t>
  </si>
  <si>
    <t>Creciente</t>
  </si>
  <si>
    <t>Se elaboró la fina técnica para solicitud de información de proveedores en SECOP II, de un sistema para aprovechamiento de agua lluvia que se instalará en el Edificio Bicentenario; cuyo documento se encuentra en revisión por la Dirección de Contratación.
Por otra parte, se publicó en la Tienda Virtual del Estado Colombiano la  solicitud de Información de Proveedores -RFI- para el proceso de instalación de paneles solares en el Edificio Bicentenario.</t>
  </si>
  <si>
    <t>Ficha proceso Sistema aprovechamiento de agua lluvia
Documento de evento publicado</t>
  </si>
  <si>
    <t>No. 3.5</t>
  </si>
  <si>
    <t xml:space="preserve">Implementar el 100% de un Sistema de Información para el fortalecimiento del  Sistema de Gestión. </t>
  </si>
  <si>
    <t>Porcentaje de avance en la implementación de un Sistema de Información para el fortalecimiento del Sistema de Gestión</t>
  </si>
  <si>
    <t>Número de fases ejecutadas / Número de fases programadas</t>
  </si>
  <si>
    <t>Soportes de la implementación de las fases del sistema de información</t>
  </si>
  <si>
    <t xml:space="preserve">Oficina  Asesora de Planeación, Oficina de Control Interno,  Dirección de Tecnologías e Información, Subsecretaría de Gestión Institucional </t>
  </si>
  <si>
    <t xml:space="preserve">Se realizaron reuniones con empresas proveedoras para adquisición de software para el sistema de información del Sistema de Gestión, se solicitaron cotizaciones, se preparó presentación con los resultados de esta etapa exploratoria indicando los requerimiento del software, módulos, número de usuarios y los valores de las cotizaciones realizadas por las diferentes empresas. </t>
  </si>
  <si>
    <t>Ofertas de proveedores de software (cotizaciones)</t>
  </si>
  <si>
    <t xml:space="preserve">Se realizó mesa de trabajo para presentación del proyecto para la adquisición del software para el sistema de información, se presentó  balance de las cotizaciones con empresas proveedoras y se determinó la fuente de financiación para continuar con la etapa precontractual. </t>
  </si>
  <si>
    <t>Acta de mesa de trabajo</t>
  </si>
  <si>
    <t>No. 3.6</t>
  </si>
  <si>
    <t>Realizar 544 seguimientos y reportes preventivos que den cuenta de la cantidad de peticiones vencidas y pendientes de respuesta en las dependencias del nivel central y local de la Secretaría Distrital de Gobierno.</t>
  </si>
  <si>
    <t>Número de reportes preventivos de peticiones vencidas y pendientes de respuesta.</t>
  </si>
  <si>
    <t>Reportes</t>
  </si>
  <si>
    <t>Reporte de cumplimiento del Proyecto de Inversión No. 8037- Implementación de acciones orientadas a la gestión pública efectiva y transparente en la Secretaria Distrital de Gobierno de Bogotá D.C.</t>
  </si>
  <si>
    <t>Reportes semanales enviados por correo que den cuenta de la cantidad de peticiones vencidas y pendientes de respuesta en las dependencias del nivel central y local de la entidad.</t>
  </si>
  <si>
    <t>52 reportes realizados en la vigencia 2024</t>
  </si>
  <si>
    <t>Durante el tercer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</si>
  <si>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Correos electrónicos de alerta preventiva generadasa las dependencias de la entidad</t>
  </si>
  <si>
    <t>Durante el cuarto trimestre de 2024 se emitieron 26 alertas preventivas a dependencias de nivel central y 26 alertas preventivas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</si>
  <si>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Durante el primer trimestre de 2025 se emitieron 36 alertas preventivas a dependencias de nivel central y a Alcaldías Locales. El proceso de Servicio de Atención a la Ciudadanía de manera semanal realiza la proyección de alertas, reportes y correos cuyo propósito es generar insumos de información que permita a las dependencias responsables de dar trámite y respuesta a las peticiones ciudadanas, efectuar tal proceso de respuesta de manera oportuna.</t>
  </si>
  <si>
    <t>No. 3.7</t>
  </si>
  <si>
    <t>Registrar 5 estrategias de racionalización de trámites en el aplicativo SUIT del Departamento Administrativo de la Función Pública.</t>
  </si>
  <si>
    <t>Número de estrategias de racionalización de trámites</t>
  </si>
  <si>
    <t>Estratégias</t>
  </si>
  <si>
    <t>Aplicativo SUIT del Departamento Administrativo de la Función Pública</t>
  </si>
  <si>
    <t>Archivo en formato PDF del registro de la estrategia de racionalización de trámites.</t>
  </si>
  <si>
    <t>1 estrategia de racionalización de trámites registrada en la vigencia 2024</t>
  </si>
  <si>
    <t xml:space="preserve">Para el año 2024 se proyectó el registro de la acción de racionalización del trámite denominado Registro de ejemplares caninos de manejo especial, el cual pasó de ser presencial a virtual en el último cuatrimestre del año 2024 (septiembre). Este desarrollo estuvo en cabeza de la Dirección para la Gestión Policiva, el cual se dispuso para toda la ciudadanía con el fin poder establecer canales  directos que permitan mejorar los procesos de articulación de las necesidades  ciudadanas, permitiendo mejorar los niveles de atención y la convivencia ciudadana. Inicialmente, desde el 27 de septiembre y hasta el 19 de octubre la DGP a través de la Oficina de Comunicación socializó a través de las redes sociales de la SDG y con las Alcaldías Locales la encuesta diseñada para ciudadanos (personas naturales y jurídicas) que a su vez fueran tenedores de Caninos de Manejo Especial. Esta acción se cumplió en debida forma en el plazo estipulado, antes del 30 de septiembre de 2024. </t>
  </si>
  <si>
    <t>Certificado de racionalización de tramites expedido por SUIT y archivos de gestión de la estrategia</t>
  </si>
  <si>
    <t>No programado</t>
  </si>
  <si>
    <t xml:space="preserve">En el primer trimestre del año 2025 se registró 1 acción de racionalización de trámites para la vigencia en mención, la cual tiene por objetivo efectuar un proceso como el descrito sobre los trámites de Inscripción de la propiedad horizontal, Inscripción o cambio del
representante legal y/o revisor fiscal de la propiedad horizontal y Certificado de residencia. El soporte del cumplimiento de la meta se sustenta en el certificado de registro de lacción de racionalización por parte del aplicativo SUIT del Departamento Administrativo de la Función Pública DAFP. </t>
  </si>
  <si>
    <t>Estrategia de racionalización de trámites registrada en SUIT</t>
  </si>
  <si>
    <t>4. Fortalecer la articulación de la administración pública central y local para una gestión local y policiva más efectiva y transparente.</t>
  </si>
  <si>
    <t>No. 4.1</t>
  </si>
  <si>
    <t>Construir e implementar el 100% de un modelo de acompañamiento y seguimiento a las Alcaldías Locales para garantizar el cumplimiento y reporte oportuno de los productos de Políticas Públicas Distritales a su cargo, con enfoque de derechos, de género, diferencial y poblacional</t>
  </si>
  <si>
    <t>Porcentaje de avance de la construcción e implementación de un modelo de acompañamiento y seguimiento a las Alcaldías Locales para garantizar el cumplimiento y reporte oportuno de los productos de Políticas Públicas Distritales a su cargo, con enfoque de derechos, de género, diferencial y poblacional.</t>
  </si>
  <si>
    <t>Acciones desarrolladas del modelo de acompañamiento y seguimiento a las Alcaldías Locales para garantizar el cumplimiento y reporte oportuno de los productos de Políticas Públicas Distritales / Acciones programadas del modelo de acompañamiento y seguimiento a las Alcaldías Locales para garantizar el cumplimiento y reporte oportuno de los productos de Políticas Públicas Distritales</t>
  </si>
  <si>
    <t>SharePoint / Outlook</t>
  </si>
  <si>
    <t xml:space="preserve">Actas de reuniones, matrices de reporte,  informes, </t>
  </si>
  <si>
    <t xml:space="preserve">Dirección para la Gestión del Desarrollo Local </t>
  </si>
  <si>
    <t>Durante el IV Trimestre del 2024, se conformó el equipo de Seguimiento a Políticas Públicas de la Dirección para la Gestión del Desarrollo Local, con el objetivo de realizar un adecuado acompañamiento y seguimiento a las Alcaldías Locales, en la implementación  y reporte de los diferentes productos de Políticas Públicas a su cargo.
Así mismo, como parte de la estructuración y articulación del equipo con los líderes de política pública, en particular con lo relativo a las políticas públicas étnicas, desde el equipo se elaboró y divulgo, en conjunto con la DAE, la estrategia para la implementación del Artículo 218 del Plan de Desarrollo Distrital y los productos de política pública relacionados con "Las iniciativas de inversión local concertadas con los representantes de las comunidades o pueblos étnicos presentes en las localidades".</t>
  </si>
  <si>
    <t>1.  Correos distribución PP  y referentes
2.  Acta reunión directora-equipo DGDL noviembre
3. Memorandos remisión: "Estrategia para la Implementación del Articulo 218 del Plan de Desarrollo Distrital Bogotá"
4. "Estrategia para la Implementación del Articulo 218 del Plan de Desarrollo Distrital Bogotá"</t>
  </si>
  <si>
    <t xml:space="preserve">Durante el mes de febrero se elaboró un directorio de alcaldías locales con el listado de referentes de política pública y personas de planeación encargadas del reporte cuantitativo y cualitativo para el 2025.
Durante el mes de marzo, cada integrante del equipo se contacto con la persona encargada de la política pública en la entidad rectora respectiva, para conocer el alcance y las expectativas de la política, así como el detalle de los productos a cargo de las alcaldías locales y lo que se espera de cada uno de ellos.
Aunado a lo anterior, se llevaron 20 mesas de asistencia técnica (capacitaciones) a las alcaldías locales con el objetivo de: 1) realizar presentación del equipo, 2) explicar cada una de las políticas públicas y productos a cargo de las alcaldías locales y  3) reporte cuantitativo y cualitativo para el 2025. </t>
  </si>
  <si>
    <t>1. Directorio 2025.
2. Actas articulación entidades rectoras-equipo seguimiento a políticas públicas DGDL
3. Actas mesas de asistencia técnica alcaldías locales
4. Presentaciones de apoyo para la realización de mesas técnicas.</t>
  </si>
  <si>
    <t>No. 4.2</t>
  </si>
  <si>
    <t>Elaborar el 100% de una propuesta de estructura uniforme para la operación y funcionamiento de las Alcaldías Locales</t>
  </si>
  <si>
    <t>Porcentaje de avance de la elaboración de la propuesta de estructura uniforme Alcaldías Locales</t>
  </si>
  <si>
    <t>Acciones desarrolladas para la elaboración de la propuesta final de estructura uniforme para la operación y funcionamiento de las Alcaldías Locales / Acciones programadas para la elaboración de la propuesta final de estructura uniforme para la operación y funcionamiento de las Alcaldías Locales</t>
  </si>
  <si>
    <t xml:space="preserve">*Informes de ejecución de la elaboración de la propuesta de estructura uniforme Alcaldías Locales
*Documento de la propuesta de estructura de las Alcaldías Locales; 
*Informe ejecutivo sobre la implementación de la propuesta </t>
  </si>
  <si>
    <t xml:space="preserve">Informes, Documentos, Actas, </t>
  </si>
  <si>
    <t>Subsecretaría de Gestión Local</t>
  </si>
  <si>
    <t xml:space="preserve">Durante el primer trimestre del 2025, se realizó la construcción del plan de trabajo a implementar. </t>
  </si>
  <si>
    <t>Plan de trabajo: reforma de Alcaldías Locales de Bogotá.</t>
  </si>
  <si>
    <t>No. 4.3</t>
  </si>
  <si>
    <t>Mantener actualizado en un 100% el canal de consulta de información sobre las decisiones proferidas en segunda instancia por la DGAEP</t>
  </si>
  <si>
    <t>Porcentaje de actualización del canal de información sobre las decisiones proferidas en segunda instancia por la DGAEP</t>
  </si>
  <si>
    <t>Número de expedientes con información en el botón de consulta  /  Número de expedientes radicados en el periodo</t>
  </si>
  <si>
    <t>Formato de trazabilidad e expedientes radicados en la DGAEP. (GET-IVC-F054 Trazabilidad de expedientes tramitados), tablero PowerBi (botón de consulta)</t>
  </si>
  <si>
    <t>Cargue del 100% de los expedientes radicados en el botón de consulta de la DGAEP</t>
  </si>
  <si>
    <t>Dirección para la Gestión Administrativa Especial de Policía</t>
  </si>
  <si>
    <t>100 % de los expedientes radicados, cargados en el botón de consulta de la DGAEP</t>
  </si>
  <si>
    <r>
      <t>Las evidencias presentadas describen un proceso de revisión de las decisiones emitidas por la Dirección para la Gestión Administrativa Especial de Policía, durante los meses de julio, agosto y septiembre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t>
    </r>
    <r>
      <rPr>
        <b/>
        <sz val="11"/>
        <color rgb="FF000000"/>
        <rFont val="Aptos Display"/>
        <family val="2"/>
      </rPr>
      <t xml:space="preserve"> julio 2024</t>
    </r>
    <r>
      <rPr>
        <sz val="11"/>
        <color rgb="FF000000"/>
        <rFont val="Aptos Display"/>
        <family val="2"/>
      </rPr>
      <t xml:space="preserve">: 81
Total decisones publicadas en el canal de consulta: 81
Total decisiones proferidas en </t>
    </r>
    <r>
      <rPr>
        <b/>
        <sz val="11"/>
        <color rgb="FF000000"/>
        <rFont val="Aptos Display"/>
        <family val="2"/>
      </rPr>
      <t>agosto  2024</t>
    </r>
    <r>
      <rPr>
        <sz val="11"/>
        <color rgb="FF000000"/>
        <rFont val="Aptos Display"/>
        <family val="2"/>
      </rPr>
      <t xml:space="preserve"> : 60
Total decisones publicadas en el canal de consulta: 60.
Total decisiones proferidas en </t>
    </r>
    <r>
      <rPr>
        <b/>
        <sz val="11"/>
        <color rgb="FF000000"/>
        <rFont val="Aptos Display"/>
        <family val="2"/>
      </rPr>
      <t>septiembre 202</t>
    </r>
    <r>
      <rPr>
        <sz val="11"/>
        <color rgb="FF000000"/>
        <rFont val="Aptos Display"/>
        <family val="2"/>
      </rPr>
      <t>4: 53
Total decisones publicadas en el canal de consulta: 53</t>
    </r>
  </si>
  <si>
    <t>Se presenta un documento en formato Excel que contiene la relación de las decisiones generadas durante el periodo de análisis, junto con la verificación del cargue de dichas decisiones en el canal de consulta designado.
Enlace del canal de consulta  https://app.powerbi.com/view?r=eyJrIjoiM2E3OGUwMjYtOTU5Zi00MGI3LWIxZmYtZmNhMGNmMzdjZGUyIiwidCI6IjE0ZGUxNTVmLWUxOTItNDRkYS05OTRkLTE5MTNkODY1ODM3MiIsImMiOjR9</t>
  </si>
  <si>
    <r>
      <t xml:space="preserve">Las evidencias presentadas describen un proceso de revisión de las decisiones emitidas por la Dirección para la Gestión Administrativa Especial de Policía,durante los meses de octubre, noviembre y diciembre  de 2024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t>
    </r>
    <r>
      <rPr>
        <b/>
        <sz val="11"/>
        <color rgb="FF000000"/>
        <rFont val="Aptos Display"/>
        <family val="2"/>
      </rPr>
      <t>octubre 2024</t>
    </r>
    <r>
      <rPr>
        <sz val="11"/>
        <color rgb="FF000000"/>
        <rFont val="Aptos Display"/>
        <family val="2"/>
      </rPr>
      <t xml:space="preserve">: 54
Total decisones publicadas en el canal de consulta; 54.
Total decisiones proferidas en </t>
    </r>
    <r>
      <rPr>
        <b/>
        <sz val="11"/>
        <color rgb="FF000000"/>
        <rFont val="Aptos Display"/>
        <family val="2"/>
      </rPr>
      <t>noviembre 2024</t>
    </r>
    <r>
      <rPr>
        <sz val="11"/>
        <color rgb="FF000000"/>
        <rFont val="Aptos Display"/>
        <family val="2"/>
      </rPr>
      <t xml:space="preserve">: 27
Total decisones publicadas en el canal de consulta: 27
Total decisiones proferidas en </t>
    </r>
    <r>
      <rPr>
        <b/>
        <sz val="11"/>
        <color rgb="FF000000"/>
        <rFont val="Aptos Display"/>
        <family val="2"/>
      </rPr>
      <t>diciembre 2024</t>
    </r>
    <r>
      <rPr>
        <sz val="11"/>
        <color rgb="FF000000"/>
        <rFont val="Aptos Display"/>
        <family val="2"/>
      </rPr>
      <t>: 35
Total decisones publicadas en el canal de consulta: 35</t>
    </r>
  </si>
  <si>
    <r>
      <t xml:space="preserve">Las evidencias presentadas describen un proceso de revisión de las decisiones emitidas por la Dirección para la Gestión Administrativa Especial de Policía, durante los meses de enero, febrero y marzo de 2025 en el cual se verifica que los resúmenes de dichas decisiones se encuentran debidamente registrados en el canal de consulta correspondiente. Este mecanismo refleja un sistema organizado y transparente, que no solo garantiza la disponibilidad de la información, sino que también facilita su acceso a los ciudadanos interesados.
Además, el canal permite a los usuarios consultar en tiempo real el estado de los expedientes que les conciernan, asegurando al mismo tiempo la protección de los datos personales y el cumplimiento de los principios de transparencia y eficiencia administrativa. Esta práctica fortalece la confianza en la gestión institucional y promueve un servicio público más accesible y eficaz.
Total decisiones proferidas en </t>
    </r>
    <r>
      <rPr>
        <b/>
        <sz val="11"/>
        <color rgb="FF000000"/>
        <rFont val="Aptos Display"/>
        <family val="2"/>
      </rPr>
      <t>enero 2025</t>
    </r>
    <r>
      <rPr>
        <sz val="11"/>
        <color rgb="FF000000"/>
        <rFont val="Aptos Display"/>
        <family val="2"/>
      </rPr>
      <t xml:space="preserve"> : 34
Total decisones publicadas en el canal de consulta; 34.
Total decisiones proferidas en </t>
    </r>
    <r>
      <rPr>
        <b/>
        <sz val="11"/>
        <color rgb="FF000000"/>
        <rFont val="Aptos Display"/>
        <family val="2"/>
      </rPr>
      <t>febrero 2025</t>
    </r>
    <r>
      <rPr>
        <sz val="11"/>
        <color rgb="FF000000"/>
        <rFont val="Aptos Display"/>
        <family val="2"/>
      </rPr>
      <t xml:space="preserve"> : 35
Total decisones publicadas en el canal de consulta: 35.
Total decisiones proferidas en </t>
    </r>
    <r>
      <rPr>
        <b/>
        <sz val="11"/>
        <color rgb="FF000000"/>
        <rFont val="Aptos Display"/>
        <family val="2"/>
      </rPr>
      <t>marzo 2025</t>
    </r>
    <r>
      <rPr>
        <sz val="11"/>
        <color rgb="FF000000"/>
        <rFont val="Aptos Display"/>
        <family val="2"/>
      </rPr>
      <t>: 36
Total decisones publicadas en el canal de consulta: 36.</t>
    </r>
  </si>
  <si>
    <t>No. 4.4</t>
  </si>
  <si>
    <t>Formular y ejecutar el 100% de una estrategia de fortalecimiento de  la Justicia Policiva</t>
  </si>
  <si>
    <t>Porcentaje de avance de la estrategia de fortalecimiento de la justicia policiva</t>
  </si>
  <si>
    <t>Acciones desarrolladas para ejecutar la estrategia de fortalecimiento de  la Justicia Policiva / Acciones programadas para ejecutar la estrategia de fortalecimiento de  la Justicia Policiva</t>
  </si>
  <si>
    <t>Semestral</t>
  </si>
  <si>
    <t xml:space="preserve">Sistemas de información, Reportes, Actas de reunión, informes, </t>
  </si>
  <si>
    <t>Informes ejecutivos, reportes, plan de acción, informe ejecución de la estrategia de fortalecimiento de la justicia policiva</t>
  </si>
  <si>
    <t>Dirección para la Gestión Policiva</t>
  </si>
  <si>
    <t>Se elaboró informe relacionado con la actualización de los tableros de los datos de las líneas  de investigación del OGL, correspondiente al tercer trimestre 2024.</t>
  </si>
  <si>
    <t>Soportes de actualización por tableros</t>
  </si>
  <si>
    <t>Se elaboró informe relacionado con la actualización de los tableros de los datos de las líneas  de investigación del OGL, correspondiente al cuarto trimestre 2024.</t>
  </si>
  <si>
    <t>La Dirección para la Gestión Policiva, durante el Primer Trimestre del 2025, realizó el cronograma de actividades para el fortalecimiento de la Justicia Policiva. Igualmente, se realizaron mesas de trabajo con el objetivo de dar cumplimiento a las metas propuestas en el Plan Distrital de Desarrollo a cargo de la DGP.</t>
  </si>
  <si>
    <t>Cronograma
Evidencias de reunión de las mesas de trabajo realizadas</t>
  </si>
  <si>
    <t>No. 4.5</t>
  </si>
  <si>
    <t>Formular e implementar el 100% de una Programa de Inspección, Vigilancia y Control</t>
  </si>
  <si>
    <t>Porcentaje de avance del Programa de inspección, vigilancia y control</t>
  </si>
  <si>
    <t>Acciones desarrolladas para implementar el programa de inspección, vigilancia y control / Acciones programadas para implementar el programa de inspección, vigilancia y control</t>
  </si>
  <si>
    <t xml:space="preserve">Reportes, Actas de reunión, informes, </t>
  </si>
  <si>
    <t>Informes ejecutivos, reportes, Documento de seguimiento de la formulación e implementación del Programa de Inspección, Vigilancia y Control</t>
  </si>
  <si>
    <t>La magnitud reportada para el tercer trimestre corresponde al 1,5% del PEI, donde la Dirección para la Gestión Policiva realizó el Plan de acción de Inspección, Vigilancia y Control en agosto de 2024 donde se elaboró el plan de trabajo para formular y realizar seguimiento a la implementación del Plan de acción de Inspección, Vigilancia y Control.</t>
  </si>
  <si>
    <t>Plan de Trabajo IVC</t>
  </si>
  <si>
    <t>La magnitud reportada para el cuarto trimestre corresponde al 0,5% del PEI, donde la Dirección para la Gestión Policiva realizó en el segundo semestre un total de 1.745 operativos de inspección, vigilancia y control en las diferentes temáticas: Actividad Económica 703, Cerros Orientales 116, Río Bogotá 44, Ambiente y Minería 275, Espacio Público 543 y Ocupaciones Ilegales 64, donde el cuarto trimestre se realizó un total de 1.056 discriminados por área temática de la siguiente manera; Actividad Económica 447, Cerros Orientales 69, Río Bogotá 29, Ambiente y Minería 128, Espacio Público 330 y Ocupaciones Ilegales 53.</t>
  </si>
  <si>
    <t>Consolidado Actividades IVC</t>
  </si>
  <si>
    <t>La Dirección para la Gestión Policiva durante el primer trimestre de la vigencia definió el cronograma de actividades del programa de Inspección, Vigilancia y Control. También realizó la consolidación de las metas para la vigencia 2025 e inició la ejecución de dicho plan de operativos.</t>
  </si>
  <si>
    <t>Cronograma 2025
Presentación consolidado metas responsabilidad de la Dirección
Actas de operativos</t>
  </si>
  <si>
    <t xml:space="preserve">5. Promover la transparencia, la integridad y la participación en la gestión pública, para mejorar la gobernabilidad democrática distrital y local. </t>
  </si>
  <si>
    <t>No. 5.1</t>
  </si>
  <si>
    <t>Porcentaje de cumplimiento de la política de integridad</t>
  </si>
  <si>
    <t>Actividades ejecutadas en el año/actividades programadas en el año</t>
  </si>
  <si>
    <t>Programa de transparencia y ética pública</t>
  </si>
  <si>
    <t>Reporte de avance de las actividades ejecutadas durante el periodo</t>
  </si>
  <si>
    <t>Dirección de Gestión del Talento Humano</t>
  </si>
  <si>
    <t>90% de cumplimiento conforme a los resultados del FURAG 2023</t>
  </si>
  <si>
    <t>Para el tercer trimestre se programaron 8 actividades de las cuales se ejecutaron 7, alcanzando un resultado del 88% de cumplimiento para la política de integridad.
La actividad que no se ejecutó se reprogramó para el cuarto trimestre del año 2024, en el siguiente reporte se presenta la evidencia de cumplimiento de la actividad, la cual consistió en la presentación de avances de la implementación de las actividades programadas ante el Comité Institucional de Gestión y Desempeño.</t>
  </si>
  <si>
    <t xml:space="preserve">Cronograma de actividades del 3 y 4 trimestre 2024, así como, carpetas con las evidencias por actividad que contienen registros de asistencia, pantallazos, presentaciones, imágenes, etc.  </t>
  </si>
  <si>
    <t>Para el cuarto trimestre del año se tenían programadas 5 actividades. Sin embargo, teniendo en cuenta que en el trimestre anterior quedó una actividad pendiente, se totalizaron 6 actividades planeadas, de las cuales se logró la ejecución de las 6 actividades. Por lo anterior, se establece un cumplimiento del 100% de la política de integridad para este periodo.</t>
  </si>
  <si>
    <t>Durante el primer trimestre se reunió el equipo de trabajo primario asignado a la implementación de la política de integridad de la DGTH para diligenciar los autodiagnósticos de Gestión de Conflictos de Intereses y gestión de integridad, de los cuales se generó el Plan de acción para el fortalecimiento de la política de integridad, en su formulación se tuvieron en cuenta los siguientes instrumentos que contienen compromisos asociados a la política:
1. Plan estratégico institucional.
2. Formulario Único Reporte de Avances a la Gestión - FURAG
3. Programa de transparencia y ética pública - PTEP
3. Ley 2013 2019 y Directiva 015 de 2022.
Durante el primer trimestre solo se trabajó en la planeación de las actividades, de las cuales se logró una ejecución del 100%.</t>
  </si>
  <si>
    <t>1. Autodiagnóstico de gestión de conflictos de intereses.
2. Autodiagnóstico de gestión del código de integridad el cual contiene la hoja de plan de acción que describe toda la planeación 2025 para fortalecimiento de la política de integridad.
3. Registros de asistencia del equipo primario asignado a la implementación de la política de integridad.</t>
  </si>
  <si>
    <t>No. 5.2</t>
  </si>
  <si>
    <t>Elaborar e implementar 5 Planes para el fortalecimiento de la Política de Gestión de Conocimiento e Innovación que reduzca la fuga de capital intelectual</t>
  </si>
  <si>
    <t>Número de planes de fortalecimiento de la Política de Gestión de Conocimiento e Innovación elaborados e implementados</t>
  </si>
  <si>
    <t>Plan</t>
  </si>
  <si>
    <t>Plan de fortalecimiento de la Política de Gestión de Conocimiento e Innovación (disponible en SharePoint - Gestión de conocimiento)</t>
  </si>
  <si>
    <t>Reporte de avance sobre el cumplimiento del Plan de fortalecimiento de la Política de Gestión de Conocimiento e Innovación</t>
  </si>
  <si>
    <t>Un (1) Planes de fortalecimiento de la Política de Gestión de Conocimiento e Innovación en 2023</t>
  </si>
  <si>
    <t>Plan de fortalecimiento de la Política de Gestión de Conocimiento e Innovación implementado al 100% para diciembre, mes en el cual se presentó ante el CIGD</t>
  </si>
  <si>
    <t>Informe y Plan con el seguimiento de actividades 2024</t>
  </si>
  <si>
    <t>Plan de fortalecimiento de la Política de Gestión de Conocimiento e Innovación implementado al 18% para marzo de 2025, mes en el cual se presentó ante el CIGD</t>
  </si>
  <si>
    <t>Informe y Plan con el seguimiento de actividades 2025</t>
  </si>
  <si>
    <t>No. 5.3</t>
  </si>
  <si>
    <t>Elaborar e implementar 5 Planes para el fortalecimiento de la Política de Gestión de la Información Estadística con los lineamientos del Plan Estadístico Distrital</t>
  </si>
  <si>
    <t>Número de Planes de fortalecimiento de la Política de Gestión de la Información Estadística articulado con los lineamientos del Plan Estadístico Distrital elaborados e implementados</t>
  </si>
  <si>
    <t>Número de planes de fortalecimiento de la Política de Gestión de la Información Estadística con los lineamientos del Plan Estadístico Distrital elaborados e implementados</t>
  </si>
  <si>
    <t>Plan de fortalecimiento de la Política de Gestión de la Información Estadística (disponible en SharePoint - Gestión de la información estadística)</t>
  </si>
  <si>
    <t>Reporte de avance sobre el cumplimiento del Plan de fortalecimiento de la Política de Gestión de la Información Estadística con los lineamientos del Plan Estadístico Distrital</t>
  </si>
  <si>
    <t>Uno (1) en 2023</t>
  </si>
  <si>
    <t>Plan de fortalecimiento de la Política de Gestión de la Información Estadística articulado con los lineamientos del Plan Estadístico Distrital, implementado al 100% en el cuarto trimestre de 2024.</t>
  </si>
  <si>
    <t>Plan de fortalecimiento de la Política de Gestión de la Información Estadística articulado con los lineamientos del Plan Estadístico Distrital, implementado al 11% en el primer trimestre de 2025.</t>
  </si>
  <si>
    <t>No. 5.4</t>
  </si>
  <si>
    <t>Mantener 100% actualizado los tableros de datos de las líneas de investigación del Observatorio de Gestión Local y dispuestos en el portal web del Centro de Gobierno Local</t>
  </si>
  <si>
    <t>Porcentaje de actualización de los tableros de datos de las líneas de investigación del Observatorio de Gestión Local</t>
  </si>
  <si>
    <t>Número de actualizaciones realizadas a los tableros de datos de las líneas de investigación del OGL / Número de actualizaciones programadas a los tableros de datos de las líneas de investigación del OGL</t>
  </si>
  <si>
    <t>Ficha técnica de Tableros de datos, formatos de captura de datos, Portal web Centro de Gobierno Local</t>
  </si>
  <si>
    <t>Matrices de información, Reportes Power BI, Informes, Documentos</t>
  </si>
  <si>
    <t>8 tableros de datos del OGL en el portal web (2 de Ejecución presupuestal nivel central y público; 3 de Apuestas estratégicas; 1 de Gestión policiva; 1 de Obras locales; 1 de Presupuestos participativos)</t>
  </si>
  <si>
    <t>Se elaboró informe relacionado con la actualización de los tableros de los datos de las líneas  de investigación del OGL, correspondiente al primer trimestre 2025.</t>
  </si>
  <si>
    <t>Informe y bitácora de cambios en carpeta virtual.</t>
  </si>
  <si>
    <t>No. 5.5</t>
  </si>
  <si>
    <t xml:space="preserve"> Implementar 8 módulos del sistema de información del Observatorio- Poliscopio  </t>
  </si>
  <si>
    <t>Número de modulos del sistema de información del Observatorio- Poliscopio  implementados</t>
  </si>
  <si>
    <t xml:space="preserve">Número de modulos del sistema de información del Observatorio- Poliscopio  implementados </t>
  </si>
  <si>
    <t>Módulos</t>
  </si>
  <si>
    <t>Sistema de información Poliscopio, informes en materia de derechos humanos y conflictividad social, tableros de datos</t>
  </si>
  <si>
    <t xml:space="preserve">Reportes trimestrales de implementación y fortalecimiento de Módulos del sistema de información poliscopio </t>
  </si>
  <si>
    <t>Subsecretaría de Gobernabilidad y Garantía de Derechos</t>
  </si>
  <si>
    <t xml:space="preserve">2 módulos </t>
  </si>
  <si>
    <t>Entre el 1 de octubre y el 31 de diciembre de 2024, el Observatorio de Conflictividad Social y Derechos Humanos de la Subsecretaria para la Gobernabilidad y la Garantía de Derechos desarrolló y puso en funcionamiento los módulos de información para el i) Seguimiento a las Alertas Tempranas de la Dirección de Derechos Humanos y ii) el módulo de identificación y diagnóstico de Problemáticas Locales de la Dirección de Convivencia y Diálogo Social, con funciones en la Dirección de DDHH. 
Estos sistemas fueron estructurados, categorizados y puesto en funcionamiento para los procesos misionales de la Secretaria de Gobierno y cuya información es insumo importante para el Observatorio para la identificación, seguimiento y monitoreo a los diferentes escenarios de conflictividad social y vulneraciones a los DDHH en la ciudad de Bogotá</t>
  </si>
  <si>
    <t>1. Actas de Sesiones para la construcción de módulos de información en el sistema Poliscopio
2. Capturas de módulos de información en el sistema Poliscopio</t>
  </si>
  <si>
    <t>PROGRAMACIÓN Y SEGUIMIENTO PLAN ESTRATÉGICO INSTITUCIONAL
Metas Estratégicas</t>
  </si>
  <si>
    <t>No. 5.6</t>
  </si>
  <si>
    <t xml:space="preserve">Brindar 329 asistencias y/o asesorías en materia de asuntos políticos de la ciudad </t>
  </si>
  <si>
    <t>Número de asistencias y/o asesorías en materia de asuntos políticos de la ciudad brindadas</t>
  </si>
  <si>
    <t>Asistencias y/o asesorías</t>
  </si>
  <si>
    <t>Informes del proyecto de inversión 8020</t>
  </si>
  <si>
    <t>Informe con el cumplimiento de las asistencias y/o asesorías</t>
  </si>
  <si>
    <t>Dirección de Relaciones Políticas</t>
  </si>
  <si>
    <t>84 asistencias y/o asesorías en materia de asuntos políticos de la ciudad en 2023</t>
  </si>
  <si>
    <t xml:space="preserve">Para el trimestre III de 2024 se desarrollaron 21 asistencias y/o asesorias técnicas en materia de asuntos políticos. Discriminadas de la siguiente forma: 8 mesas de asesoria técnica en mesas de unificación de comentarios para proyectos de acuerdo por parte de la adminsitración distrital y 13 asistencias técnicas correspondientes a Mesas de Gestión Territorial para movilizar a la administración pública distrital a los territorios que requieren asistencia para el desarrollo de proyectos o programas con impacto para el distrito capital. </t>
  </si>
  <si>
    <t xml:space="preserve">Actas e informes de las asistencias y asesorías técnicas realizadas en materia de asutnos políticos. </t>
  </si>
  <si>
    <t>PROGRAMACIÓN Y SEGUIMIENTO PLAN ESTRATÉGICO INSTITUCIONAL
Objetivos Estratégicos</t>
  </si>
  <si>
    <t>No. OE</t>
  </si>
  <si>
    <t>PONDERACIÓN META ESTRATÉGICA</t>
  </si>
  <si>
    <t>APORTE META ESTRATÉGICA</t>
  </si>
  <si>
    <t>AVANCE OBJETIVO ESTRATÉGICO</t>
  </si>
  <si>
    <t xml:space="preserve">Fortalecer la identidad de ciudad mediante la comunicación estratégica y la innovación publica y social, generando cambios comportamentales y valor público. </t>
  </si>
  <si>
    <t>1.1</t>
  </si>
  <si>
    <t>1.2</t>
  </si>
  <si>
    <t>Fomentar la promoción, garantía, protección, respeto y apropiación de los Derechos Humanos, la Libertad Religiosa y de conciencia, el Dialogo, la convivencia pacífica y la lucha contra el racismo.</t>
  </si>
  <si>
    <t>2.1</t>
  </si>
  <si>
    <t>2.2</t>
  </si>
  <si>
    <t>2.3</t>
  </si>
  <si>
    <t>2.4</t>
  </si>
  <si>
    <t>2.5</t>
  </si>
  <si>
    <t>2.6</t>
  </si>
  <si>
    <t>Propiciar la revolución del servicio público con criterios de calidad, calidez, eficacia, oportunidad, sostenibilidad y transformación digital.</t>
  </si>
  <si>
    <t>3.1</t>
  </si>
  <si>
    <t>3.2</t>
  </si>
  <si>
    <t>3.3</t>
  </si>
  <si>
    <t>3.4</t>
  </si>
  <si>
    <t>3.5</t>
  </si>
  <si>
    <t>3.6</t>
  </si>
  <si>
    <t>3.7</t>
  </si>
  <si>
    <t>Fortalecer la articulación de la administración pública central y local para una gestión local y policiva más efectiva y transparente.</t>
  </si>
  <si>
    <t>4.1</t>
  </si>
  <si>
    <t>4.2</t>
  </si>
  <si>
    <t>4.3</t>
  </si>
  <si>
    <t>4.4</t>
  </si>
  <si>
    <t>4.5</t>
  </si>
  <si>
    <t xml:space="preserve">Promover la transparencia, la integridad y la participación en la gestión pública, para mejorar la gobernabilidad democrática distrital y local. </t>
  </si>
  <si>
    <t>5.1</t>
  </si>
  <si>
    <t>5.2</t>
  </si>
  <si>
    <t>5.3</t>
  </si>
  <si>
    <t>5.4</t>
  </si>
  <si>
    <t>5.5</t>
  </si>
  <si>
    <t>5.6</t>
  </si>
  <si>
    <t>INSTRUCCIONES DE DILIGENCIAMIENTO - PLAN ESTRATÉGICO INSTITUCIONAL</t>
  </si>
  <si>
    <t>HOJA 1. MISIONALES</t>
  </si>
  <si>
    <t>VARIABLE</t>
  </si>
  <si>
    <t>INSTRUCCIONES DE DILIGENCIAMIENTO</t>
  </si>
  <si>
    <t>Seleccione el proceso misional que entrega el producto y/o servicio</t>
  </si>
  <si>
    <t>Escriba el nombre del producto y/o servicio misional que satisface una necesidad o garantiza un derecho de la ciudadanía y/o grupo de interés.</t>
  </si>
  <si>
    <t>ACTORES - USUARIO</t>
  </si>
  <si>
    <t>Indique el nombre genérico del usuario directo del producto y/o servicio que satisface su necesidad o es beneficiario de la garantía de un derecho</t>
  </si>
  <si>
    <t>ACTORES - OTRAS PARTES INTERESADAS</t>
  </si>
  <si>
    <t>Indique el nombre genérico de los grupos de valor y/o partes interesadas que tienen algún interés en el producto y/o servicio misional</t>
  </si>
  <si>
    <t xml:space="preserve">Describa cuáles son las necesidades o requerimientos que tienen los actores frente al producto / servicio 
Ejemplo:  Recibir atención para la garantía, protección o restitución de derechos asociados a las diferentes rutas de atención con las que cuenta la SDG. </t>
  </si>
  <si>
    <t>Describa brevemente para cada producto o servicio las problemáticas y/o oportunidades de mejora que ameriten una acción estratégica durante el cuatrienio, que esté o no asociada al plan de desarrollo o a una política pública.  
Para ello puede guiarse de las siguientes preguntas orientadoras:  
-¿Qué debería dejarse de hacer?
-¿Qué debería modernizarse o mejorarse?
-¿Qué oportunidades o nuevos escenarios se pueden aprovechar para aumentar la satisfacción de los usuarios y/o grupos de valor?</t>
  </si>
  <si>
    <t>TEMA CLAVE</t>
  </si>
  <si>
    <t>Seleccione el eje estratégico para el cual va a identificar la problemática institucional, de acuerdo con la priorización realizada por el Secretario de Gobierno.</t>
  </si>
  <si>
    <t xml:space="preserve">META PLAN DE DESARROLLO </t>
  </si>
  <si>
    <t>Seleccione la meta del plan de desarrollo a la cual está asociada la problemática, si no tiene, indique NO APLICA</t>
  </si>
  <si>
    <t>Elabore una propuesta de objetivo estratégico. 
Para ello tenga en cuenta que un OE es un enunciado escrito sobre resultados a alcanzar en el cuatrienio. Estos deben ser susceptibles ser cuantificados y medidos para determinar su nivel de avance con relación a las acciones planteadas en un horizonte de tiempo de cuatro años.
Se recomienda la estructura: 
Verbo fuerte + objeto + complemento (atributos o características a obtener)</t>
  </si>
  <si>
    <t>Marque con X la estrategia o  curso de acción requerido para dar cumplimiento al objetivo estratégico, según las opciones. Seleccione entre 1 y máximo 3 opciones.</t>
  </si>
  <si>
    <t>HOJA 2. NO MISIONALES</t>
  </si>
  <si>
    <t>POLÍTICA MIPG</t>
  </si>
  <si>
    <t>Este campo está prediligenciado con los nombres de las políticas de MIPG establecidas por el Modelo Integrado de Planeación y Gestión.</t>
  </si>
  <si>
    <t>En se campo de debe incluir el(los) nombre(s) de  la(s) áreas responsables de las políticas de MIPG establecidas por el Modelo Integrado de Planeación y Gestión.</t>
  </si>
  <si>
    <t>Si la política de MIPG tiene una problemática u oportunidad estratégica que amerite la implementación y seguimiento de acciones estratégicas (cruciales) durante el cuatrienio. Para ello tenga en cuenta, entre otros aspectos, los resultados del Índice de desempeño institucional IDI, publicados en:
https://www1.funcionpublica.gov.co/web/mipg/resultados-medicion
Describa brevemente la problemática / oportunidad de mejora de la política de MIPG.
Para ello puede guiarse de las siguientes preguntas orientadoras:  
-¿Qué debería dejarse de hacer?
-¿Qué debería modernizarse o mejorarse?
-¿Qué debería transformarse?</t>
  </si>
  <si>
    <t>Seleccione de la lista desplegable, el proceso asociado a la Política de MIPG, es decir, el responsable de coordinar la implementación de la política en la entidad</t>
  </si>
  <si>
    <t>EJE ESTRATÉGICO SECRETARIO</t>
  </si>
  <si>
    <t>HOJA 3. METAS ESTRATÉGICAS</t>
  </si>
  <si>
    <t>Transcriba el Objetivo Estratégico para el cual se formula la meta estratégica</t>
  </si>
  <si>
    <t>Es el resultado concreto que se espera alcanzar en un periodo de tiempo, que aporta al cumplimiento del objetivo estratégico.
La meta estratégica se debe redactar iniciando con un verbo en infinitivo fuerte, seguido de una magnitud o cantidad, una unidad de medida que se encuentre en términos numéricos o porcentuales y finalmente el complemento, siguiendo esta estructura: 
Verbo fuerte + magnitud + unidad de medida + complemento</t>
  </si>
  <si>
    <t>Indique un nombre corto que refleje lo que pretende medir. 
Ej. Porcentaje de presupuesto ejecutado en Innovación</t>
  </si>
  <si>
    <t>Indique la fórmula (relación entre variables) que permite medir el cumplimiento de la meta. Debe existir una coherencia lógica entre la magnitud y unidad de medida de la meta y las variables del indicador. 
Ej. ((Número de personas capacitadas en …. / Número de funcionarios ) * 100)</t>
  </si>
  <si>
    <t>Escriba como se interpreta el resultado del indicador. Ej. 
- Porcentaje de ____
- Informes ______
- Intervenciones realizadas</t>
  </si>
  <si>
    <t xml:space="preserve">Indique el tipo de indicador: 
- Eficancia 
- Eficiencia 
- Efectividad </t>
  </si>
  <si>
    <t>La frecuencia de medición es Trimestral, por lo tanto no se debe diligenciar este campo con otra información.</t>
  </si>
  <si>
    <t>Indique la herramienta o aplicativo donde reposa la información que da origen a la información que se reporta, y permite su verificación o validación detallada.</t>
  </si>
  <si>
    <t>Indique el nombre de la evidencia que se aportará durante el seguimiento. 
Ej. 
- Informe de XX
- Evidencia de reunión
- Reporte XXX
- Fotografías de XX
NOTA:  NO incluya URL, link o enlaces a aplicativos.</t>
  </si>
  <si>
    <t>Indique el área responsable de cumplir o ejecutar la meta y por lo tanto, de reportar el indicador.
EJ. Subsecretaría de Gestión Local</t>
  </si>
  <si>
    <t>Valor inicial que se toma como referencia para comparar el avance de la meta estratégica y su indicador. Es imporante indicar la magnitud, unidad de medida y la vigencia en la cual se obtuvo, así como información relevante para su comparación.
EJ. 1537 personas capacitadas en transparencia en la vigencia 2023.</t>
  </si>
  <si>
    <t>De acuerdo con el comportamiento de la meta y la acumulación o no de los datos para el cuatrienio, seleccione una de las siguientes opciones (según corresponda): 
- Suma
- Creciente
- Decreciente
- Constante</t>
  </si>
  <si>
    <t>Indique la magnitud esperada para el año o vigencia.</t>
  </si>
  <si>
    <t>Indique la magnitud alcanzada para el año o vigencia. El dato se acumula para la vigencia de acuerdo con el tipo de programación.</t>
  </si>
  <si>
    <t>Es el porcentaje obtenido como resultado de dividir lo ejecutado acumulado entre lo programado acumulado, de acuerdo con el tipo de programación del indicador.</t>
  </si>
  <si>
    <t>Es el porcentaje de avance acumulado del indicador durante el cuatrienio, de acuerdo con el tipo de programación.</t>
  </si>
  <si>
    <t>Indique el año para el cual se está realizando la medición del indicador</t>
  </si>
  <si>
    <t>Corresponde al lapso de tiempo del periodo de medición trimestral (I: enero - marzo; II: abril - junio; III: julio - septiembre; IV: octubre - diciembre) para la medición del indicador estratégico.</t>
  </si>
  <si>
    <t>Es la cantidad o magnitud programada para el periodo de medición, de acuerdo con la unidad de medida. Ej. 40% (es decir, para el ejemplo, se espera que para el periodo el nivel de cobertura del programa de capacitación sea del 40%)
Debe ser coherente con el tipo de programación y con la programación de la vigencia evaluada.</t>
  </si>
  <si>
    <t>Es la cantidad o magnitud alcanzada o lograda para el periodo de medición. 
Ej. 30% (es decir, para el ejemplo, se logró  para el periodo el nivel de cobertura del programa de capacitación)
Debe ser coherente con las evidencias que soportan el resultado y con las variables del indicador.</t>
  </si>
  <si>
    <t xml:space="preserve">Es el resultado de dividir la magnitud ejecutada sobre la magnitud programada para el periodo de medición. Ej. 30%/40% dado como resultado de la medición:  75% </t>
  </si>
  <si>
    <t>Describa los resultados obtenidos del avance del indicador frente a lo programado. Si no se cumplió la meta del periodo, identifique la(s) causa(s) y las posibles soluciones. El análisis debe considerar además la descripción de las  variables del indicador.</t>
  </si>
  <si>
    <t>Referencie la ruta de ubicación para el acceso a la evidencia de soporte del cumplimiento.</t>
  </si>
  <si>
    <t>HOJA 4. AVANCE OBJETIVOS ESTRATÉGICOS</t>
  </si>
  <si>
    <t>Transcriba el Objetivo Estratégico establecido en el Plan</t>
  </si>
  <si>
    <t xml:space="preserve">No. </t>
  </si>
  <si>
    <t>Indique el número de la meta estratégica establecido por la Oficina Asesora de Planeación de la SDG</t>
  </si>
  <si>
    <t>Transcriba la Meta Estratégica establecida en el Plan</t>
  </si>
  <si>
    <t>PESO PONDERADO META ESTRATÉGICA</t>
  </si>
  <si>
    <t>Asigne un peso porcentual de la meta estratégica para el cumplimiento del objetivo estratégico, el cual representa su grado de contribución a su logro. La sumatoria de los pesos ponderados de las metas que componen el objetivo estratégico debe ser igual al 100%.</t>
  </si>
  <si>
    <t>Indique los años de programación del indicador.</t>
  </si>
  <si>
    <t>AÑO X</t>
  </si>
  <si>
    <t>Porcentaje de avance del indicador para el año de programación. El porceje se debe acumular entre vigencias y de acuerdo con el tipo de programación. Este dato se obtiene del campo % AVANCE ACUMULADO CUATRIENIO, de la hoja METAS ESTRATÉGICAS</t>
  </si>
  <si>
    <t>Es el resultado % de multiplicar el peso ponderado de la meta por el % de avance acumulado para el último periodo medido.</t>
  </si>
  <si>
    <t>Es la sumatoria del aporte de las metas estratégicas que componen el objetivo estratégico. Indica el porcentaje de avance acumulado del objetivo estratégico.</t>
  </si>
  <si>
    <t xml:space="preserve">Proceso </t>
  </si>
  <si>
    <t>PROCESOS MISIONALES</t>
  </si>
  <si>
    <t>PROCESOS no MISIONALES</t>
  </si>
  <si>
    <t>Política de MIPG</t>
  </si>
  <si>
    <t>TEMAS CLAVES DESPACHO</t>
  </si>
  <si>
    <t>TIPO DE ACTOR</t>
  </si>
  <si>
    <t>DEPENDENCIAS</t>
  </si>
  <si>
    <t>FRECUENCIA</t>
  </si>
  <si>
    <t>PERIODO</t>
  </si>
  <si>
    <t>ENTIDAD</t>
  </si>
  <si>
    <t>METAS PDD</t>
  </si>
  <si>
    <t>Política de Gestión Estratégica del Talento Humano</t>
  </si>
  <si>
    <t>Persona natural</t>
  </si>
  <si>
    <t>SI</t>
  </si>
  <si>
    <t>Despacho</t>
  </si>
  <si>
    <t>Mensual</t>
  </si>
  <si>
    <t>Enero</t>
  </si>
  <si>
    <t>SDG- Secretaría Distrital de Gobierno</t>
  </si>
  <si>
    <t>Control Disciplinario</t>
  </si>
  <si>
    <t>Persona jurídica</t>
  </si>
  <si>
    <t>NO</t>
  </si>
  <si>
    <t>Bimensual</t>
  </si>
  <si>
    <t>Febrero</t>
  </si>
  <si>
    <t>Enero-Febrero</t>
  </si>
  <si>
    <t>IDPAC- Instituto Distrital de la Participación y Acción Comunal</t>
  </si>
  <si>
    <t>Evaluación Independiente</t>
  </si>
  <si>
    <t>Colectivo - organización</t>
  </si>
  <si>
    <t>Decreciente</t>
  </si>
  <si>
    <t>Marzo</t>
  </si>
  <si>
    <t>Enero-Marzo</t>
  </si>
  <si>
    <t>DADEP- Departamento Administrativo de la Defensoría del Espacio Público</t>
  </si>
  <si>
    <t>Política de Gestión Presupuestal y Eficiencia del Gasto Público</t>
  </si>
  <si>
    <t xml:space="preserve">4- Rollos legendarios </t>
  </si>
  <si>
    <t>Cuatrimestral</t>
  </si>
  <si>
    <t>Abril</t>
  </si>
  <si>
    <t>Enero-Abril</t>
  </si>
  <si>
    <t>SDG - SGGD - Adoptar en las 20 localidades el Sistema Distrital de Derechos Humanos en el marco de las acciones de la política pública Integral de Derechos Humanos, de la política sobre la Lucha contra la Trata de Personas, y la política pública para la Población Migrante Internacional.</t>
  </si>
  <si>
    <t>Gestion Pública Territorial Local</t>
  </si>
  <si>
    <t>Política de Compras y Contratación Pública</t>
  </si>
  <si>
    <t>Mayo</t>
  </si>
  <si>
    <t>Enero-Junio</t>
  </si>
  <si>
    <t>Gestión Corporativa Institucional</t>
  </si>
  <si>
    <t>Política de Fortalecimiento organizacional y simplificación de procesos</t>
  </si>
  <si>
    <t>Anual</t>
  </si>
  <si>
    <t>Junio</t>
  </si>
  <si>
    <t>Enero-Diciembre</t>
  </si>
  <si>
    <t>Oficina de Control Disciplinario Interno</t>
  </si>
  <si>
    <t>Julio</t>
  </si>
  <si>
    <t>SDG - SGGD - Fortalecer un (1) programa junto con sus estrategias para el fomento de la cultura ciudadana la convivencia y la prevención de las violencias asociadas al fútbol</t>
  </si>
  <si>
    <t>Gestión del Patrimonio Documental</t>
  </si>
  <si>
    <t>Oficina de Control Interno</t>
  </si>
  <si>
    <t>Agosto</t>
  </si>
  <si>
    <t>SDG - SGGD - Fortalecer un (1) programa de atención integral en el marco del diálogo social y la convivencia, articulando acciones con las organizaciónes de DDHH para la atención de situaciones de convivencia y conflictividad social en Bogotá.</t>
  </si>
  <si>
    <t>Política de Participación Ciudadana en la Gestión Pública</t>
  </si>
  <si>
    <t>Subsecretaría para la Gobernabilidad y Garantía de Derechos</t>
  </si>
  <si>
    <t>Septiembre</t>
  </si>
  <si>
    <t>Marzo-Abril</t>
  </si>
  <si>
    <t>Octubre</t>
  </si>
  <si>
    <t>Planeación y Gestión Sectorial</t>
  </si>
  <si>
    <t>Política de Transparencia, acceso a la información pública y lucha contra la corrupción</t>
  </si>
  <si>
    <t>Subdirección de Libertad Religiosa y de Conciencia</t>
  </si>
  <si>
    <t>Noviembre</t>
  </si>
  <si>
    <t>Abril-Junio</t>
  </si>
  <si>
    <t>SDG - SGGD - Implementar una (1) estrategia de participación ciudadana en las 20 localidades con enfoque de género, poblacional y diferencial en el marco de presupuestos participativos Gobierno Abierto de Bogotá.</t>
  </si>
  <si>
    <t>Política de Seguridad Digital</t>
  </si>
  <si>
    <t>Diciembre</t>
  </si>
  <si>
    <t>SDG - SGGD - Implementar un (1) plan de fortalecimiento a Consejos y Plataformas de Juventud</t>
  </si>
  <si>
    <t>No aplica</t>
  </si>
  <si>
    <t>Mayo-Junio</t>
  </si>
  <si>
    <t>SDG - SGGD - 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t>
  </si>
  <si>
    <t>Subdirección de Asuntos Indígenas y Rrom</t>
  </si>
  <si>
    <t>Mayo-Agosto</t>
  </si>
  <si>
    <t>Política de Seguimiento y evaluación de la gestión institucional</t>
  </si>
  <si>
    <t>Subdirección de Asuntos para Comunidades Negras, Afrocolombianas, Raizales y Palenqueras</t>
  </si>
  <si>
    <t>SDG - SGGD - 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t>
  </si>
  <si>
    <t>Política de Gestión Documental</t>
  </si>
  <si>
    <t>Julio-Agosto</t>
  </si>
  <si>
    <t>Dirección para la Gestión del Desarrollo Local</t>
  </si>
  <si>
    <t>Septiembre-Octubre</t>
  </si>
  <si>
    <t>Noviembre-Diciembre</t>
  </si>
  <si>
    <t>Julio-Diciembre</t>
  </si>
  <si>
    <t>Política de Control Interno</t>
  </si>
  <si>
    <t>Julio-Septiembre</t>
  </si>
  <si>
    <t>NO APLICA</t>
  </si>
  <si>
    <t>Dirección Financiera</t>
  </si>
  <si>
    <t>Dirección de Contratación</t>
  </si>
  <si>
    <t>Dirección de Gestión de Talento Humano</t>
  </si>
  <si>
    <t>Octubre-Diciembre</t>
  </si>
  <si>
    <t>Septiembre-Diciembre</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</si>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</sst>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0">
    <font>
      <sz val="11"/>
      <color indexed="8"/>
      <name val="Aptos Narrow"/>
    </font>
    <font>
      <b/>
      <sz val="11"/>
      <color indexed="16"/>
      <name val="Aptos Narrow"/>
      <family val="2"/>
    </font>
    <font>
      <b/>
      <sz val="11"/>
      <color indexed="8"/>
      <name val="Aptos Narrow"/>
      <family val="2"/>
    </font>
    <font>
      <b/>
      <sz val="22"/>
      <color indexed="16"/>
      <name val="Aptos Narrow"/>
      <family val="2"/>
    </font>
    <font>
      <sz val="10"/>
      <color indexed="8"/>
      <name val="Aptos Display"/>
      <family val="2"/>
    </font>
    <font>
      <b/>
      <sz val="16"/>
      <color indexed="16"/>
      <name val="Aptos Narrow"/>
      <family val="2"/>
    </font>
    <font>
      <sz val="11"/>
      <color indexed="8"/>
      <name val="Helvetica Neue"/>
    </font>
    <font>
      <b/>
      <sz val="8"/>
      <color indexed="16"/>
      <name val="Aptos Narrow"/>
      <family val="2"/>
    </font>
    <font>
      <b/>
      <sz val="16"/>
      <color indexed="8"/>
      <name val="Aptos Narrow"/>
      <family val="2"/>
    </font>
    <font>
      <sz val="11"/>
      <color indexed="17"/>
      <name val="Aptos Narrow"/>
      <family val="2"/>
    </font>
    <font>
      <b/>
      <sz val="16"/>
      <color indexed="17"/>
      <name val="Aptos Narrow"/>
      <family val="2"/>
    </font>
    <font>
      <sz val="11"/>
      <color indexed="29"/>
      <name val="Aptos Narrow"/>
      <family val="2"/>
    </font>
    <font>
      <sz val="11"/>
      <color indexed="30"/>
      <name val="Aptos Narrow"/>
      <family val="2"/>
    </font>
    <font>
      <b/>
      <sz val="18"/>
      <color indexed="8"/>
      <name val="Aptos Display"/>
      <family val="2"/>
    </font>
    <font>
      <sz val="11"/>
      <color indexed="8"/>
      <name val="Aptos Display"/>
      <family val="2"/>
    </font>
    <font>
      <sz val="16"/>
      <color indexed="8"/>
      <name val="Arial"/>
      <family val="2"/>
    </font>
    <font>
      <b/>
      <sz val="11"/>
      <color indexed="8"/>
      <name val="Aptos Display"/>
      <family val="2"/>
    </font>
    <font>
      <sz val="12"/>
      <color indexed="8"/>
      <name val="Aptos Display"/>
      <family val="2"/>
    </font>
    <font>
      <b/>
      <sz val="11"/>
      <color indexed="16"/>
      <name val="Aptos Display"/>
      <family val="2"/>
    </font>
    <font>
      <b/>
      <sz val="12"/>
      <color indexed="16"/>
      <name val="Aptos Display"/>
      <family val="2"/>
    </font>
    <font>
      <sz val="14"/>
      <color indexed="8"/>
      <name val="Aptos Display"/>
      <family val="2"/>
    </font>
    <font>
      <b/>
      <sz val="10"/>
      <color indexed="16"/>
      <name val="Aptos Narrow"/>
      <family val="2"/>
    </font>
    <font>
      <sz val="12"/>
      <color indexed="8"/>
      <name val="Aptos Narrow"/>
      <family val="2"/>
    </font>
    <font>
      <sz val="10"/>
      <color indexed="8"/>
      <name val="Aptos Narrow"/>
      <family val="2"/>
    </font>
    <font>
      <b/>
      <sz val="12"/>
      <color indexed="8"/>
      <name val="Aptos Display"/>
      <family val="2"/>
    </font>
    <font>
      <b/>
      <u/>
      <sz val="16"/>
      <color indexed="8"/>
      <name val="Aptos Narrow"/>
      <family val="2"/>
    </font>
    <font>
      <sz val="11"/>
      <color indexed="8"/>
      <name val="Aptos"/>
      <family val="2"/>
    </font>
    <font>
      <b/>
      <sz val="11"/>
      <color rgb="FFC00000"/>
      <name val="Aptos Narrow"/>
      <family val="2"/>
    </font>
    <font>
      <b/>
      <sz val="8"/>
      <color rgb="FFC00000"/>
      <name val="Aptos Narrow"/>
      <family val="2"/>
    </font>
    <font>
      <sz val="11"/>
      <color indexed="8"/>
      <name val="Aptos Narrow"/>
      <family val="2"/>
    </font>
    <font>
      <sz val="11"/>
      <color rgb="FF000000"/>
      <name val="Aptos Narrow"/>
      <family val="2"/>
    </font>
    <font>
      <sz val="11"/>
      <color indexed="8"/>
      <name val="Aptos Narrow"/>
      <family val="2"/>
    </font>
    <font>
      <sz val="11"/>
      <color rgb="FF000000"/>
      <name val="Aptos Display"/>
      <family val="2"/>
    </font>
    <font>
      <b/>
      <sz val="20"/>
      <color indexed="8"/>
      <name val="Aptos Narrow"/>
      <family val="2"/>
    </font>
    <font>
      <i/>
      <sz val="11"/>
      <color rgb="FF000000"/>
      <name val="Aptos Display"/>
      <family val="2"/>
    </font>
    <font>
      <u/>
      <sz val="11"/>
      <color theme="10"/>
      <name val="Aptos Narrow"/>
      <family val="2"/>
    </font>
    <font>
      <b/>
      <sz val="11"/>
      <color rgb="FF000000"/>
      <name val="Aptos Display"/>
      <family val="2"/>
    </font>
    <font>
      <sz val="11"/>
      <color rgb="FF000000"/>
      <name val="Aptos Narrow"/>
      <family val="2"/>
    </font>
    <font>
      <sz val="14"/>
      <color indexed="8"/>
      <name val="Aptos Display"/>
      <family val="2"/>
    </font>
    <font>
      <b/>
      <sz val="11"/>
      <color indexed="8"/>
      <name val="Aptos Narrow"/>
      <family val="2"/>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28"/>
        <bgColor auto="1"/>
      </patternFill>
    </fill>
    <fill>
      <patternFill patternType="solid">
        <fgColor indexed="31"/>
        <bgColor auto="1"/>
      </patternFill>
    </fill>
    <fill>
      <patternFill patternType="solid">
        <fgColor rgb="FFFFFFFF"/>
        <bgColor rgb="FF000000"/>
      </patternFill>
    </fill>
  </fills>
  <borders count="91">
    <border>
      <left/>
      <right/>
      <top/>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22"/>
      </left>
      <right style="thin">
        <color indexed="22"/>
      </right>
      <top style="thin">
        <color indexed="8"/>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8"/>
      </right>
      <top style="thin">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style="thin">
        <color indexed="22"/>
      </top>
      <bottom/>
      <diagonal/>
    </border>
    <border>
      <left/>
      <right style="thin">
        <color indexed="22"/>
      </right>
      <top style="thin">
        <color indexed="22"/>
      </top>
      <bottom/>
      <diagonal/>
    </border>
    <border>
      <left style="medium">
        <color indexed="8"/>
      </left>
      <right/>
      <top/>
      <bottom/>
      <diagonal/>
    </border>
    <border>
      <left/>
      <right/>
      <top/>
      <bottom/>
      <diagonal/>
    </border>
    <border>
      <left/>
      <right style="medium">
        <color indexed="8"/>
      </right>
      <top/>
      <bottom/>
      <diagonal/>
    </border>
    <border>
      <left/>
      <right style="thin">
        <color indexed="22"/>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22"/>
      </left>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8"/>
      </left>
      <right/>
      <top/>
      <bottom style="thin">
        <color indexed="22"/>
      </bottom>
      <diagonal/>
    </border>
    <border>
      <left/>
      <right style="thin">
        <color indexed="22"/>
      </right>
      <top/>
      <bottom style="thin">
        <color indexed="22"/>
      </bottom>
      <diagonal/>
    </border>
    <border>
      <left style="medium">
        <color indexed="8"/>
      </left>
      <right style="thin">
        <color indexed="22"/>
      </right>
      <top style="thin">
        <color indexed="22"/>
      </top>
      <bottom/>
      <diagonal/>
    </border>
    <border>
      <left style="medium">
        <color indexed="8"/>
      </left>
      <right style="thin">
        <color indexed="22"/>
      </right>
      <top/>
      <bottom/>
      <diagonal/>
    </border>
    <border>
      <left style="thin">
        <color indexed="8"/>
      </left>
      <right style="thin">
        <color indexed="8"/>
      </right>
      <top style="medium">
        <color indexed="8"/>
      </top>
      <bottom/>
      <diagonal/>
    </border>
    <border>
      <left style="thin">
        <color indexed="8"/>
      </left>
      <right style="thin">
        <color indexed="8"/>
      </right>
      <top/>
      <bottom style="medium">
        <color indexed="8"/>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8"/>
      </bottom>
      <diagonal/>
    </border>
    <border>
      <left style="medium">
        <color indexed="8"/>
      </left>
      <right style="thin">
        <color indexed="22"/>
      </right>
      <top/>
      <bottom style="thin">
        <color indexed="22"/>
      </bottom>
      <diagonal/>
    </border>
    <border>
      <left style="thin">
        <color indexed="22"/>
      </left>
      <right/>
      <top style="medium">
        <color indexed="8"/>
      </top>
      <bottom style="thin">
        <color indexed="8"/>
      </bottom>
      <diagonal/>
    </border>
    <border>
      <left/>
      <right/>
      <top style="medium">
        <color indexed="8"/>
      </top>
      <bottom style="thin">
        <color indexed="8"/>
      </bottom>
      <diagonal/>
    </border>
    <border>
      <left/>
      <right style="thin">
        <color indexed="22"/>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top style="thin">
        <color indexed="8"/>
      </top>
      <bottom/>
      <diagonal/>
    </border>
    <border>
      <left/>
      <right/>
      <top style="thin">
        <color indexed="8"/>
      </top>
      <bottom/>
      <diagonal/>
    </border>
    <border>
      <left/>
      <right style="thin">
        <color indexed="22"/>
      </right>
      <top style="thin">
        <color indexed="8"/>
      </top>
      <bottom/>
      <diagonal/>
    </border>
    <border>
      <left style="thin">
        <color indexed="22"/>
      </left>
      <right style="thin">
        <color indexed="8"/>
      </right>
      <top/>
      <bottom/>
      <diagonal/>
    </border>
    <border>
      <left style="thin">
        <color indexed="8"/>
      </left>
      <right/>
      <top/>
      <bottom/>
      <diagonal/>
    </border>
    <border>
      <left style="thin">
        <color indexed="22"/>
      </left>
      <right style="thin">
        <color indexed="8"/>
      </right>
      <top/>
      <bottom style="thin">
        <color indexed="8"/>
      </bottom>
      <diagonal/>
    </border>
    <border>
      <left style="thin">
        <color indexed="22"/>
      </left>
      <right/>
      <top style="thin">
        <color indexed="8"/>
      </top>
      <bottom style="thin">
        <color indexed="8"/>
      </bottom>
      <diagonal/>
    </border>
    <border>
      <left/>
      <right/>
      <top/>
      <bottom style="thin">
        <color indexed="8"/>
      </bottom>
      <diagonal/>
    </border>
    <border>
      <left/>
      <right style="thin">
        <color indexed="22"/>
      </right>
      <top/>
      <bottom style="thin">
        <color indexed="8"/>
      </bottom>
      <diagonal/>
    </border>
    <border>
      <left style="thin">
        <color indexed="8"/>
      </left>
      <right style="thin">
        <color indexed="22"/>
      </right>
      <top style="thin">
        <color indexed="8"/>
      </top>
      <bottom style="thin">
        <color indexed="8"/>
      </bottom>
      <diagonal/>
    </border>
    <border>
      <left style="thin">
        <color indexed="22"/>
      </left>
      <right style="thin">
        <color indexed="22"/>
      </right>
      <top style="thin">
        <color indexed="8"/>
      </top>
      <bottom style="thin">
        <color indexed="8"/>
      </bottom>
      <diagonal/>
    </border>
    <border>
      <left style="medium">
        <color indexed="8"/>
      </left>
      <right style="thin">
        <color indexed="22"/>
      </right>
      <top style="thin">
        <color indexed="22"/>
      </top>
      <bottom style="thin">
        <color indexed="22"/>
      </bottom>
      <diagonal/>
    </border>
    <border>
      <left style="thin">
        <color indexed="8"/>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8"/>
      </left>
      <right/>
      <top/>
      <bottom style="thin">
        <color indexed="22"/>
      </bottom>
      <diagonal/>
    </border>
    <border>
      <left style="thin">
        <color indexed="8"/>
      </left>
      <right style="thin">
        <color indexed="8"/>
      </right>
      <top style="thin">
        <color indexed="22"/>
      </top>
      <bottom style="thin">
        <color indexed="22"/>
      </bottom>
      <diagonal/>
    </border>
    <border>
      <left style="thin">
        <color indexed="22"/>
      </left>
      <right/>
      <top style="thin">
        <color indexed="22"/>
      </top>
      <bottom/>
      <diagonal/>
    </border>
    <border>
      <left/>
      <right/>
      <top style="thin">
        <color indexed="22"/>
      </top>
      <bottom/>
      <diagonal/>
    </border>
    <border>
      <left style="thin">
        <color indexed="22"/>
      </left>
      <right style="thin">
        <color indexed="22"/>
      </right>
      <top/>
      <bottom style="thin">
        <color indexed="8"/>
      </bottom>
      <diagonal/>
    </border>
    <border>
      <left style="thin">
        <color indexed="22"/>
      </left>
      <right style="thin">
        <color indexed="22"/>
      </right>
      <top style="thin">
        <color indexed="22"/>
      </top>
      <bottom style="thin">
        <color indexed="8"/>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bottom style="thin">
        <color indexed="2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indexed="8"/>
      </top>
      <bottom style="thin">
        <color indexed="8"/>
      </bottom>
      <diagonal/>
    </border>
    <border>
      <left/>
      <right style="thin">
        <color rgb="FF000000"/>
      </right>
      <top style="thin">
        <color indexed="8"/>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22"/>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8"/>
      </right>
      <top/>
      <bottom/>
      <diagonal/>
    </border>
    <border>
      <left/>
      <right style="medium">
        <color indexed="64"/>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top style="thin">
        <color rgb="FF000000"/>
      </top>
      <bottom style="thin">
        <color indexed="8"/>
      </bottom>
      <diagonal/>
    </border>
    <border>
      <left/>
      <right/>
      <top style="thin">
        <color rgb="FF000000"/>
      </top>
      <bottom style="thin">
        <color indexed="8"/>
      </bottom>
      <diagonal/>
    </border>
    <border>
      <left/>
      <right style="thin">
        <color indexed="8"/>
      </right>
      <top style="thin">
        <color rgb="FF000000"/>
      </top>
      <bottom style="thin">
        <color indexed="8"/>
      </bottom>
      <diagonal/>
    </border>
    <border>
      <left style="thin">
        <color rgb="FF000000"/>
      </left>
      <right/>
      <top style="thin">
        <color rgb="FF000000"/>
      </top>
      <bottom style="thin">
        <color indexed="8"/>
      </bottom>
      <diagonal/>
    </border>
    <border>
      <left/>
      <right style="thin">
        <color rgb="FF000000"/>
      </right>
      <top style="thin">
        <color rgb="FF000000"/>
      </top>
      <bottom style="thin">
        <color indexed="8"/>
      </bottom>
      <diagonal/>
    </border>
  </borders>
  <cellStyleXfs count="5">
    <xf numFmtId="0" fontId="0" fillId="0" borderId="0" applyNumberFormat="0" applyFill="0" applyBorder="0" applyProtection="0"/>
    <xf numFmtId="9" fontId="31" fillId="0" borderId="0" applyFont="0" applyFill="0" applyBorder="0" applyAlignment="0" applyProtection="0"/>
    <xf numFmtId="0" fontId="35" fillId="0" borderId="0" applyNumberFormat="0" applyFill="0" applyBorder="0" applyAlignment="0" applyProtection="0"/>
    <xf numFmtId="0" fontId="35" fillId="0" borderId="12" applyNumberFormat="0" applyFill="0" applyBorder="0" applyAlignment="0" applyProtection="0"/>
    <xf numFmtId="0" fontId="29" fillId="0" borderId="12" applyNumberFormat="0" applyFill="0" applyBorder="0" applyProtection="0"/>
  </cellStyleXfs>
  <cellXfs count="413">
    <xf numFmtId="0" fontId="0" fillId="0" borderId="0" xfId="0"/>
    <xf numFmtId="0" fontId="0" fillId="0" borderId="0" xfId="0" applyNumberFormat="1"/>
    <xf numFmtId="49" fontId="0" fillId="3" borderId="1" xfId="0" applyNumberFormat="1" applyFill="1" applyBorder="1" applyAlignment="1">
      <alignment vertical="top" wrapText="1"/>
    </xf>
    <xf numFmtId="0" fontId="0" fillId="0" borderId="4" xfId="0" applyBorder="1"/>
    <xf numFmtId="0" fontId="0" fillId="0" borderId="4" xfId="0" applyNumberFormat="1" applyBorder="1"/>
    <xf numFmtId="49" fontId="0" fillId="3" borderId="1" xfId="0" applyNumberFormat="1" applyFill="1" applyBorder="1" applyAlignment="1">
      <alignment vertical="center" wrapText="1"/>
    </xf>
    <xf numFmtId="0" fontId="0" fillId="3" borderId="6" xfId="0" applyFill="1" applyBorder="1" applyAlignment="1">
      <alignment vertical="center" wrapText="1"/>
    </xf>
    <xf numFmtId="49" fontId="4" fillId="3" borderId="7" xfId="0" applyNumberFormat="1" applyFont="1" applyFill="1" applyBorder="1" applyAlignment="1">
      <alignment horizontal="right" vertical="center" wrapText="1"/>
    </xf>
    <xf numFmtId="49" fontId="4" fillId="3" borderId="8" xfId="0" applyNumberFormat="1" applyFont="1" applyFill="1" applyBorder="1" applyAlignment="1">
      <alignment horizontal="left" vertical="center"/>
    </xf>
    <xf numFmtId="0" fontId="0" fillId="3" borderId="9" xfId="0" applyFill="1" applyBorder="1" applyAlignment="1">
      <alignment vertical="center" wrapText="1"/>
    </xf>
    <xf numFmtId="0" fontId="0" fillId="3" borderId="10" xfId="0" applyFill="1" applyBorder="1" applyAlignment="1">
      <alignment vertical="center" wrapText="1"/>
    </xf>
    <xf numFmtId="0" fontId="0" fillId="3" borderId="11" xfId="0" applyFill="1" applyBorder="1" applyAlignment="1">
      <alignment vertical="center" wrapText="1"/>
    </xf>
    <xf numFmtId="49" fontId="4" fillId="3" borderId="12" xfId="0" applyNumberFormat="1" applyFont="1" applyFill="1" applyBorder="1" applyAlignment="1">
      <alignment horizontal="right" vertical="center" wrapText="1"/>
    </xf>
    <xf numFmtId="0" fontId="4" fillId="3" borderId="13" xfId="0" applyNumberFormat="1" applyFont="1" applyFill="1" applyBorder="1" applyAlignment="1">
      <alignment horizontal="left" vertical="center"/>
    </xf>
    <xf numFmtId="0" fontId="0" fillId="3" borderId="14" xfId="0" applyFill="1" applyBorder="1" applyAlignment="1">
      <alignment vertical="center" wrapText="1"/>
    </xf>
    <xf numFmtId="0" fontId="0" fillId="3" borderId="15" xfId="0" applyFill="1" applyBorder="1" applyAlignment="1">
      <alignment vertical="center" wrapText="1"/>
    </xf>
    <xf numFmtId="49" fontId="4" fillId="3" borderId="16" xfId="0" applyNumberFormat="1" applyFont="1" applyFill="1" applyBorder="1" applyAlignment="1">
      <alignment horizontal="right" vertical="center" wrapText="1"/>
    </xf>
    <xf numFmtId="0" fontId="2"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0" fillId="3" borderId="19" xfId="0" applyFill="1" applyBorder="1" applyAlignment="1">
      <alignment vertical="center" wrapText="1"/>
    </xf>
    <xf numFmtId="0" fontId="0" fillId="3" borderId="12" xfId="0" applyFill="1" applyBorder="1" applyAlignment="1">
      <alignment vertical="center" wrapText="1"/>
    </xf>
    <xf numFmtId="49" fontId="7" fillId="4" borderId="24" xfId="0" applyNumberFormat="1" applyFont="1" applyFill="1" applyBorder="1" applyAlignment="1">
      <alignment horizontal="center" vertical="center" wrapText="1"/>
    </xf>
    <xf numFmtId="49" fontId="7" fillId="4" borderId="25" xfId="0" applyNumberFormat="1" applyFont="1" applyFill="1" applyBorder="1" applyAlignment="1">
      <alignment horizontal="center" vertical="center" wrapText="1"/>
    </xf>
    <xf numFmtId="49" fontId="0" fillId="3" borderId="20" xfId="0" applyNumberFormat="1" applyFill="1" applyBorder="1" applyAlignment="1">
      <alignment horizontal="center" vertical="center" wrapText="1"/>
    </xf>
    <xf numFmtId="49" fontId="0" fillId="3" borderId="21" xfId="0" applyNumberFormat="1" applyFill="1" applyBorder="1" applyAlignment="1">
      <alignment horizontal="center" vertical="center" wrapText="1"/>
    </xf>
    <xf numFmtId="49" fontId="0" fillId="3" borderId="21" xfId="0" applyNumberFormat="1" applyFill="1" applyBorder="1" applyAlignment="1">
      <alignment vertical="center" wrapText="1"/>
    </xf>
    <xf numFmtId="49" fontId="0" fillId="3" borderId="21" xfId="0" applyNumberFormat="1" applyFill="1" applyBorder="1" applyAlignment="1">
      <alignment horizontal="left" vertical="center" wrapText="1"/>
    </xf>
    <xf numFmtId="0" fontId="0" fillId="3" borderId="21" xfId="0" applyNumberFormat="1" applyFill="1" applyBorder="1" applyAlignment="1">
      <alignment horizontal="center" vertical="center" wrapText="1"/>
    </xf>
    <xf numFmtId="49" fontId="8" fillId="3" borderId="21" xfId="0" applyNumberFormat="1"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49" fontId="0" fillId="3" borderId="11" xfId="0" applyNumberFormat="1" applyFill="1" applyBorder="1" applyAlignment="1">
      <alignment horizontal="center" vertical="center" wrapText="1"/>
    </xf>
    <xf numFmtId="49" fontId="0" fillId="3" borderId="26" xfId="0" applyNumberFormat="1" applyFill="1" applyBorder="1" applyAlignment="1">
      <alignment horizontal="center" vertical="center" wrapText="1"/>
    </xf>
    <xf numFmtId="49" fontId="0" fillId="3" borderId="1" xfId="0" applyNumberFormat="1" applyFill="1" applyBorder="1" applyAlignment="1">
      <alignment horizontal="center" vertical="center" wrapText="1"/>
    </xf>
    <xf numFmtId="49" fontId="0" fillId="3" borderId="1" xfId="0" applyNumberFormat="1" applyFill="1" applyBorder="1" applyAlignment="1">
      <alignment horizontal="left" vertical="center" wrapText="1"/>
    </xf>
    <xf numFmtId="0" fontId="0" fillId="3" borderId="1" xfId="0" applyNumberFormat="1" applyFill="1" applyBorder="1" applyAlignment="1">
      <alignment horizontal="center" vertical="center" wrapText="1"/>
    </xf>
    <xf numFmtId="0" fontId="8" fillId="3" borderId="1"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1" xfId="0" applyFill="1" applyBorder="1" applyAlignment="1">
      <alignment horizontal="center" vertical="center" wrapText="1"/>
    </xf>
    <xf numFmtId="0" fontId="10" fillId="3" borderId="2" xfId="0" applyFont="1" applyFill="1" applyBorder="1" applyAlignment="1">
      <alignment horizontal="center" vertical="center" wrapText="1"/>
    </xf>
    <xf numFmtId="49" fontId="0" fillId="3" borderId="1" xfId="0" applyNumberFormat="1" applyFill="1" applyBorder="1" applyAlignment="1">
      <alignment horizontal="left" vertical="top" wrapText="1"/>
    </xf>
    <xf numFmtId="49" fontId="0" fillId="3" borderId="26" xfId="0" applyNumberFormat="1" applyFill="1" applyBorder="1" applyAlignment="1">
      <alignment vertical="center" wrapText="1"/>
    </xf>
    <xf numFmtId="0" fontId="0" fillId="3" borderId="1" xfId="0" applyNumberFormat="1" applyFill="1" applyBorder="1" applyAlignment="1">
      <alignment vertical="center" wrapText="1"/>
    </xf>
    <xf numFmtId="49" fontId="0" fillId="3" borderId="11" xfId="0" applyNumberFormat="1" applyFill="1" applyBorder="1" applyAlignment="1">
      <alignment vertical="center" wrapText="1"/>
    </xf>
    <xf numFmtId="49" fontId="0" fillId="3" borderId="23" xfId="0" applyNumberFormat="1" applyFill="1" applyBorder="1" applyAlignment="1">
      <alignment vertical="center" wrapText="1"/>
    </xf>
    <xf numFmtId="49" fontId="0" fillId="3" borderId="24" xfId="0" applyNumberFormat="1" applyFill="1" applyBorder="1" applyAlignment="1">
      <alignment vertical="center" wrapText="1"/>
    </xf>
    <xf numFmtId="0" fontId="0" fillId="3" borderId="24" xfId="0" applyFill="1" applyBorder="1" applyAlignment="1">
      <alignment vertical="center" wrapText="1"/>
    </xf>
    <xf numFmtId="49" fontId="0" fillId="3" borderId="24" xfId="0" applyNumberFormat="1" applyFill="1" applyBorder="1" applyAlignment="1">
      <alignment horizontal="left" vertical="center" wrapText="1"/>
    </xf>
    <xf numFmtId="0" fontId="0" fillId="3" borderId="24" xfId="0" applyNumberFormat="1" applyFill="1" applyBorder="1" applyAlignment="1">
      <alignment vertical="center" wrapText="1"/>
    </xf>
    <xf numFmtId="49" fontId="8" fillId="3" borderId="24" xfId="0" applyNumberFormat="1"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49" fontId="0" fillId="3" borderId="27" xfId="0" applyNumberFormat="1" applyFill="1" applyBorder="1" applyAlignment="1">
      <alignment vertical="center" wrapText="1"/>
    </xf>
    <xf numFmtId="0" fontId="0" fillId="3" borderId="28" xfId="0" applyFill="1" applyBorder="1" applyAlignment="1">
      <alignment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2" fillId="3" borderId="19" xfId="0" applyFont="1" applyFill="1" applyBorder="1" applyAlignment="1">
      <alignment horizontal="center" vertical="center" wrapText="1"/>
    </xf>
    <xf numFmtId="49" fontId="0" fillId="3" borderId="20" xfId="0" applyNumberFormat="1" applyFill="1" applyBorder="1" applyAlignment="1">
      <alignment horizontal="left" vertical="center" wrapText="1"/>
    </xf>
    <xf numFmtId="49" fontId="0" fillId="3" borderId="21" xfId="0" applyNumberFormat="1" applyFill="1" applyBorder="1" applyAlignment="1">
      <alignment horizontal="center" vertical="top" wrapText="1"/>
    </xf>
    <xf numFmtId="0" fontId="0" fillId="3" borderId="21" xfId="0" applyFill="1" applyBorder="1" applyAlignment="1">
      <alignment horizontal="center" vertical="center" wrapText="1"/>
    </xf>
    <xf numFmtId="0" fontId="0" fillId="3" borderId="22" xfId="0" applyFill="1" applyBorder="1" applyAlignment="1">
      <alignment horizontal="center" vertical="center" wrapText="1"/>
    </xf>
    <xf numFmtId="49" fontId="0" fillId="3" borderId="30" xfId="0" applyNumberFormat="1" applyFill="1" applyBorder="1" applyAlignment="1">
      <alignment horizontal="center" vertical="center" wrapText="1"/>
    </xf>
    <xf numFmtId="49" fontId="0" fillId="3" borderId="26" xfId="0" applyNumberFormat="1" applyFill="1" applyBorder="1" applyAlignment="1">
      <alignment horizontal="left" vertical="center" wrapText="1"/>
    </xf>
    <xf numFmtId="49" fontId="0" fillId="3" borderId="1" xfId="0" applyNumberFormat="1" applyFill="1" applyBorder="1" applyAlignment="1">
      <alignment horizontal="center" vertical="top" wrapText="1"/>
    </xf>
    <xf numFmtId="0" fontId="0" fillId="3" borderId="2" xfId="0" applyFill="1" applyBorder="1" applyAlignment="1">
      <alignment horizontal="center" vertical="center" wrapText="1"/>
    </xf>
    <xf numFmtId="49" fontId="12" fillId="3" borderId="33" xfId="0" applyNumberFormat="1" applyFont="1" applyFill="1" applyBorder="1" applyAlignment="1">
      <alignment horizontal="center" vertical="top" wrapText="1"/>
    </xf>
    <xf numFmtId="49" fontId="0" fillId="3" borderId="30" xfId="0" applyNumberFormat="1" applyFill="1" applyBorder="1" applyAlignment="1">
      <alignment vertical="center" wrapText="1"/>
    </xf>
    <xf numFmtId="49" fontId="0" fillId="3" borderId="34" xfId="0" applyNumberFormat="1" applyFill="1" applyBorder="1" applyAlignment="1">
      <alignment vertical="top" wrapText="1"/>
    </xf>
    <xf numFmtId="0" fontId="0" fillId="3" borderId="1" xfId="0" applyFill="1" applyBorder="1" applyAlignment="1">
      <alignment vertical="center" wrapText="1"/>
    </xf>
    <xf numFmtId="0" fontId="0" fillId="3" borderId="2" xfId="0" applyFill="1" applyBorder="1" applyAlignment="1">
      <alignment vertical="center" wrapText="1"/>
    </xf>
    <xf numFmtId="49" fontId="0" fillId="3" borderId="23" xfId="0" applyNumberFormat="1" applyFill="1" applyBorder="1" applyAlignment="1">
      <alignment horizontal="left" vertical="center" wrapText="1"/>
    </xf>
    <xf numFmtId="49" fontId="0" fillId="3" borderId="24" xfId="0" applyNumberFormat="1" applyFill="1" applyBorder="1" applyAlignment="1">
      <alignment vertical="top" wrapText="1"/>
    </xf>
    <xf numFmtId="49" fontId="0" fillId="3" borderId="35" xfId="0" applyNumberFormat="1" applyFill="1" applyBorder="1" applyAlignment="1">
      <alignment vertical="center" wrapText="1"/>
    </xf>
    <xf numFmtId="0" fontId="13" fillId="3" borderId="7" xfId="0" applyFont="1" applyFill="1" applyBorder="1" applyAlignment="1">
      <alignment vertical="center"/>
    </xf>
    <xf numFmtId="49" fontId="14" fillId="3" borderId="7" xfId="0" applyNumberFormat="1" applyFont="1" applyFill="1" applyBorder="1" applyAlignment="1">
      <alignment horizontal="right" vertical="center" wrapText="1"/>
    </xf>
    <xf numFmtId="49" fontId="14" fillId="3" borderId="8" xfId="0" applyNumberFormat="1" applyFont="1" applyFill="1" applyBorder="1" applyAlignment="1">
      <alignment horizontal="left" vertical="center"/>
    </xf>
    <xf numFmtId="0" fontId="13" fillId="3" borderId="12" xfId="0" applyFont="1" applyFill="1" applyBorder="1" applyAlignment="1">
      <alignment vertical="center"/>
    </xf>
    <xf numFmtId="49" fontId="14" fillId="3" borderId="12" xfId="0" applyNumberFormat="1" applyFont="1" applyFill="1" applyBorder="1" applyAlignment="1">
      <alignment horizontal="right" vertical="center" wrapText="1"/>
    </xf>
    <xf numFmtId="0" fontId="14" fillId="3" borderId="13" xfId="0" applyNumberFormat="1" applyFont="1" applyFill="1" applyBorder="1" applyAlignment="1">
      <alignment horizontal="left" vertical="center"/>
    </xf>
    <xf numFmtId="0" fontId="13" fillId="3" borderId="16" xfId="0" applyFont="1" applyFill="1" applyBorder="1" applyAlignment="1">
      <alignment vertical="center" wrapText="1"/>
    </xf>
    <xf numFmtId="49" fontId="14" fillId="3" borderId="16" xfId="0" applyNumberFormat="1" applyFont="1" applyFill="1" applyBorder="1" applyAlignment="1">
      <alignment horizontal="right" vertical="center" wrapText="1"/>
    </xf>
    <xf numFmtId="0" fontId="0" fillId="3" borderId="36" xfId="0" applyFill="1" applyBorder="1" applyAlignment="1">
      <alignment vertical="center" wrapText="1"/>
    </xf>
    <xf numFmtId="0" fontId="0" fillId="3" borderId="37" xfId="0" applyFill="1" applyBorder="1" applyAlignment="1">
      <alignment vertical="center" wrapText="1"/>
    </xf>
    <xf numFmtId="164" fontId="15" fillId="3" borderId="37" xfId="0" applyNumberFormat="1" applyFont="1" applyFill="1" applyBorder="1" applyAlignment="1">
      <alignment horizontal="left" vertical="center" wrapText="1"/>
    </xf>
    <xf numFmtId="14" fontId="15" fillId="3" borderId="38" xfId="0" applyNumberFormat="1" applyFont="1" applyFill="1" applyBorder="1" applyAlignment="1">
      <alignment horizontal="left" vertical="center" wrapText="1"/>
    </xf>
    <xf numFmtId="49" fontId="16" fillId="4" borderId="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49" fontId="17" fillId="3" borderId="1" xfId="0" applyNumberFormat="1" applyFont="1" applyFill="1" applyBorder="1" applyAlignment="1">
      <alignment vertical="center" wrapText="1"/>
    </xf>
    <xf numFmtId="0" fontId="18" fillId="3" borderId="42" xfId="0" applyFont="1" applyFill="1" applyBorder="1" applyAlignment="1">
      <alignment horizontal="left" vertical="center" wrapText="1"/>
    </xf>
    <xf numFmtId="0" fontId="0" fillId="3" borderId="40" xfId="0" applyFill="1" applyBorder="1" applyAlignment="1">
      <alignment vertical="center" wrapText="1"/>
    </xf>
    <xf numFmtId="0" fontId="0" fillId="3" borderId="43" xfId="0" applyFill="1" applyBorder="1" applyAlignment="1">
      <alignment vertical="center" wrapText="1"/>
    </xf>
    <xf numFmtId="0" fontId="0" fillId="3" borderId="44" xfId="0" applyFill="1" applyBorder="1" applyAlignment="1">
      <alignment vertical="center" wrapText="1"/>
    </xf>
    <xf numFmtId="0" fontId="18" fillId="3" borderId="45" xfId="0" applyFont="1" applyFill="1" applyBorder="1" applyAlignment="1">
      <alignment horizontal="left" vertical="center" wrapText="1"/>
    </xf>
    <xf numFmtId="49" fontId="18" fillId="4" borderId="1" xfId="0" applyNumberFormat="1" applyFont="1" applyFill="1" applyBorder="1" applyAlignment="1">
      <alignment horizontal="center" vertical="center" wrapText="1"/>
    </xf>
    <xf numFmtId="0" fontId="0" fillId="3" borderId="46" xfId="0" applyFill="1" applyBorder="1" applyAlignment="1">
      <alignment vertical="center" wrapText="1"/>
    </xf>
    <xf numFmtId="0" fontId="18" fillId="3" borderId="47" xfId="0" applyFont="1" applyFill="1" applyBorder="1" applyAlignment="1">
      <alignment horizontal="center" vertical="center" wrapText="1"/>
    </xf>
    <xf numFmtId="49" fontId="19" fillId="4" borderId="1" xfId="0" applyNumberFormat="1" applyFont="1" applyFill="1" applyBorder="1" applyAlignment="1">
      <alignment horizontal="center" vertical="center" wrapText="1"/>
    </xf>
    <xf numFmtId="49" fontId="18" fillId="4" borderId="1" xfId="0" applyNumberFormat="1" applyFont="1" applyFill="1" applyBorder="1" applyAlignment="1">
      <alignment horizontal="left" vertical="center" wrapText="1"/>
    </xf>
    <xf numFmtId="1" fontId="16" fillId="3" borderId="1" xfId="0" applyNumberFormat="1" applyFont="1" applyFill="1" applyBorder="1" applyAlignment="1">
      <alignment horizontal="center" vertical="center" wrapText="1"/>
    </xf>
    <xf numFmtId="0" fontId="16" fillId="3" borderId="1" xfId="0" applyNumberFormat="1" applyFont="1" applyFill="1" applyBorder="1" applyAlignment="1">
      <alignment horizontal="center" vertical="center" wrapText="1"/>
    </xf>
    <xf numFmtId="10" fontId="16" fillId="3" borderId="1" xfId="0" applyNumberFormat="1" applyFont="1" applyFill="1" applyBorder="1" applyAlignment="1">
      <alignment horizontal="center" vertical="center" wrapText="1"/>
    </xf>
    <xf numFmtId="49" fontId="16" fillId="3" borderId="1" xfId="0" applyNumberFormat="1" applyFont="1" applyFill="1" applyBorder="1" applyAlignment="1">
      <alignment horizontal="center" vertical="center" wrapText="1"/>
    </xf>
    <xf numFmtId="9" fontId="16" fillId="3" borderId="1" xfId="0" applyNumberFormat="1" applyFont="1" applyFill="1" applyBorder="1" applyAlignment="1">
      <alignment horizontal="center" vertical="center" wrapText="1"/>
    </xf>
    <xf numFmtId="0" fontId="0" fillId="3" borderId="48" xfId="0" applyFill="1" applyBorder="1" applyAlignment="1">
      <alignment vertical="center" wrapText="1"/>
    </xf>
    <xf numFmtId="0" fontId="0" fillId="3" borderId="49" xfId="0" applyFill="1" applyBorder="1" applyAlignment="1">
      <alignment vertical="center" wrapText="1"/>
    </xf>
    <xf numFmtId="0" fontId="0" fillId="3" borderId="50" xfId="0" applyFill="1" applyBorder="1" applyAlignment="1">
      <alignment vertical="center" wrapText="1"/>
    </xf>
    <xf numFmtId="0" fontId="20" fillId="3" borderId="1" xfId="0" applyNumberFormat="1" applyFont="1" applyFill="1" applyBorder="1" applyAlignment="1">
      <alignment horizontal="center" vertical="center" wrapText="1"/>
    </xf>
    <xf numFmtId="49" fontId="20" fillId="3" borderId="1" xfId="0" applyNumberFormat="1" applyFont="1" applyFill="1" applyBorder="1" applyAlignment="1">
      <alignment horizontal="center" vertical="center" wrapText="1"/>
    </xf>
    <xf numFmtId="2" fontId="0" fillId="3" borderId="1" xfId="0" applyNumberFormat="1" applyFill="1" applyBorder="1" applyAlignment="1">
      <alignment vertical="center" wrapText="1"/>
    </xf>
    <xf numFmtId="164" fontId="0" fillId="3" borderId="1" xfId="0" applyNumberFormat="1" applyFill="1" applyBorder="1" applyAlignment="1">
      <alignment vertical="center" wrapText="1"/>
    </xf>
    <xf numFmtId="9" fontId="0" fillId="3" borderId="1" xfId="0" applyNumberFormat="1" applyFill="1" applyBorder="1" applyAlignment="1">
      <alignment vertical="center" wrapText="1"/>
    </xf>
    <xf numFmtId="0" fontId="14" fillId="3" borderId="6" xfId="0" applyFont="1" applyFill="1" applyBorder="1" applyAlignment="1">
      <alignment horizontal="center" vertical="center" wrapText="1"/>
    </xf>
    <xf numFmtId="0" fontId="0" fillId="0" borderId="53" xfId="0" applyBorder="1"/>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xf>
    <xf numFmtId="0" fontId="13" fillId="3" borderId="16" xfId="0" applyFont="1" applyFill="1" applyBorder="1" applyAlignment="1">
      <alignment vertical="center"/>
    </xf>
    <xf numFmtId="0" fontId="16" fillId="3" borderId="36" xfId="0" applyFont="1" applyFill="1" applyBorder="1" applyAlignment="1">
      <alignment horizontal="left" vertical="center"/>
    </xf>
    <xf numFmtId="0" fontId="16" fillId="3" borderId="37" xfId="0" applyFont="1" applyFill="1" applyBorder="1" applyAlignment="1">
      <alignment horizontal="left" vertical="center"/>
    </xf>
    <xf numFmtId="14" fontId="15" fillId="3" borderId="38" xfId="0" applyNumberFormat="1" applyFont="1" applyFill="1" applyBorder="1" applyAlignment="1">
      <alignment horizontal="left" vertical="center"/>
    </xf>
    <xf numFmtId="0" fontId="0" fillId="0" borderId="54" xfId="0" applyBorder="1"/>
    <xf numFmtId="49" fontId="0" fillId="0" borderId="54" xfId="0" applyNumberFormat="1" applyBorder="1"/>
    <xf numFmtId="0" fontId="14" fillId="3" borderId="40" xfId="0" applyFont="1" applyFill="1" applyBorder="1" applyAlignment="1">
      <alignment horizontal="center" vertical="center" wrapText="1"/>
    </xf>
    <xf numFmtId="0" fontId="14" fillId="3" borderId="43" xfId="0" applyFont="1" applyFill="1" applyBorder="1" applyAlignment="1">
      <alignment horizontal="center" vertical="center" wrapText="1"/>
    </xf>
    <xf numFmtId="0" fontId="0" fillId="0" borderId="55" xfId="0" applyBorder="1"/>
    <xf numFmtId="0" fontId="14" fillId="3" borderId="46" xfId="0" applyFont="1" applyFill="1" applyBorder="1" applyAlignment="1">
      <alignment horizontal="center" vertical="center" wrapText="1"/>
    </xf>
    <xf numFmtId="0" fontId="14" fillId="3" borderId="12" xfId="0" applyFont="1" applyFill="1" applyBorder="1" applyAlignment="1">
      <alignment horizontal="center" vertical="center" wrapText="1"/>
    </xf>
    <xf numFmtId="1" fontId="14" fillId="3" borderId="1" xfId="0" applyNumberFormat="1" applyFont="1" applyFill="1" applyBorder="1" applyAlignment="1">
      <alignment horizontal="center" vertical="center" wrapText="1"/>
    </xf>
    <xf numFmtId="9" fontId="14" fillId="3" borderId="1" xfId="0" applyNumberFormat="1"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4" fillId="3" borderId="49" xfId="0" applyFont="1" applyFill="1" applyBorder="1" applyAlignment="1">
      <alignment horizontal="center" vertical="center" wrapText="1"/>
    </xf>
    <xf numFmtId="2" fontId="14" fillId="3" borderId="1" xfId="0" applyNumberFormat="1" applyFont="1" applyFill="1" applyBorder="1" applyAlignment="1">
      <alignment horizontal="center" vertical="center" wrapText="1"/>
    </xf>
    <xf numFmtId="164" fontId="14"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50" xfId="0" applyFont="1" applyFill="1" applyBorder="1" applyAlignment="1">
      <alignment horizontal="center" vertical="center" wrapText="1"/>
    </xf>
    <xf numFmtId="14" fontId="15" fillId="3" borderId="37" xfId="0" applyNumberFormat="1" applyFont="1" applyFill="1" applyBorder="1" applyAlignment="1">
      <alignment horizontal="left" vertical="center" wrapText="1"/>
    </xf>
    <xf numFmtId="10" fontId="0" fillId="3" borderId="14" xfId="0" applyNumberFormat="1" applyFill="1" applyBorder="1" applyAlignment="1">
      <alignment vertical="center" wrapText="1"/>
    </xf>
    <xf numFmtId="0" fontId="0" fillId="3" borderId="56" xfId="0" applyFill="1" applyBorder="1" applyAlignment="1">
      <alignment vertical="center" wrapText="1"/>
    </xf>
    <xf numFmtId="0" fontId="20" fillId="0" borderId="54" xfId="0" applyFont="1" applyBorder="1"/>
    <xf numFmtId="0" fontId="0" fillId="3" borderId="11" xfId="0" applyFill="1" applyBorder="1" applyAlignment="1">
      <alignment vertical="center"/>
    </xf>
    <xf numFmtId="0" fontId="0" fillId="3" borderId="12" xfId="0" applyFill="1" applyBorder="1" applyAlignment="1">
      <alignment vertical="center"/>
    </xf>
    <xf numFmtId="49" fontId="14" fillId="3" borderId="12" xfId="0" applyNumberFormat="1" applyFont="1" applyFill="1" applyBorder="1" applyAlignment="1">
      <alignment horizontal="right" vertical="center"/>
    </xf>
    <xf numFmtId="49" fontId="23" fillId="3" borderId="1" xfId="0" applyNumberFormat="1" applyFont="1" applyFill="1" applyBorder="1" applyAlignment="1">
      <alignment horizontal="center" vertical="center"/>
    </xf>
    <xf numFmtId="49" fontId="23" fillId="3" borderId="1" xfId="0" applyNumberFormat="1" applyFont="1" applyFill="1" applyBorder="1" applyAlignment="1">
      <alignment vertical="center"/>
    </xf>
    <xf numFmtId="164" fontId="22" fillId="3" borderId="1" xfId="0" applyNumberFormat="1" applyFont="1" applyFill="1" applyBorder="1" applyAlignment="1">
      <alignment horizontal="center" vertical="center"/>
    </xf>
    <xf numFmtId="0" fontId="0" fillId="3" borderId="4" xfId="0" applyFill="1" applyBorder="1" applyAlignment="1">
      <alignment vertical="top" wrapText="1"/>
    </xf>
    <xf numFmtId="0" fontId="0" fillId="3" borderId="60" xfId="0" applyFill="1" applyBorder="1" applyAlignment="1">
      <alignment vertical="top" wrapText="1"/>
    </xf>
    <xf numFmtId="49" fontId="2" fillId="2" borderId="1" xfId="0" applyNumberFormat="1" applyFont="1" applyFill="1" applyBorder="1" applyAlignment="1">
      <alignment horizontal="center" vertical="top" wrapText="1"/>
    </xf>
    <xf numFmtId="49" fontId="2" fillId="4" borderId="1" xfId="0" applyNumberFormat="1" applyFont="1" applyFill="1" applyBorder="1" applyAlignment="1">
      <alignment horizontal="left" vertical="top" wrapText="1"/>
    </xf>
    <xf numFmtId="0" fontId="0" fillId="3" borderId="3" xfId="0" applyFill="1" applyBorder="1" applyAlignment="1">
      <alignment vertical="top" wrapText="1"/>
    </xf>
    <xf numFmtId="0" fontId="0" fillId="3" borderId="61" xfId="0" applyFill="1" applyBorder="1" applyAlignment="1">
      <alignment vertical="top" wrapText="1"/>
    </xf>
    <xf numFmtId="0" fontId="0" fillId="3" borderId="52" xfId="0" applyFill="1" applyBorder="1" applyAlignment="1">
      <alignment vertical="top" wrapText="1"/>
    </xf>
    <xf numFmtId="49" fontId="8" fillId="3" borderId="61" xfId="0" applyNumberFormat="1" applyFont="1" applyFill="1" applyBorder="1" applyAlignment="1">
      <alignment vertical="top"/>
    </xf>
    <xf numFmtId="49" fontId="2" fillId="5" borderId="58" xfId="0" applyNumberFormat="1" applyFont="1" applyFill="1" applyBorder="1" applyAlignment="1">
      <alignment horizontal="center" vertical="center" wrapText="1"/>
    </xf>
    <xf numFmtId="49" fontId="2" fillId="5" borderId="59" xfId="0" applyNumberFormat="1" applyFont="1" applyFill="1" applyBorder="1" applyAlignment="1">
      <alignment horizontal="center" vertical="center" wrapText="1"/>
    </xf>
    <xf numFmtId="0" fontId="2" fillId="5" borderId="59" xfId="0" applyFont="1" applyFill="1" applyBorder="1" applyAlignment="1">
      <alignment horizontal="center" vertical="center" wrapText="1"/>
    </xf>
    <xf numFmtId="49" fontId="16" fillId="5" borderId="59" xfId="0" applyNumberFormat="1" applyFont="1" applyFill="1" applyBorder="1" applyAlignment="1">
      <alignment horizontal="center" vertical="center" wrapText="1"/>
    </xf>
    <xf numFmtId="0" fontId="0" fillId="0" borderId="62" xfId="0" applyBorder="1"/>
    <xf numFmtId="0" fontId="0" fillId="0" borderId="63" xfId="0" applyBorder="1"/>
    <xf numFmtId="49" fontId="16" fillId="5" borderId="10" xfId="0" applyNumberFormat="1" applyFont="1" applyFill="1" applyBorder="1" applyAlignment="1">
      <alignment horizontal="center" vertical="center" wrapText="1"/>
    </xf>
    <xf numFmtId="49" fontId="0" fillId="0" borderId="64" xfId="0" applyNumberFormat="1" applyBorder="1"/>
    <xf numFmtId="49" fontId="26" fillId="0" borderId="64" xfId="0" applyNumberFormat="1" applyFont="1" applyBorder="1"/>
    <xf numFmtId="49" fontId="26" fillId="3" borderId="64" xfId="0" applyNumberFormat="1" applyFont="1" applyFill="1" applyBorder="1" applyAlignment="1">
      <alignment wrapText="1"/>
    </xf>
    <xf numFmtId="49" fontId="0" fillId="0" borderId="4" xfId="0" applyNumberFormat="1" applyBorder="1"/>
    <xf numFmtId="49" fontId="0" fillId="3" borderId="64" xfId="0" applyNumberFormat="1" applyFill="1" applyBorder="1" applyAlignment="1">
      <alignment vertical="top"/>
    </xf>
    <xf numFmtId="49" fontId="26" fillId="0" borderId="4" xfId="0" applyNumberFormat="1" applyFont="1" applyBorder="1"/>
    <xf numFmtId="49" fontId="26" fillId="3" borderId="4" xfId="0" applyNumberFormat="1" applyFont="1" applyFill="1" applyBorder="1" applyAlignment="1">
      <alignment wrapText="1"/>
    </xf>
    <xf numFmtId="49" fontId="0" fillId="3" borderId="4" xfId="0" applyNumberFormat="1" applyFill="1" applyBorder="1" applyAlignment="1">
      <alignment vertical="top"/>
    </xf>
    <xf numFmtId="0" fontId="26" fillId="3" borderId="4" xfId="0" applyFont="1" applyFill="1" applyBorder="1" applyAlignment="1">
      <alignment wrapText="1"/>
    </xf>
    <xf numFmtId="0" fontId="0" fillId="3" borderId="4" xfId="0" applyFill="1" applyBorder="1" applyAlignment="1">
      <alignment wrapText="1"/>
    </xf>
    <xf numFmtId="1" fontId="0" fillId="3"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1" fontId="16" fillId="0" borderId="1" xfId="0" applyNumberFormat="1" applyFont="1" applyFill="1" applyBorder="1" applyAlignment="1">
      <alignment horizontal="center" vertical="center" wrapText="1"/>
    </xf>
    <xf numFmtId="49" fontId="23" fillId="0" borderId="1" xfId="0" applyNumberFormat="1" applyFont="1" applyFill="1" applyBorder="1" applyAlignment="1">
      <alignment vertical="center"/>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left" vertical="center"/>
    </xf>
    <xf numFmtId="49" fontId="27" fillId="4" borderId="24" xfId="0" applyNumberFormat="1" applyFont="1" applyFill="1" applyBorder="1" applyAlignment="1">
      <alignment horizontal="center" vertical="center" wrapText="1"/>
    </xf>
    <xf numFmtId="49" fontId="28" fillId="4" borderId="24" xfId="0" applyNumberFormat="1" applyFont="1" applyFill="1" applyBorder="1" applyAlignment="1">
      <alignment horizontal="center" vertical="center" wrapText="1"/>
    </xf>
    <xf numFmtId="49" fontId="28" fillId="4" borderId="25" xfId="0" applyNumberFormat="1" applyFont="1" applyFill="1" applyBorder="1" applyAlignment="1">
      <alignment horizontal="center" vertical="center" wrapText="1"/>
    </xf>
    <xf numFmtId="1" fontId="0" fillId="3" borderId="1" xfId="0" applyNumberFormat="1" applyFill="1" applyBorder="1" applyAlignment="1">
      <alignment vertical="center" wrapText="1"/>
    </xf>
    <xf numFmtId="0" fontId="0" fillId="0" borderId="1" xfId="0" applyNumberFormat="1" applyFill="1" applyBorder="1" applyAlignment="1">
      <alignment vertical="center" wrapText="1"/>
    </xf>
    <xf numFmtId="165" fontId="0" fillId="3" borderId="12" xfId="0" applyNumberFormat="1" applyFill="1" applyBorder="1" applyAlignment="1">
      <alignment vertical="center" wrapText="1"/>
    </xf>
    <xf numFmtId="9" fontId="0" fillId="0" borderId="1" xfId="0" applyNumberFormat="1" applyFill="1" applyBorder="1" applyAlignment="1">
      <alignment vertical="center" wrapText="1"/>
    </xf>
    <xf numFmtId="165" fontId="14" fillId="3" borderId="1" xfId="0" applyNumberFormat="1" applyFont="1" applyFill="1" applyBorder="1" applyAlignment="1">
      <alignment horizontal="center" vertical="center" wrapText="1"/>
    </xf>
    <xf numFmtId="165" fontId="0" fillId="3" borderId="1" xfId="0" applyNumberFormat="1" applyFill="1" applyBorder="1" applyAlignment="1">
      <alignment vertical="center" wrapText="1"/>
    </xf>
    <xf numFmtId="165" fontId="0" fillId="0" borderId="0" xfId="0" applyNumberFormat="1"/>
    <xf numFmtId="1" fontId="0" fillId="0" borderId="0" xfId="0" applyNumberFormat="1"/>
    <xf numFmtId="10" fontId="0" fillId="3" borderId="1" xfId="0" applyNumberFormat="1" applyFill="1" applyBorder="1" applyAlignment="1">
      <alignment vertical="center" wrapText="1"/>
    </xf>
    <xf numFmtId="9" fontId="0" fillId="3" borderId="12" xfId="0" applyNumberFormat="1" applyFill="1" applyBorder="1" applyAlignment="1">
      <alignment vertical="center" wrapText="1"/>
    </xf>
    <xf numFmtId="1" fontId="0" fillId="0" borderId="1" xfId="0" applyNumberFormat="1" applyFill="1" applyBorder="1" applyAlignment="1">
      <alignment vertical="center" wrapText="1"/>
    </xf>
    <xf numFmtId="165" fontId="16" fillId="3" borderId="1" xfId="0" applyNumberFormat="1" applyFont="1" applyFill="1" applyBorder="1" applyAlignment="1">
      <alignment horizontal="center" vertical="center" wrapText="1"/>
    </xf>
    <xf numFmtId="164" fontId="16" fillId="3" borderId="1" xfId="0" applyNumberFormat="1"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0" fillId="0" borderId="1" xfId="0" applyNumberFormat="1" applyFill="1" applyBorder="1" applyAlignment="1">
      <alignment vertical="center" wrapText="1"/>
    </xf>
    <xf numFmtId="164" fontId="0" fillId="3" borderId="1" xfId="1" applyNumberFormat="1" applyFont="1" applyFill="1" applyBorder="1" applyAlignment="1">
      <alignment vertical="center" wrapText="1"/>
    </xf>
    <xf numFmtId="2" fontId="16" fillId="3" borderId="1" xfId="0" applyNumberFormat="1" applyFont="1" applyFill="1" applyBorder="1" applyAlignment="1">
      <alignment horizontal="center" vertical="center" wrapText="1"/>
    </xf>
    <xf numFmtId="164" fontId="0" fillId="3" borderId="12" xfId="0" applyNumberFormat="1" applyFill="1" applyBorder="1" applyAlignment="1">
      <alignment vertical="center"/>
    </xf>
    <xf numFmtId="49" fontId="23" fillId="3" borderId="69" xfId="0" applyNumberFormat="1" applyFont="1" applyFill="1" applyBorder="1" applyAlignment="1">
      <alignment horizontal="center" vertical="center"/>
    </xf>
    <xf numFmtId="49" fontId="23" fillId="3" borderId="69" xfId="0" applyNumberFormat="1" applyFont="1" applyFill="1" applyBorder="1" applyAlignment="1">
      <alignment vertical="center"/>
    </xf>
    <xf numFmtId="164" fontId="22" fillId="3" borderId="69" xfId="0" applyNumberFormat="1" applyFont="1" applyFill="1" applyBorder="1" applyAlignment="1">
      <alignment horizontal="center" vertical="center"/>
    </xf>
    <xf numFmtId="164" fontId="24" fillId="0" borderId="69" xfId="0" applyNumberFormat="1" applyFont="1" applyFill="1" applyBorder="1" applyAlignment="1">
      <alignment horizontal="center" vertical="center" wrapText="1"/>
    </xf>
    <xf numFmtId="0" fontId="0" fillId="3" borderId="73" xfId="0" applyFill="1" applyBorder="1" applyAlignment="1">
      <alignment vertical="center"/>
    </xf>
    <xf numFmtId="0" fontId="0" fillId="3" borderId="74" xfId="0" applyFill="1" applyBorder="1" applyAlignment="1">
      <alignment vertical="center"/>
    </xf>
    <xf numFmtId="0" fontId="13" fillId="3" borderId="75" xfId="0" applyFont="1" applyFill="1" applyBorder="1" applyAlignment="1">
      <alignment vertical="center"/>
    </xf>
    <xf numFmtId="49" fontId="14" fillId="3" borderId="75" xfId="0" applyNumberFormat="1" applyFont="1" applyFill="1" applyBorder="1" applyAlignment="1">
      <alignment horizontal="right" vertical="center"/>
    </xf>
    <xf numFmtId="49" fontId="14" fillId="3" borderId="76" xfId="0" applyNumberFormat="1" applyFont="1" applyFill="1" applyBorder="1" applyAlignment="1">
      <alignment horizontal="left" vertical="center"/>
    </xf>
    <xf numFmtId="0" fontId="0" fillId="3" borderId="77" xfId="0" applyFill="1" applyBorder="1" applyAlignment="1">
      <alignment vertical="center"/>
    </xf>
    <xf numFmtId="0" fontId="14" fillId="3" borderId="78" xfId="0" applyNumberFormat="1" applyFont="1" applyFill="1" applyBorder="1" applyAlignment="1">
      <alignment horizontal="left" vertical="center"/>
    </xf>
    <xf numFmtId="49" fontId="4" fillId="0" borderId="78" xfId="0" applyNumberFormat="1" applyFont="1" applyFill="1" applyBorder="1" applyAlignment="1">
      <alignment horizontal="left" vertical="center" wrapText="1"/>
    </xf>
    <xf numFmtId="0" fontId="0" fillId="3" borderId="79" xfId="0" applyFill="1" applyBorder="1" applyAlignment="1">
      <alignment vertical="center"/>
    </xf>
    <xf numFmtId="0" fontId="0" fillId="3" borderId="80" xfId="0" applyFill="1" applyBorder="1" applyAlignment="1">
      <alignment vertical="center"/>
    </xf>
    <xf numFmtId="0" fontId="0" fillId="3" borderId="81" xfId="0" applyFill="1" applyBorder="1" applyAlignment="1">
      <alignment vertical="center"/>
    </xf>
    <xf numFmtId="49" fontId="14" fillId="3" borderId="81" xfId="0" applyNumberFormat="1" applyFont="1" applyFill="1" applyBorder="1" applyAlignment="1">
      <alignment horizontal="right" vertical="center" wrapText="1"/>
    </xf>
    <xf numFmtId="49" fontId="4" fillId="0" borderId="82" xfId="0" applyNumberFormat="1" applyFont="1" applyFill="1" applyBorder="1" applyAlignment="1">
      <alignment horizontal="left" vertical="center"/>
    </xf>
    <xf numFmtId="164" fontId="22" fillId="3" borderId="1" xfId="0" applyNumberFormat="1" applyFont="1" applyFill="1" applyBorder="1" applyAlignment="1">
      <alignment horizontal="right" vertical="center"/>
    </xf>
    <xf numFmtId="164" fontId="22" fillId="3" borderId="69" xfId="0" applyNumberFormat="1" applyFont="1" applyFill="1" applyBorder="1" applyAlignment="1">
      <alignment horizontal="right" vertical="center"/>
    </xf>
    <xf numFmtId="10" fontId="14" fillId="3" borderId="1" xfId="0" applyNumberFormat="1" applyFont="1" applyFill="1" applyBorder="1" applyAlignment="1">
      <alignment horizontal="center" vertical="center" wrapText="1"/>
    </xf>
    <xf numFmtId="10" fontId="29" fillId="3" borderId="1" xfId="0" applyNumberFormat="1" applyFont="1" applyFill="1" applyBorder="1" applyAlignment="1">
      <alignment vertical="center" wrapText="1"/>
    </xf>
    <xf numFmtId="164" fontId="14" fillId="3" borderId="1" xfId="1" applyNumberFormat="1" applyFont="1" applyFill="1" applyBorder="1" applyAlignment="1">
      <alignment horizontal="center" vertical="center" wrapText="1"/>
    </xf>
    <xf numFmtId="164" fontId="0" fillId="3" borderId="1" xfId="0" applyNumberFormat="1" applyFill="1" applyBorder="1" applyAlignment="1">
      <alignment horizontal="center" vertical="center" wrapText="1"/>
    </xf>
    <xf numFmtId="9" fontId="0" fillId="3" borderId="1" xfId="1" applyFont="1" applyFill="1" applyBorder="1" applyAlignment="1">
      <alignment horizontal="center" vertical="center" wrapText="1"/>
    </xf>
    <xf numFmtId="0" fontId="30" fillId="6" borderId="65" xfId="0" applyFont="1" applyFill="1" applyBorder="1" applyAlignment="1">
      <alignment vertical="center" wrapText="1"/>
    </xf>
    <xf numFmtId="0" fontId="30" fillId="6" borderId="66" xfId="0" applyFont="1" applyFill="1" applyBorder="1" applyAlignment="1">
      <alignment vertical="center" wrapText="1"/>
    </xf>
    <xf numFmtId="2" fontId="14" fillId="3" borderId="1" xfId="1" applyNumberFormat="1" applyFont="1" applyFill="1" applyBorder="1" applyAlignment="1">
      <alignment horizontal="center" vertical="center" wrapText="1"/>
    </xf>
    <xf numFmtId="165" fontId="14" fillId="3" borderId="1" xfId="1" applyNumberFormat="1" applyFont="1" applyFill="1" applyBorder="1" applyAlignment="1">
      <alignment horizontal="center" vertical="center" wrapText="1"/>
    </xf>
    <xf numFmtId="10" fontId="33" fillId="3" borderId="71" xfId="0" applyNumberFormat="1" applyFont="1" applyFill="1" applyBorder="1" applyAlignment="1">
      <alignment horizontal="center" vertical="center"/>
    </xf>
    <xf numFmtId="0" fontId="2" fillId="0" borderId="0" xfId="0" applyNumberFormat="1" applyFont="1" applyAlignment="1">
      <alignment horizontal="center"/>
    </xf>
    <xf numFmtId="164" fontId="0" fillId="0" borderId="1" xfId="1" applyNumberFormat="1" applyFont="1" applyFill="1" applyBorder="1" applyAlignment="1">
      <alignment vertical="center" wrapText="1"/>
    </xf>
    <xf numFmtId="10" fontId="0" fillId="0" borderId="1" xfId="0" applyNumberFormat="1" applyFill="1" applyBorder="1" applyAlignment="1">
      <alignment vertical="center" wrapText="1"/>
    </xf>
    <xf numFmtId="0" fontId="0" fillId="0" borderId="0" xfId="0" applyNumberFormat="1" applyAlignment="1">
      <alignment vertical="center"/>
    </xf>
    <xf numFmtId="10" fontId="0" fillId="0" borderId="1" xfId="1" applyNumberFormat="1" applyFont="1" applyFill="1" applyBorder="1" applyAlignment="1">
      <alignment vertical="center" wrapText="1"/>
    </xf>
    <xf numFmtId="165" fontId="0" fillId="0" borderId="1" xfId="0" applyNumberFormat="1" applyFill="1" applyBorder="1" applyAlignment="1">
      <alignment vertical="center" wrapText="1"/>
    </xf>
    <xf numFmtId="1" fontId="14" fillId="3" borderId="1" xfId="0" applyNumberFormat="1" applyFont="1" applyFill="1" applyBorder="1" applyAlignment="1">
      <alignment horizontal="right" vertical="center" wrapText="1"/>
    </xf>
    <xf numFmtId="165" fontId="14" fillId="3" borderId="1" xfId="0" applyNumberFormat="1" applyFont="1" applyFill="1" applyBorder="1" applyAlignment="1">
      <alignment horizontal="right" vertical="center" wrapText="1"/>
    </xf>
    <xf numFmtId="10" fontId="14" fillId="3" borderId="1" xfId="0" applyNumberFormat="1" applyFont="1" applyFill="1" applyBorder="1" applyAlignment="1">
      <alignment horizontal="right" vertical="center" wrapText="1"/>
    </xf>
    <xf numFmtId="10" fontId="16" fillId="0" borderId="1" xfId="0" applyNumberFormat="1" applyFont="1" applyFill="1" applyBorder="1" applyAlignment="1">
      <alignment horizontal="center" vertical="center" wrapText="1"/>
    </xf>
    <xf numFmtId="9" fontId="14" fillId="3" borderId="1" xfId="0" applyNumberFormat="1" applyFont="1" applyFill="1" applyBorder="1" applyAlignment="1">
      <alignment horizontal="right" vertical="center" wrapText="1"/>
    </xf>
    <xf numFmtId="164" fontId="14" fillId="0" borderId="1" xfId="1" applyNumberFormat="1" applyFont="1" applyFill="1" applyBorder="1" applyAlignment="1">
      <alignment horizontal="right" vertical="center" wrapText="1"/>
    </xf>
    <xf numFmtId="0" fontId="14" fillId="3" borderId="1" xfId="0" applyFont="1" applyFill="1" applyBorder="1" applyAlignment="1">
      <alignment horizontal="right" vertical="center" wrapText="1"/>
    </xf>
    <xf numFmtId="9"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0" fontId="0" fillId="3" borderId="1" xfId="0" applyNumberFormat="1" applyFill="1" applyBorder="1" applyAlignment="1">
      <alignment horizontal="right" vertical="center" wrapText="1"/>
    </xf>
    <xf numFmtId="164" fontId="0" fillId="3" borderId="1" xfId="1" applyNumberFormat="1" applyFont="1" applyFill="1" applyBorder="1" applyAlignment="1">
      <alignment horizontal="right" vertical="center" wrapText="1"/>
    </xf>
    <xf numFmtId="164" fontId="14" fillId="3" borderId="1" xfId="0" applyNumberFormat="1" applyFont="1" applyFill="1" applyBorder="1" applyAlignment="1">
      <alignment horizontal="right" vertical="center" wrapText="1"/>
    </xf>
    <xf numFmtId="49" fontId="38" fillId="3" borderId="1" xfId="0" applyNumberFormat="1" applyFont="1" applyFill="1" applyBorder="1" applyAlignment="1">
      <alignment horizontal="center" vertical="center" wrapText="1"/>
    </xf>
    <xf numFmtId="9" fontId="16" fillId="0" borderId="1" xfId="0" applyNumberFormat="1" applyFont="1" applyFill="1" applyBorder="1" applyAlignment="1">
      <alignment horizontal="center" vertical="center" wrapText="1"/>
    </xf>
    <xf numFmtId="3" fontId="39" fillId="3" borderId="1" xfId="0" applyNumberFormat="1" applyFont="1" applyFill="1" applyBorder="1" applyAlignment="1">
      <alignment horizontal="center" vertical="center" wrapText="1"/>
    </xf>
    <xf numFmtId="10" fontId="16" fillId="0" borderId="1" xfId="0" quotePrefix="1" applyNumberFormat="1" applyFont="1" applyFill="1" applyBorder="1" applyAlignment="1">
      <alignment horizontal="center" vertical="center" wrapText="1"/>
    </xf>
    <xf numFmtId="10" fontId="29" fillId="0" borderId="1" xfId="0" applyNumberFormat="1" applyFont="1" applyFill="1" applyBorder="1" applyAlignment="1">
      <alignment vertical="center" wrapText="1"/>
    </xf>
    <xf numFmtId="165" fontId="14" fillId="0" borderId="1" xfId="0" applyNumberFormat="1" applyFont="1" applyFill="1" applyBorder="1" applyAlignment="1">
      <alignment horizontal="right" vertical="center" wrapText="1"/>
    </xf>
    <xf numFmtId="10" fontId="14" fillId="0" borderId="1" xfId="0" applyNumberFormat="1" applyFont="1" applyFill="1" applyBorder="1" applyAlignment="1">
      <alignment horizontal="right" vertical="center" wrapText="1"/>
    </xf>
    <xf numFmtId="0" fontId="0" fillId="3" borderId="6" xfId="0" applyFill="1" applyBorder="1" applyAlignment="1">
      <alignment vertical="center" wrapText="1"/>
    </xf>
    <xf numFmtId="0" fontId="0" fillId="3" borderId="11" xfId="0" applyFill="1" applyBorder="1" applyAlignment="1">
      <alignment vertical="center" wrapText="1"/>
    </xf>
    <xf numFmtId="0" fontId="0" fillId="3" borderId="15" xfId="0" applyFill="1" applyBorder="1" applyAlignment="1">
      <alignment vertical="center" wrapText="1"/>
    </xf>
    <xf numFmtId="49" fontId="27" fillId="4" borderId="20" xfId="0" applyNumberFormat="1" applyFont="1" applyFill="1" applyBorder="1" applyAlignment="1">
      <alignment horizontal="center" vertical="center" wrapText="1"/>
    </xf>
    <xf numFmtId="0" fontId="27" fillId="4" borderId="23" xfId="0" applyFont="1" applyFill="1" applyBorder="1" applyAlignment="1">
      <alignment horizontal="center" vertical="center" wrapText="1"/>
    </xf>
    <xf numFmtId="49" fontId="27" fillId="4" borderId="21" xfId="0" applyNumberFormat="1"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22" xfId="0"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6" xfId="0" applyFont="1" applyFill="1" applyBorder="1" applyAlignment="1">
      <alignment horizontal="center" vertical="center" wrapText="1"/>
    </xf>
    <xf numFmtId="1" fontId="0" fillId="3" borderId="6" xfId="0" applyNumberFormat="1" applyFill="1" applyBorder="1" applyAlignment="1">
      <alignment vertical="center" wrapText="1"/>
    </xf>
    <xf numFmtId="49" fontId="27" fillId="4" borderId="31" xfId="0" applyNumberFormat="1" applyFont="1" applyFill="1" applyBorder="1" applyAlignment="1">
      <alignment horizontal="center" vertical="center" wrapText="1"/>
    </xf>
    <xf numFmtId="0" fontId="27" fillId="4" borderId="32" xfId="0" applyFont="1" applyFill="1" applyBorder="1" applyAlignment="1">
      <alignment horizontal="center" vertical="center" wrapText="1"/>
    </xf>
    <xf numFmtId="9" fontId="0" fillId="3" borderId="39" xfId="0" applyNumberFormat="1" applyFill="1" applyBorder="1" applyAlignment="1">
      <alignment vertical="center" wrapText="1"/>
    </xf>
    <xf numFmtId="9" fontId="0" fillId="3" borderId="41" xfId="0" applyNumberFormat="1" applyFill="1" applyBorder="1" applyAlignment="1">
      <alignment vertical="center" wrapText="1"/>
    </xf>
    <xf numFmtId="9" fontId="14" fillId="3" borderId="39" xfId="0" applyNumberFormat="1" applyFont="1" applyFill="1" applyBorder="1" applyAlignment="1">
      <alignment horizontal="left" vertical="center" wrapText="1"/>
    </xf>
    <xf numFmtId="9" fontId="14" fillId="3" borderId="40" xfId="0" applyNumberFormat="1" applyFont="1" applyFill="1" applyBorder="1" applyAlignment="1">
      <alignment horizontal="left" vertical="center" wrapText="1"/>
    </xf>
    <xf numFmtId="9" fontId="14" fillId="3" borderId="41" xfId="0" applyNumberFormat="1" applyFont="1" applyFill="1" applyBorder="1" applyAlignment="1">
      <alignment horizontal="left" vertical="center" wrapText="1"/>
    </xf>
    <xf numFmtId="49" fontId="17"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0" fontId="17" fillId="3" borderId="1" xfId="0" applyNumberFormat="1" applyFont="1" applyFill="1" applyBorder="1" applyAlignment="1">
      <alignment horizontal="left" vertical="center" wrapText="1"/>
    </xf>
    <xf numFmtId="0" fontId="0" fillId="3" borderId="1" xfId="0" applyFill="1" applyBorder="1" applyAlignment="1">
      <alignment vertical="center" wrapText="1"/>
    </xf>
    <xf numFmtId="9" fontId="29" fillId="3" borderId="39" xfId="0" applyNumberFormat="1" applyFont="1" applyFill="1" applyBorder="1" applyAlignment="1">
      <alignment vertical="center" wrapText="1"/>
    </xf>
    <xf numFmtId="49" fontId="18" fillId="4" borderId="1" xfId="0" applyNumberFormat="1" applyFont="1" applyFill="1" applyBorder="1" applyAlignment="1">
      <alignment horizontal="center" vertical="center" wrapText="1"/>
    </xf>
    <xf numFmtId="0" fontId="18" fillId="4" borderId="1" xfId="0" applyFont="1" applyFill="1" applyBorder="1" applyAlignment="1">
      <alignment horizontal="center" vertical="center" wrapText="1"/>
    </xf>
    <xf numFmtId="49" fontId="13" fillId="3" borderId="7" xfId="0" applyNumberFormat="1"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16" xfId="0" applyFont="1" applyFill="1" applyBorder="1" applyAlignment="1">
      <alignment horizontal="center" vertical="center" wrapText="1"/>
    </xf>
    <xf numFmtId="49" fontId="17" fillId="3" borderId="39" xfId="0" applyNumberFormat="1" applyFont="1" applyFill="1" applyBorder="1" applyAlignment="1">
      <alignment horizontal="left" vertical="center" wrapText="1"/>
    </xf>
    <xf numFmtId="0" fontId="17" fillId="3" borderId="40" xfId="0" applyFont="1" applyFill="1" applyBorder="1" applyAlignment="1">
      <alignment horizontal="left" vertical="center" wrapText="1"/>
    </xf>
    <xf numFmtId="0" fontId="17" fillId="3" borderId="41" xfId="0" applyFont="1" applyFill="1" applyBorder="1" applyAlignment="1">
      <alignment horizontal="left" vertical="center" wrapText="1"/>
    </xf>
    <xf numFmtId="9" fontId="14" fillId="0" borderId="39" xfId="0" applyNumberFormat="1" applyFont="1" applyFill="1" applyBorder="1" applyAlignment="1">
      <alignment horizontal="left" vertical="center" wrapText="1"/>
    </xf>
    <xf numFmtId="9" fontId="14" fillId="0" borderId="40" xfId="0" applyNumberFormat="1" applyFont="1" applyFill="1" applyBorder="1" applyAlignment="1">
      <alignment horizontal="left" vertical="center" wrapText="1"/>
    </xf>
    <xf numFmtId="9" fontId="14" fillId="0" borderId="41" xfId="0" applyNumberFormat="1" applyFont="1" applyFill="1" applyBorder="1" applyAlignment="1">
      <alignment horizontal="left" vertical="center" wrapText="1"/>
    </xf>
    <xf numFmtId="9" fontId="29" fillId="0" borderId="39" xfId="0" applyNumberFormat="1" applyFont="1" applyFill="1" applyBorder="1" applyAlignment="1">
      <alignment vertical="center" wrapText="1"/>
    </xf>
    <xf numFmtId="9" fontId="0" fillId="0" borderId="41" xfId="0" applyNumberFormat="1" applyFill="1" applyBorder="1" applyAlignment="1">
      <alignment vertical="center" wrapText="1"/>
    </xf>
    <xf numFmtId="49" fontId="17" fillId="3" borderId="51" xfId="0" applyNumberFormat="1" applyFont="1" applyFill="1" applyBorder="1" applyAlignment="1">
      <alignment horizontal="left" vertical="center" wrapText="1"/>
    </xf>
    <xf numFmtId="0" fontId="17" fillId="3" borderId="52" xfId="0" applyFont="1" applyFill="1" applyBorder="1" applyAlignment="1">
      <alignment horizontal="left" vertical="center" wrapText="1"/>
    </xf>
    <xf numFmtId="0" fontId="17" fillId="3" borderId="5" xfId="0" applyFont="1" applyFill="1" applyBorder="1" applyAlignment="1">
      <alignment horizontal="left" vertical="center" wrapText="1"/>
    </xf>
    <xf numFmtId="9" fontId="14" fillId="3" borderId="39" xfId="0" applyNumberFormat="1" applyFont="1" applyFill="1" applyBorder="1" applyAlignment="1">
      <alignment horizontal="center" vertical="center" wrapText="1"/>
    </xf>
    <xf numFmtId="9" fontId="14" fillId="3" borderId="41" xfId="0" applyNumberFormat="1" applyFont="1" applyFill="1" applyBorder="1" applyAlignment="1">
      <alignment horizontal="center" vertical="center" wrapText="1"/>
    </xf>
    <xf numFmtId="0" fontId="29" fillId="0" borderId="39" xfId="0" applyFont="1" applyBorder="1" applyAlignment="1">
      <alignment horizontal="left" vertical="top" wrapText="1"/>
    </xf>
    <xf numFmtId="0" fontId="0" fillId="0" borderId="41" xfId="0" applyBorder="1" applyAlignment="1">
      <alignment horizontal="left" vertical="top"/>
    </xf>
    <xf numFmtId="0" fontId="13" fillId="3" borderId="16" xfId="0" applyFont="1" applyFill="1" applyBorder="1" applyAlignment="1">
      <alignment horizontal="center" vertical="center"/>
    </xf>
    <xf numFmtId="0" fontId="32" fillId="0" borderId="86" xfId="0" applyFont="1" applyFill="1" applyBorder="1" applyAlignment="1">
      <alignment vertical="center" wrapText="1"/>
    </xf>
    <xf numFmtId="0" fontId="32" fillId="0" borderId="87" xfId="0" applyFont="1" applyFill="1" applyBorder="1" applyAlignment="1">
      <alignment vertical="center" wrapText="1"/>
    </xf>
    <xf numFmtId="0" fontId="32" fillId="0" borderId="90" xfId="0" applyFont="1" applyFill="1" applyBorder="1" applyAlignment="1">
      <alignment vertical="center" wrapText="1"/>
    </xf>
    <xf numFmtId="0" fontId="32" fillId="0" borderId="89" xfId="0" applyFont="1" applyFill="1" applyBorder="1" applyAlignment="1">
      <alignment vertical="center" wrapText="1"/>
    </xf>
    <xf numFmtId="0" fontId="32" fillId="6" borderId="83" xfId="0" applyFont="1" applyFill="1" applyBorder="1" applyAlignment="1">
      <alignment vertical="top" wrapText="1"/>
    </xf>
    <xf numFmtId="0" fontId="32" fillId="6" borderId="84" xfId="0" applyFont="1" applyFill="1" applyBorder="1" applyAlignment="1">
      <alignment vertical="top" wrapText="1"/>
    </xf>
    <xf numFmtId="0" fontId="32" fillId="6" borderId="83" xfId="0" applyFont="1" applyFill="1" applyBorder="1" applyAlignment="1">
      <alignment vertical="center" wrapText="1"/>
    </xf>
    <xf numFmtId="0" fontId="32" fillId="6" borderId="85" xfId="0" applyFont="1" applyFill="1" applyBorder="1" applyAlignment="1">
      <alignment vertical="center" wrapText="1"/>
    </xf>
    <xf numFmtId="0" fontId="0" fillId="0" borderId="1" xfId="0" applyBorder="1"/>
    <xf numFmtId="0" fontId="32" fillId="0" borderId="83" xfId="0" applyFont="1" applyFill="1" applyBorder="1" applyAlignment="1">
      <alignment vertical="center" wrapText="1"/>
    </xf>
    <xf numFmtId="0" fontId="32" fillId="0" borderId="84" xfId="0" applyFont="1" applyFill="1" applyBorder="1" applyAlignment="1">
      <alignment vertical="center" wrapText="1"/>
    </xf>
    <xf numFmtId="0" fontId="32" fillId="0" borderId="85" xfId="0" applyFont="1" applyFill="1" applyBorder="1" applyAlignment="1">
      <alignment vertical="center" wrapText="1"/>
    </xf>
    <xf numFmtId="164" fontId="14" fillId="3" borderId="39" xfId="0" applyNumberFormat="1" applyFont="1" applyFill="1" applyBorder="1" applyAlignment="1">
      <alignment horizontal="center" vertical="center" wrapText="1"/>
    </xf>
    <xf numFmtId="164" fontId="14" fillId="3" borderId="41" xfId="0" applyNumberFormat="1" applyFont="1" applyFill="1" applyBorder="1" applyAlignment="1">
      <alignment horizontal="center" vertical="center" wrapText="1"/>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2" fillId="0" borderId="68" xfId="0" applyFont="1" applyBorder="1" applyAlignment="1">
      <alignment horizontal="left" vertical="center" wrapText="1"/>
    </xf>
    <xf numFmtId="0" fontId="32" fillId="0" borderId="67" xfId="0" applyFont="1" applyBorder="1" applyAlignment="1">
      <alignment horizontal="center" vertical="center" wrapText="1"/>
    </xf>
    <xf numFmtId="0" fontId="32" fillId="0" borderId="68" xfId="0" applyFont="1" applyBorder="1" applyAlignment="1">
      <alignment horizontal="center" vertical="center" wrapText="1"/>
    </xf>
    <xf numFmtId="0" fontId="30" fillId="0" borderId="84" xfId="0" applyFont="1" applyFill="1" applyBorder="1" applyAlignment="1">
      <alignment vertical="center" wrapText="1"/>
    </xf>
    <xf numFmtId="0" fontId="30" fillId="0" borderId="85" xfId="0" applyFont="1" applyFill="1" applyBorder="1" applyAlignment="1">
      <alignment vertical="center" wrapText="1"/>
    </xf>
    <xf numFmtId="9" fontId="0" fillId="3" borderId="39" xfId="0" applyNumberFormat="1" applyFill="1" applyBorder="1" applyAlignment="1">
      <alignment horizontal="left" vertical="center" wrapText="1"/>
    </xf>
    <xf numFmtId="9" fontId="0" fillId="3" borderId="41" xfId="0" applyNumberFormat="1" applyFill="1" applyBorder="1" applyAlignment="1">
      <alignment horizontal="left" vertical="center" wrapText="1"/>
    </xf>
    <xf numFmtId="9" fontId="14" fillId="3" borderId="39" xfId="0" applyNumberFormat="1" applyFont="1" applyFill="1" applyBorder="1" applyAlignment="1">
      <alignment horizontal="left" vertical="top" wrapText="1"/>
    </xf>
    <xf numFmtId="9" fontId="14" fillId="3" borderId="40" xfId="0" applyNumberFormat="1" applyFont="1" applyFill="1" applyBorder="1" applyAlignment="1">
      <alignment horizontal="left" vertical="top" wrapText="1"/>
    </xf>
    <xf numFmtId="9" fontId="14" fillId="3" borderId="41" xfId="0" applyNumberFormat="1" applyFont="1" applyFill="1" applyBorder="1" applyAlignment="1">
      <alignment horizontal="left" vertical="top" wrapText="1"/>
    </xf>
    <xf numFmtId="1" fontId="17" fillId="3" borderId="1" xfId="0" applyNumberFormat="1" applyFont="1" applyFill="1" applyBorder="1" applyAlignment="1">
      <alignment horizontal="left" vertical="center" wrapText="1"/>
    </xf>
    <xf numFmtId="9" fontId="14" fillId="3" borderId="39" xfId="0" applyNumberFormat="1" applyFont="1" applyFill="1" applyBorder="1" applyAlignment="1">
      <alignment vertical="top" wrapText="1"/>
    </xf>
    <xf numFmtId="9" fontId="14" fillId="3" borderId="40" xfId="0" applyNumberFormat="1" applyFont="1" applyFill="1" applyBorder="1" applyAlignment="1">
      <alignment vertical="top" wrapText="1"/>
    </xf>
    <xf numFmtId="9" fontId="14" fillId="3" borderId="41" xfId="0" applyNumberFormat="1" applyFont="1" applyFill="1" applyBorder="1" applyAlignment="1">
      <alignment vertical="top" wrapText="1"/>
    </xf>
    <xf numFmtId="0" fontId="32" fillId="6" borderId="84" xfId="0" applyFont="1" applyFill="1" applyBorder="1" applyAlignment="1">
      <alignment vertical="center" wrapText="1"/>
    </xf>
    <xf numFmtId="0" fontId="37" fillId="6" borderId="84" xfId="0" applyFont="1" applyFill="1" applyBorder="1" applyAlignment="1">
      <alignment vertical="center" wrapText="1"/>
    </xf>
    <xf numFmtId="0" fontId="37" fillId="6" borderId="85" xfId="0" applyFont="1" applyFill="1" applyBorder="1" applyAlignment="1">
      <alignment vertical="center" wrapText="1"/>
    </xf>
    <xf numFmtId="0" fontId="32" fillId="0" borderId="83" xfId="0" applyFont="1" applyFill="1" applyBorder="1" applyAlignment="1">
      <alignment vertical="top" wrapText="1"/>
    </xf>
    <xf numFmtId="0" fontId="32" fillId="0" borderId="84" xfId="0" applyFont="1" applyFill="1" applyBorder="1" applyAlignment="1">
      <alignment vertical="top" wrapText="1"/>
    </xf>
    <xf numFmtId="0" fontId="32" fillId="0" borderId="85" xfId="0" applyFont="1" applyFill="1" applyBorder="1" applyAlignment="1">
      <alignment vertical="top" wrapText="1"/>
    </xf>
    <xf numFmtId="9" fontId="17" fillId="3" borderId="1" xfId="0" applyNumberFormat="1" applyFont="1" applyFill="1" applyBorder="1" applyAlignment="1">
      <alignment horizontal="left" vertical="center" wrapText="1"/>
    </xf>
    <xf numFmtId="0" fontId="32" fillId="0" borderId="83" xfId="0" applyFont="1" applyFill="1" applyBorder="1" applyAlignment="1">
      <alignment wrapText="1"/>
    </xf>
    <xf numFmtId="0" fontId="32" fillId="0" borderId="84" xfId="0" applyFont="1" applyFill="1" applyBorder="1" applyAlignment="1">
      <alignment wrapText="1"/>
    </xf>
    <xf numFmtId="0" fontId="32" fillId="0" borderId="85" xfId="0" applyFont="1" applyFill="1" applyBorder="1" applyAlignment="1">
      <alignment wrapText="1"/>
    </xf>
    <xf numFmtId="0" fontId="32" fillId="6" borderId="85" xfId="0" applyFont="1" applyFill="1" applyBorder="1" applyAlignment="1">
      <alignment vertical="top" wrapText="1"/>
    </xf>
    <xf numFmtId="49" fontId="17" fillId="0" borderId="39" xfId="0" applyNumberFormat="1" applyFont="1" applyFill="1" applyBorder="1" applyAlignment="1">
      <alignment horizontal="left" vertical="center" wrapText="1"/>
    </xf>
    <xf numFmtId="0" fontId="17" fillId="0" borderId="40" xfId="0" applyFont="1" applyFill="1" applyBorder="1" applyAlignment="1">
      <alignment horizontal="left" vertical="center" wrapText="1"/>
    </xf>
    <xf numFmtId="0" fontId="17" fillId="0" borderId="41" xfId="0" applyFont="1" applyFill="1" applyBorder="1" applyAlignment="1">
      <alignment horizontal="left" vertical="center" wrapText="1"/>
    </xf>
    <xf numFmtId="49" fontId="17" fillId="0" borderId="1" xfId="0" applyNumberFormat="1" applyFont="1"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1" xfId="0" applyFill="1" applyBorder="1" applyAlignment="1">
      <alignment vertical="center" wrapText="1"/>
    </xf>
    <xf numFmtId="49" fontId="17" fillId="3" borderId="1" xfId="0" applyNumberFormat="1" applyFont="1" applyFill="1" applyBorder="1" applyAlignment="1">
      <alignment vertical="center" wrapText="1"/>
    </xf>
    <xf numFmtId="0" fontId="17" fillId="3" borderId="1" xfId="0" applyFont="1" applyFill="1" applyBorder="1" applyAlignment="1">
      <alignment vertical="center" wrapText="1"/>
    </xf>
    <xf numFmtId="0" fontId="17" fillId="0" borderId="1" xfId="0" applyNumberFormat="1" applyFont="1" applyFill="1" applyBorder="1" applyAlignment="1">
      <alignment horizontal="left" vertical="center" wrapText="1"/>
    </xf>
    <xf numFmtId="0" fontId="0" fillId="0" borderId="1" xfId="0" applyNumberFormat="1" applyFill="1" applyBorder="1" applyAlignment="1">
      <alignment vertical="center" wrapText="1"/>
    </xf>
    <xf numFmtId="0" fontId="30" fillId="6" borderId="84" xfId="0" applyFont="1" applyFill="1" applyBorder="1" applyAlignment="1">
      <alignment vertical="center" wrapText="1"/>
    </xf>
    <xf numFmtId="0" fontId="30" fillId="6" borderId="85" xfId="0" applyFont="1" applyFill="1" applyBorder="1" applyAlignment="1">
      <alignment vertical="center" wrapText="1"/>
    </xf>
    <xf numFmtId="9" fontId="30" fillId="0" borderId="39" xfId="2" applyNumberFormat="1" applyFont="1" applyFill="1" applyBorder="1" applyAlignment="1">
      <alignment vertical="center" wrapText="1"/>
    </xf>
    <xf numFmtId="9" fontId="37" fillId="0" borderId="41" xfId="0" applyNumberFormat="1" applyFont="1" applyFill="1" applyBorder="1" applyAlignment="1">
      <alignment vertical="center" wrapText="1"/>
    </xf>
    <xf numFmtId="9" fontId="14" fillId="3" borderId="39" xfId="4" applyNumberFormat="1" applyFont="1" applyFill="1" applyBorder="1" applyAlignment="1">
      <alignment horizontal="left" vertical="center" wrapText="1"/>
    </xf>
    <xf numFmtId="9" fontId="14" fillId="3" borderId="40" xfId="4" applyNumberFormat="1" applyFont="1" applyFill="1" applyBorder="1" applyAlignment="1">
      <alignment horizontal="left" vertical="center" wrapText="1"/>
    </xf>
    <xf numFmtId="9" fontId="14" fillId="3" borderId="41" xfId="4" applyNumberFormat="1" applyFont="1" applyFill="1" applyBorder="1" applyAlignment="1">
      <alignment horizontal="left" vertical="center" wrapText="1"/>
    </xf>
    <xf numFmtId="9" fontId="29" fillId="3" borderId="39" xfId="4" applyNumberFormat="1" applyFill="1" applyBorder="1" applyAlignment="1">
      <alignment vertical="center" wrapText="1"/>
    </xf>
    <xf numFmtId="9" fontId="29" fillId="3" borderId="41" xfId="4" applyNumberFormat="1" applyFill="1" applyBorder="1" applyAlignment="1">
      <alignment vertical="center" wrapText="1"/>
    </xf>
    <xf numFmtId="9" fontId="14" fillId="0" borderId="39" xfId="0" applyNumberFormat="1" applyFont="1" applyFill="1" applyBorder="1" applyAlignment="1">
      <alignment horizontal="left" vertical="top" wrapText="1"/>
    </xf>
    <xf numFmtId="9" fontId="14" fillId="0" borderId="40" xfId="0" applyNumberFormat="1" applyFont="1" applyFill="1" applyBorder="1" applyAlignment="1">
      <alignment horizontal="left" vertical="top" wrapText="1"/>
    </xf>
    <xf numFmtId="9" fontId="14" fillId="0" borderId="41" xfId="0" applyNumberFormat="1" applyFont="1" applyFill="1" applyBorder="1" applyAlignment="1">
      <alignment horizontal="left" vertical="top" wrapText="1"/>
    </xf>
    <xf numFmtId="9" fontId="0" fillId="0" borderId="39" xfId="0" applyNumberFormat="1" applyFill="1" applyBorder="1" applyAlignment="1">
      <alignment vertical="center" wrapText="1"/>
    </xf>
    <xf numFmtId="9" fontId="14" fillId="3" borderId="86" xfId="0" applyNumberFormat="1" applyFont="1" applyFill="1" applyBorder="1" applyAlignment="1">
      <alignment horizontal="left" vertical="top" wrapText="1"/>
    </xf>
    <xf numFmtId="9" fontId="14" fillId="3" borderId="87" xfId="0" applyNumberFormat="1" applyFont="1" applyFill="1" applyBorder="1" applyAlignment="1">
      <alignment horizontal="left" vertical="top" wrapText="1"/>
    </xf>
    <xf numFmtId="9" fontId="14" fillId="3" borderId="88" xfId="0" applyNumberFormat="1" applyFont="1" applyFill="1" applyBorder="1" applyAlignment="1">
      <alignment horizontal="left" vertical="top" wrapText="1"/>
    </xf>
    <xf numFmtId="9" fontId="0" fillId="3" borderId="86" xfId="0" applyNumberFormat="1" applyFill="1" applyBorder="1" applyAlignment="1">
      <alignment vertical="center" wrapText="1"/>
    </xf>
    <xf numFmtId="9" fontId="0" fillId="3" borderId="88" xfId="0" applyNumberFormat="1" applyFill="1" applyBorder="1" applyAlignment="1">
      <alignment vertical="center" wrapText="1"/>
    </xf>
    <xf numFmtId="0" fontId="37" fillId="0" borderId="84" xfId="0" applyFont="1" applyFill="1" applyBorder="1" applyAlignment="1">
      <alignment vertical="center" wrapText="1"/>
    </xf>
    <xf numFmtId="0" fontId="37" fillId="0" borderId="85" xfId="0" applyFont="1" applyFill="1" applyBorder="1" applyAlignment="1">
      <alignment vertical="center" wrapText="1"/>
    </xf>
    <xf numFmtId="49" fontId="17" fillId="0" borderId="39" xfId="0" applyNumberFormat="1" applyFont="1" applyFill="1" applyBorder="1" applyAlignment="1">
      <alignment vertical="center" wrapText="1"/>
    </xf>
    <xf numFmtId="0" fontId="17" fillId="0" borderId="40" xfId="0" applyFont="1" applyFill="1" applyBorder="1" applyAlignment="1">
      <alignment vertical="center" wrapText="1"/>
    </xf>
    <xf numFmtId="0" fontId="17" fillId="0" borderId="41" xfId="0" applyFont="1" applyFill="1" applyBorder="1" applyAlignment="1">
      <alignment vertical="center" wrapText="1"/>
    </xf>
    <xf numFmtId="9" fontId="14" fillId="0" borderId="39" xfId="0" applyNumberFormat="1" applyFont="1" applyFill="1" applyBorder="1" applyAlignment="1">
      <alignment horizontal="center" vertical="center" wrapText="1"/>
    </xf>
    <xf numFmtId="9" fontId="14" fillId="0" borderId="41" xfId="0" applyNumberFormat="1" applyFont="1" applyFill="1" applyBorder="1" applyAlignment="1">
      <alignment horizontal="center" vertical="center" wrapText="1"/>
    </xf>
    <xf numFmtId="9" fontId="30" fillId="0" borderId="39" xfId="3" applyNumberFormat="1" applyFont="1" applyFill="1" applyBorder="1" applyAlignment="1">
      <alignment vertical="center" wrapText="1"/>
    </xf>
    <xf numFmtId="9" fontId="30" fillId="0" borderId="41" xfId="3" applyNumberFormat="1" applyFont="1" applyFill="1" applyBorder="1" applyAlignment="1">
      <alignment vertical="center" wrapText="1"/>
    </xf>
    <xf numFmtId="10" fontId="8" fillId="0" borderId="1" xfId="0" applyNumberFormat="1" applyFont="1" applyFill="1" applyBorder="1" applyAlignment="1">
      <alignment horizontal="center" vertical="center"/>
    </xf>
    <xf numFmtId="10" fontId="8" fillId="0" borderId="69" xfId="0" applyNumberFormat="1" applyFont="1" applyFill="1" applyBorder="1" applyAlignment="1">
      <alignment horizontal="center" vertical="center"/>
    </xf>
    <xf numFmtId="0" fontId="22" fillId="3" borderId="33" xfId="0" applyNumberFormat="1" applyFont="1" applyFill="1" applyBorder="1" applyAlignment="1">
      <alignment horizontal="center" vertical="center"/>
    </xf>
    <xf numFmtId="0" fontId="22" fillId="3" borderId="57" xfId="0" applyFont="1" applyFill="1" applyBorder="1" applyAlignment="1">
      <alignment horizontal="center" vertical="center"/>
    </xf>
    <xf numFmtId="0" fontId="22" fillId="3" borderId="70" xfId="0" applyFont="1" applyFill="1" applyBorder="1" applyAlignment="1">
      <alignment horizontal="center" vertical="center"/>
    </xf>
    <xf numFmtId="49" fontId="22" fillId="3" borderId="33" xfId="0" applyNumberFormat="1" applyFont="1" applyFill="1" applyBorder="1" applyAlignment="1">
      <alignment horizontal="left" vertical="center" wrapText="1"/>
    </xf>
    <xf numFmtId="0" fontId="22" fillId="3" borderId="57" xfId="0" applyFont="1" applyFill="1" applyBorder="1" applyAlignment="1">
      <alignment horizontal="left" vertical="center" wrapText="1"/>
    </xf>
    <xf numFmtId="0" fontId="22" fillId="3" borderId="70" xfId="0" applyFont="1" applyFill="1" applyBorder="1" applyAlignment="1">
      <alignment horizontal="left" vertical="center" wrapText="1"/>
    </xf>
    <xf numFmtId="0" fontId="22" fillId="3" borderId="34" xfId="0" applyFont="1" applyFill="1" applyBorder="1" applyAlignment="1">
      <alignment horizontal="left" vertical="center" wrapText="1"/>
    </xf>
    <xf numFmtId="49" fontId="1" fillId="4" borderId="72"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2" fillId="3" borderId="34" xfId="0" applyFont="1" applyFill="1" applyBorder="1" applyAlignment="1">
      <alignment horizontal="center" vertical="center"/>
    </xf>
    <xf numFmtId="49" fontId="22" fillId="3" borderId="33" xfId="0" applyNumberFormat="1" applyFont="1" applyFill="1" applyBorder="1" applyAlignment="1">
      <alignment horizontal="left" vertical="top" wrapText="1"/>
    </xf>
    <xf numFmtId="0" fontId="22" fillId="3" borderId="57" xfId="0" applyFont="1" applyFill="1" applyBorder="1" applyAlignment="1">
      <alignment horizontal="left" vertical="top" wrapText="1"/>
    </xf>
    <xf numFmtId="0" fontId="22" fillId="3" borderId="34" xfId="0" applyFont="1" applyFill="1" applyBorder="1" applyAlignment="1">
      <alignment horizontal="left" vertical="top" wrapText="1"/>
    </xf>
    <xf numFmtId="49" fontId="13" fillId="3" borderId="75" xfId="0" applyNumberFormat="1" applyFont="1" applyFill="1" applyBorder="1" applyAlignment="1">
      <alignment horizontal="center" vertical="center" wrapText="1"/>
    </xf>
    <xf numFmtId="0" fontId="13" fillId="3" borderId="75" xfId="0" applyFont="1" applyFill="1" applyBorder="1" applyAlignment="1">
      <alignment horizontal="center" vertical="center"/>
    </xf>
    <xf numFmtId="0" fontId="13" fillId="3" borderId="81" xfId="0" applyFont="1" applyFill="1" applyBorder="1" applyAlignment="1">
      <alignment horizontal="center" vertical="center"/>
    </xf>
    <xf numFmtId="49" fontId="21" fillId="4" borderId="72"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49" fontId="18" fillId="4" borderId="72" xfId="0" applyNumberFormat="1" applyFont="1" applyFill="1" applyBorder="1" applyAlignment="1">
      <alignment horizontal="center" vertical="center" wrapText="1"/>
    </xf>
    <xf numFmtId="0" fontId="18" fillId="4" borderId="72" xfId="0" applyFont="1" applyFill="1" applyBorder="1" applyAlignment="1">
      <alignment horizontal="center" vertical="center" wrapText="1"/>
    </xf>
    <xf numFmtId="49" fontId="25" fillId="2" borderId="58" xfId="0" applyNumberFormat="1" applyFont="1" applyFill="1" applyBorder="1" applyAlignment="1">
      <alignment horizontal="center" vertical="top"/>
    </xf>
    <xf numFmtId="0" fontId="25" fillId="2" borderId="59" xfId="0" applyFont="1" applyFill="1" applyBorder="1" applyAlignment="1">
      <alignment horizontal="center" vertical="top"/>
    </xf>
    <xf numFmtId="49" fontId="2" fillId="2" borderId="1" xfId="0" applyNumberFormat="1" applyFont="1" applyFill="1" applyBorder="1" applyAlignment="1">
      <alignment horizontal="left" vertical="top"/>
    </xf>
    <xf numFmtId="0" fontId="2" fillId="2" borderId="1" xfId="0" applyFont="1" applyFill="1" applyBorder="1" applyAlignment="1">
      <alignment horizontal="left" vertical="top"/>
    </xf>
    <xf numFmtId="49" fontId="8" fillId="2" borderId="1" xfId="0" applyNumberFormat="1" applyFont="1" applyFill="1" applyBorder="1" applyAlignment="1">
      <alignment horizontal="left" vertical="top"/>
    </xf>
    <xf numFmtId="0" fontId="8" fillId="2" borderId="1" xfId="0" applyFont="1" applyFill="1" applyBorder="1" applyAlignment="1">
      <alignment horizontal="left" vertical="top"/>
    </xf>
    <xf numFmtId="49" fontId="8" fillId="2" borderId="39" xfId="0" applyNumberFormat="1" applyFont="1" applyFill="1" applyBorder="1" applyAlignment="1">
      <alignment horizontal="left" vertical="top"/>
    </xf>
    <xf numFmtId="0" fontId="8" fillId="2" borderId="41" xfId="0" applyFont="1" applyFill="1" applyBorder="1" applyAlignment="1">
      <alignment horizontal="left" vertical="top"/>
    </xf>
  </cellXfs>
  <cellStyles count="5">
    <cellStyle name="Hipervínculo" xfId="2" builtinId="8"/>
    <cellStyle name="Hyperlink" xfId="3" xr:uid="{43AB9E24-49DC-4C7C-88C3-62838A227F63}"/>
    <cellStyle name="Normal" xfId="0" builtinId="0"/>
    <cellStyle name="Normal 2" xfId="4" xr:uid="{58FFAA08-B005-4746-9AAD-7377F9E93461}"/>
    <cellStyle name="Porcentaje" xfId="1" builtinId="5"/>
  </cellStyles>
  <dxfs count="0"/>
  <tableStyles count="0"/>
  <colors>
    <indexedColors>
      <rgbColor rgb="FF000000"/>
      <rgbColor rgb="FFFFFFFF"/>
      <rgbColor rgb="FFFF0000"/>
      <rgbColor rgb="FF00FF00"/>
      <rgbColor rgb="FF0000FF"/>
      <rgbColor rgb="FFFFFF00"/>
      <rgbColor rgb="FFFF00FF"/>
      <rgbColor rgb="FF00FFFF"/>
      <rgbColor rgb="FF000000"/>
      <rgbColor rgb="FFE8E8E8"/>
      <rgbColor rgb="FFFFFFFF"/>
      <rgbColor rgb="FF00B050"/>
      <rgbColor rgb="FF0070C0"/>
      <rgbColor rgb="FF7030A0"/>
      <rgbColor rgb="FFA02B93"/>
      <rgbColor rgb="FFE97132"/>
      <rgbColor rgb="FFC00000"/>
      <rgbColor rgb="FFFF0000"/>
      <rgbColor rgb="FFFFC000"/>
      <rgbColor rgb="FF92D050"/>
      <rgbColor rgb="FF00B0F0"/>
      <rgbColor rgb="FF0F4861"/>
      <rgbColor rgb="FFAAAAAA"/>
      <rgbColor rgb="FF006100"/>
      <rgbColor rgb="FFC6EFCE"/>
      <rgbColor rgb="FF9C0006"/>
      <rgbColor rgb="FFFFC7CE"/>
      <rgbColor rgb="FFFFFF00"/>
      <rgbColor rgb="FFF2F2F2"/>
      <rgbColor rgb="FFFF40FF"/>
      <rgbColor rgb="FF242424"/>
      <rgbColor rgb="FFCEEBF6"/>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1847546</xdr:colOff>
      <xdr:row>3</xdr:row>
      <xdr:rowOff>272142</xdr:rowOff>
    </xdr:to>
    <xdr:pic>
      <xdr:nvPicPr>
        <xdr:cNvPr id="13" name="Imagen 1" descr="Imagen 1">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0" y="0"/>
          <a:ext cx="3473147" cy="1129393"/>
        </a:xfrm>
        <a:prstGeom prst="rect">
          <a:avLst/>
        </a:prstGeom>
        <a:ln w="12700" cap="flat">
          <a:noFill/>
          <a:miter lim="400000"/>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3034392</xdr:colOff>
      <xdr:row>3</xdr:row>
      <xdr:rowOff>284389</xdr:rowOff>
    </xdr:to>
    <xdr:pic>
      <xdr:nvPicPr>
        <xdr:cNvPr id="263" name="Imagen 1" descr="Imagen 1">
          <a:extLst>
            <a:ext uri="{FF2B5EF4-FFF2-40B4-BE49-F238E27FC236}">
              <a16:creationId xmlns:a16="http://schemas.microsoft.com/office/drawing/2014/main" id="{00000000-0008-0000-0D00-000007010000}"/>
            </a:ext>
          </a:extLst>
        </xdr:cNvPr>
        <xdr:cNvPicPr>
          <a:picLocks noChangeAspect="1"/>
        </xdr:cNvPicPr>
      </xdr:nvPicPr>
      <xdr:blipFill>
        <a:blip xmlns:r="http://schemas.openxmlformats.org/officeDocument/2006/relationships" r:embed="rId1"/>
        <a:stretch>
          <a:fillRect/>
        </a:stretch>
      </xdr:blipFill>
      <xdr:spPr>
        <a:xfrm>
          <a:off x="0" y="0"/>
          <a:ext cx="3034392" cy="1170215"/>
        </a:xfrm>
        <a:prstGeom prst="rect">
          <a:avLst/>
        </a:prstGeom>
        <a:ln w="12700" cap="flat">
          <a:noFill/>
          <a:miter lim="400000"/>
        </a:ln>
        <a:effec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3088820</xdr:colOff>
      <xdr:row>3</xdr:row>
      <xdr:rowOff>284389</xdr:rowOff>
    </xdr:to>
    <xdr:pic>
      <xdr:nvPicPr>
        <xdr:cNvPr id="293" name="Imagen 1" descr="Imagen 1">
          <a:extLst>
            <a:ext uri="{FF2B5EF4-FFF2-40B4-BE49-F238E27FC236}">
              <a16:creationId xmlns:a16="http://schemas.microsoft.com/office/drawing/2014/main" id="{00000000-0008-0000-0E00-000025010000}"/>
            </a:ext>
          </a:extLst>
        </xdr:cNvPr>
        <xdr:cNvPicPr>
          <a:picLocks noChangeAspect="1"/>
        </xdr:cNvPicPr>
      </xdr:nvPicPr>
      <xdr:blipFill>
        <a:blip xmlns:r="http://schemas.openxmlformats.org/officeDocument/2006/relationships" r:embed="rId1"/>
        <a:stretch>
          <a:fillRect/>
        </a:stretch>
      </xdr:blipFill>
      <xdr:spPr>
        <a:xfrm>
          <a:off x="0" y="0"/>
          <a:ext cx="3088820" cy="1170215"/>
        </a:xfrm>
        <a:prstGeom prst="rect">
          <a:avLst/>
        </a:prstGeom>
        <a:ln w="12700" cap="flat">
          <a:noFill/>
          <a:miter lim="400000"/>
        </a:ln>
        <a:effec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27213</xdr:rowOff>
    </xdr:from>
    <xdr:to>
      <xdr:col>0</xdr:col>
      <xdr:colOff>3048000</xdr:colOff>
      <xdr:row>3</xdr:row>
      <xdr:rowOff>270780</xdr:rowOff>
    </xdr:to>
    <xdr:pic>
      <xdr:nvPicPr>
        <xdr:cNvPr id="323" name="Imagen 1" descr="Imagen 1">
          <a:extLst>
            <a:ext uri="{FF2B5EF4-FFF2-40B4-BE49-F238E27FC236}">
              <a16:creationId xmlns:a16="http://schemas.microsoft.com/office/drawing/2014/main" id="{00000000-0008-0000-0F00-000043010000}"/>
            </a:ext>
          </a:extLst>
        </xdr:cNvPr>
        <xdr:cNvPicPr>
          <a:picLocks noChangeAspect="1"/>
        </xdr:cNvPicPr>
      </xdr:nvPicPr>
      <xdr:blipFill>
        <a:blip xmlns:r="http://schemas.openxmlformats.org/officeDocument/2006/relationships" r:embed="rId1"/>
        <a:stretch>
          <a:fillRect/>
        </a:stretch>
      </xdr:blipFill>
      <xdr:spPr>
        <a:xfrm>
          <a:off x="0" y="27213"/>
          <a:ext cx="3048000" cy="1129393"/>
        </a:xfrm>
        <a:prstGeom prst="rect">
          <a:avLst/>
        </a:prstGeom>
        <a:ln w="12700" cap="flat">
          <a:noFill/>
          <a:miter lim="400000"/>
        </a:ln>
        <a:effec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40822</xdr:colOff>
      <xdr:row>0</xdr:row>
      <xdr:rowOff>13607</xdr:rowOff>
    </xdr:from>
    <xdr:to>
      <xdr:col>0</xdr:col>
      <xdr:colOff>3048000</xdr:colOff>
      <xdr:row>3</xdr:row>
      <xdr:rowOff>270782</xdr:rowOff>
    </xdr:to>
    <xdr:pic>
      <xdr:nvPicPr>
        <xdr:cNvPr id="353" name="Imagen 1" descr="Imagen 1">
          <a:extLst>
            <a:ext uri="{FF2B5EF4-FFF2-40B4-BE49-F238E27FC236}">
              <a16:creationId xmlns:a16="http://schemas.microsoft.com/office/drawing/2014/main" id="{00000000-0008-0000-1000-000061010000}"/>
            </a:ext>
          </a:extLst>
        </xdr:cNvPr>
        <xdr:cNvPicPr>
          <a:picLocks noChangeAspect="1"/>
        </xdr:cNvPicPr>
      </xdr:nvPicPr>
      <xdr:blipFill>
        <a:blip xmlns:r="http://schemas.openxmlformats.org/officeDocument/2006/relationships" r:embed="rId1"/>
        <a:stretch>
          <a:fillRect/>
        </a:stretch>
      </xdr:blipFill>
      <xdr:spPr>
        <a:xfrm>
          <a:off x="40821" y="13607"/>
          <a:ext cx="3007180" cy="1143001"/>
        </a:xfrm>
        <a:prstGeom prst="rect">
          <a:avLst/>
        </a:prstGeom>
        <a:ln w="12700" cap="flat">
          <a:noFill/>
          <a:miter lim="400000"/>
        </a:ln>
        <a:effec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3048000</xdr:colOff>
      <xdr:row>3</xdr:row>
      <xdr:rowOff>270782</xdr:rowOff>
    </xdr:to>
    <xdr:pic>
      <xdr:nvPicPr>
        <xdr:cNvPr id="384" name="Imagen 1" descr="Imagen 1">
          <a:extLst>
            <a:ext uri="{FF2B5EF4-FFF2-40B4-BE49-F238E27FC236}">
              <a16:creationId xmlns:a16="http://schemas.microsoft.com/office/drawing/2014/main" id="{00000000-0008-0000-1100-000080010000}"/>
            </a:ext>
          </a:extLst>
        </xdr:cNvPr>
        <xdr:cNvPicPr>
          <a:picLocks noChangeAspect="1"/>
        </xdr:cNvPicPr>
      </xdr:nvPicPr>
      <xdr:blipFill>
        <a:blip xmlns:r="http://schemas.openxmlformats.org/officeDocument/2006/relationships" r:embed="rId1"/>
        <a:stretch>
          <a:fillRect/>
        </a:stretch>
      </xdr:blipFill>
      <xdr:spPr>
        <a:xfrm>
          <a:off x="0" y="27214"/>
          <a:ext cx="3048000" cy="1129394"/>
        </a:xfrm>
        <a:prstGeom prst="rect">
          <a:avLst/>
        </a:prstGeom>
        <a:ln w="12700" cap="flat">
          <a:noFill/>
          <a:miter lim="400000"/>
        </a:ln>
        <a:effec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2988468</xdr:colOff>
      <xdr:row>3</xdr:row>
      <xdr:rowOff>292892</xdr:rowOff>
    </xdr:to>
    <xdr:pic>
      <xdr:nvPicPr>
        <xdr:cNvPr id="414" name="Imagen 1" descr="Imagen 1">
          <a:extLst>
            <a:ext uri="{FF2B5EF4-FFF2-40B4-BE49-F238E27FC236}">
              <a16:creationId xmlns:a16="http://schemas.microsoft.com/office/drawing/2014/main" id="{00000000-0008-0000-1200-00009E010000}"/>
            </a:ext>
          </a:extLst>
        </xdr:cNvPr>
        <xdr:cNvPicPr>
          <a:picLocks noChangeAspect="1"/>
        </xdr:cNvPicPr>
      </xdr:nvPicPr>
      <xdr:blipFill>
        <a:blip xmlns:r="http://schemas.openxmlformats.org/officeDocument/2006/relationships" r:embed="rId1"/>
        <a:stretch>
          <a:fillRect/>
        </a:stretch>
      </xdr:blipFill>
      <xdr:spPr>
        <a:xfrm>
          <a:off x="0" y="0"/>
          <a:ext cx="2988468" cy="1178718"/>
        </a:xfrm>
        <a:prstGeom prst="rect">
          <a:avLst/>
        </a:prstGeom>
        <a:ln w="12700" cap="flat">
          <a:noFill/>
          <a:miter lim="400000"/>
        </a:ln>
        <a:effec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40820</xdr:colOff>
      <xdr:row>0</xdr:row>
      <xdr:rowOff>13605</xdr:rowOff>
    </xdr:from>
    <xdr:to>
      <xdr:col>0</xdr:col>
      <xdr:colOff>3047999</xdr:colOff>
      <xdr:row>3</xdr:row>
      <xdr:rowOff>284388</xdr:rowOff>
    </xdr:to>
    <xdr:pic>
      <xdr:nvPicPr>
        <xdr:cNvPr id="444" name="Imagen 1" descr="Imagen 1">
          <a:extLst>
            <a:ext uri="{FF2B5EF4-FFF2-40B4-BE49-F238E27FC236}">
              <a16:creationId xmlns:a16="http://schemas.microsoft.com/office/drawing/2014/main" id="{00000000-0008-0000-1300-0000BC010000}"/>
            </a:ext>
          </a:extLst>
        </xdr:cNvPr>
        <xdr:cNvPicPr>
          <a:picLocks noChangeAspect="1"/>
        </xdr:cNvPicPr>
      </xdr:nvPicPr>
      <xdr:blipFill>
        <a:blip xmlns:r="http://schemas.openxmlformats.org/officeDocument/2006/relationships" r:embed="rId1"/>
        <a:stretch>
          <a:fillRect/>
        </a:stretch>
      </xdr:blipFill>
      <xdr:spPr>
        <a:xfrm>
          <a:off x="40820" y="13605"/>
          <a:ext cx="3007180" cy="1156609"/>
        </a:xfrm>
        <a:prstGeom prst="rect">
          <a:avLst/>
        </a:prstGeom>
        <a:ln w="12700" cap="flat">
          <a:noFill/>
          <a:miter lim="400000"/>
        </a:ln>
        <a:effec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13607</xdr:rowOff>
    </xdr:from>
    <xdr:to>
      <xdr:col>0</xdr:col>
      <xdr:colOff>3048000</xdr:colOff>
      <xdr:row>3</xdr:row>
      <xdr:rowOff>284388</xdr:rowOff>
    </xdr:to>
    <xdr:pic>
      <xdr:nvPicPr>
        <xdr:cNvPr id="474" name="Imagen 1" descr="Imagen 1">
          <a:extLst>
            <a:ext uri="{FF2B5EF4-FFF2-40B4-BE49-F238E27FC236}">
              <a16:creationId xmlns:a16="http://schemas.microsoft.com/office/drawing/2014/main" id="{00000000-0008-0000-1400-0000DA010000}"/>
            </a:ext>
          </a:extLst>
        </xdr:cNvPr>
        <xdr:cNvPicPr>
          <a:picLocks noChangeAspect="1"/>
        </xdr:cNvPicPr>
      </xdr:nvPicPr>
      <xdr:blipFill>
        <a:blip xmlns:r="http://schemas.openxmlformats.org/officeDocument/2006/relationships" r:embed="rId1"/>
        <a:stretch>
          <a:fillRect/>
        </a:stretch>
      </xdr:blipFill>
      <xdr:spPr>
        <a:xfrm>
          <a:off x="0" y="13607"/>
          <a:ext cx="3048000" cy="1156607"/>
        </a:xfrm>
        <a:prstGeom prst="rect">
          <a:avLst/>
        </a:prstGeom>
        <a:ln w="12700" cap="flat">
          <a:noFill/>
          <a:miter lim="400000"/>
        </a:ln>
        <a:effec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27215</xdr:colOff>
      <xdr:row>0</xdr:row>
      <xdr:rowOff>0</xdr:rowOff>
    </xdr:from>
    <xdr:to>
      <xdr:col>0</xdr:col>
      <xdr:colOff>3061607</xdr:colOff>
      <xdr:row>3</xdr:row>
      <xdr:rowOff>270780</xdr:rowOff>
    </xdr:to>
    <xdr:pic>
      <xdr:nvPicPr>
        <xdr:cNvPr id="504" name="Imagen 1" descr="Imagen 1">
          <a:extLst>
            <a:ext uri="{FF2B5EF4-FFF2-40B4-BE49-F238E27FC236}">
              <a16:creationId xmlns:a16="http://schemas.microsoft.com/office/drawing/2014/main" id="{00000000-0008-0000-1500-0000F8010000}"/>
            </a:ext>
          </a:extLst>
        </xdr:cNvPr>
        <xdr:cNvPicPr>
          <a:picLocks noChangeAspect="1"/>
        </xdr:cNvPicPr>
      </xdr:nvPicPr>
      <xdr:blipFill>
        <a:blip xmlns:r="http://schemas.openxmlformats.org/officeDocument/2006/relationships" r:embed="rId1"/>
        <a:stretch>
          <a:fillRect/>
        </a:stretch>
      </xdr:blipFill>
      <xdr:spPr>
        <a:xfrm>
          <a:off x="27214" y="0"/>
          <a:ext cx="3034393" cy="1156606"/>
        </a:xfrm>
        <a:prstGeom prst="rect">
          <a:avLst/>
        </a:prstGeom>
        <a:ln w="12700" cap="flat">
          <a:noFill/>
          <a:miter lim="400000"/>
        </a:ln>
        <a:effec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3059906</xdr:colOff>
      <xdr:row>3</xdr:row>
      <xdr:rowOff>269079</xdr:rowOff>
    </xdr:to>
    <xdr:pic>
      <xdr:nvPicPr>
        <xdr:cNvPr id="534" name="Imagen 1" descr="Imagen 1">
          <a:extLst>
            <a:ext uri="{FF2B5EF4-FFF2-40B4-BE49-F238E27FC236}">
              <a16:creationId xmlns:a16="http://schemas.microsoft.com/office/drawing/2014/main" id="{00000000-0008-0000-1600-000016020000}"/>
            </a:ext>
          </a:extLst>
        </xdr:cNvPr>
        <xdr:cNvPicPr>
          <a:picLocks noChangeAspect="1"/>
        </xdr:cNvPicPr>
      </xdr:nvPicPr>
      <xdr:blipFill>
        <a:blip xmlns:r="http://schemas.openxmlformats.org/officeDocument/2006/relationships" r:embed="rId1"/>
        <a:stretch>
          <a:fillRect/>
        </a:stretch>
      </xdr:blipFill>
      <xdr:spPr>
        <a:xfrm>
          <a:off x="0" y="23812"/>
          <a:ext cx="3059907" cy="1131093"/>
        </a:xfrm>
        <a:prstGeom prst="rect">
          <a:avLst/>
        </a:prstGeom>
        <a:ln w="12700" cap="flat">
          <a:noFill/>
          <a:miter lim="400000"/>
        </a:ln>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428625</xdr:colOff>
      <xdr:row>3</xdr:row>
      <xdr:rowOff>250599</xdr:rowOff>
    </xdr:to>
    <xdr:pic>
      <xdr:nvPicPr>
        <xdr:cNvPr id="2" name="Imagen 1" descr="Imagen 1">
          <a:extLst>
            <a:ext uri="{FF2B5EF4-FFF2-40B4-BE49-F238E27FC236}">
              <a16:creationId xmlns:a16="http://schemas.microsoft.com/office/drawing/2014/main" id="{454EF415-B152-47F1-B4FF-F354130B77CD}"/>
            </a:ext>
          </a:extLst>
        </xdr:cNvPr>
        <xdr:cNvPicPr>
          <a:picLocks noChangeAspect="1"/>
        </xdr:cNvPicPr>
      </xdr:nvPicPr>
      <xdr:blipFill>
        <a:blip xmlns:r="http://schemas.openxmlformats.org/officeDocument/2006/relationships" r:embed="rId1"/>
        <a:stretch>
          <a:fillRect/>
        </a:stretch>
      </xdr:blipFill>
      <xdr:spPr>
        <a:xfrm>
          <a:off x="0" y="0"/>
          <a:ext cx="2819400" cy="1107849"/>
        </a:xfrm>
        <a:prstGeom prst="rect">
          <a:avLst/>
        </a:prstGeom>
        <a:ln w="12700" cap="flat">
          <a:noFill/>
          <a:miter lim="400000"/>
        </a:ln>
        <a:effec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28916</xdr:colOff>
      <xdr:row>0</xdr:row>
      <xdr:rowOff>0</xdr:rowOff>
    </xdr:from>
    <xdr:to>
      <xdr:col>0</xdr:col>
      <xdr:colOff>3059906</xdr:colOff>
      <xdr:row>3</xdr:row>
      <xdr:rowOff>269080</xdr:rowOff>
    </xdr:to>
    <xdr:pic>
      <xdr:nvPicPr>
        <xdr:cNvPr id="564" name="Imagen 1" descr="Imagen 1">
          <a:extLst>
            <a:ext uri="{FF2B5EF4-FFF2-40B4-BE49-F238E27FC236}">
              <a16:creationId xmlns:a16="http://schemas.microsoft.com/office/drawing/2014/main" id="{00000000-0008-0000-1700-000034020000}"/>
            </a:ext>
          </a:extLst>
        </xdr:cNvPr>
        <xdr:cNvPicPr>
          <a:picLocks noChangeAspect="1"/>
        </xdr:cNvPicPr>
      </xdr:nvPicPr>
      <xdr:blipFill>
        <a:blip xmlns:r="http://schemas.openxmlformats.org/officeDocument/2006/relationships" r:embed="rId1"/>
        <a:stretch>
          <a:fillRect/>
        </a:stretch>
      </xdr:blipFill>
      <xdr:spPr>
        <a:xfrm>
          <a:off x="28916" y="0"/>
          <a:ext cx="3030990" cy="1154906"/>
        </a:xfrm>
        <a:prstGeom prst="rect">
          <a:avLst/>
        </a:prstGeom>
        <a:ln w="12700" cap="flat">
          <a:noFill/>
          <a:miter lim="400000"/>
        </a:ln>
        <a:effec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3102428</xdr:colOff>
      <xdr:row>3</xdr:row>
      <xdr:rowOff>270782</xdr:rowOff>
    </xdr:to>
    <xdr:pic>
      <xdr:nvPicPr>
        <xdr:cNvPr id="594" name="Imagen 1" descr="Imagen 1">
          <a:extLst>
            <a:ext uri="{FF2B5EF4-FFF2-40B4-BE49-F238E27FC236}">
              <a16:creationId xmlns:a16="http://schemas.microsoft.com/office/drawing/2014/main" id="{00000000-0008-0000-1800-000052020000}"/>
            </a:ext>
          </a:extLst>
        </xdr:cNvPr>
        <xdr:cNvPicPr>
          <a:picLocks noChangeAspect="1"/>
        </xdr:cNvPicPr>
      </xdr:nvPicPr>
      <xdr:blipFill>
        <a:blip xmlns:r="http://schemas.openxmlformats.org/officeDocument/2006/relationships" r:embed="rId1"/>
        <a:stretch>
          <a:fillRect/>
        </a:stretch>
      </xdr:blipFill>
      <xdr:spPr>
        <a:xfrm>
          <a:off x="0" y="0"/>
          <a:ext cx="3102429" cy="1156608"/>
        </a:xfrm>
        <a:prstGeom prst="rect">
          <a:avLst/>
        </a:prstGeom>
        <a:ln w="12700" cap="flat">
          <a:noFill/>
          <a:miter lim="400000"/>
        </a:ln>
        <a:effec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13607</xdr:colOff>
      <xdr:row>0</xdr:row>
      <xdr:rowOff>0</xdr:rowOff>
    </xdr:from>
    <xdr:to>
      <xdr:col>0</xdr:col>
      <xdr:colOff>3020786</xdr:colOff>
      <xdr:row>3</xdr:row>
      <xdr:rowOff>270780</xdr:rowOff>
    </xdr:to>
    <xdr:pic>
      <xdr:nvPicPr>
        <xdr:cNvPr id="624" name="Imagen 1" descr="Imagen 1">
          <a:extLst>
            <a:ext uri="{FF2B5EF4-FFF2-40B4-BE49-F238E27FC236}">
              <a16:creationId xmlns:a16="http://schemas.microsoft.com/office/drawing/2014/main" id="{00000000-0008-0000-1900-000070020000}"/>
            </a:ext>
          </a:extLst>
        </xdr:cNvPr>
        <xdr:cNvPicPr>
          <a:picLocks noChangeAspect="1"/>
        </xdr:cNvPicPr>
      </xdr:nvPicPr>
      <xdr:blipFill>
        <a:blip xmlns:r="http://schemas.openxmlformats.org/officeDocument/2006/relationships" r:embed="rId1"/>
        <a:stretch>
          <a:fillRect/>
        </a:stretch>
      </xdr:blipFill>
      <xdr:spPr>
        <a:xfrm>
          <a:off x="13607" y="0"/>
          <a:ext cx="3007180" cy="1156606"/>
        </a:xfrm>
        <a:prstGeom prst="rect">
          <a:avLst/>
        </a:prstGeom>
        <a:ln w="12700" cap="flat">
          <a:noFill/>
          <a:miter lim="400000"/>
        </a:ln>
        <a:effec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23812</xdr:rowOff>
    </xdr:from>
    <xdr:to>
      <xdr:col>0</xdr:col>
      <xdr:colOff>3036094</xdr:colOff>
      <xdr:row>3</xdr:row>
      <xdr:rowOff>280987</xdr:rowOff>
    </xdr:to>
    <xdr:pic>
      <xdr:nvPicPr>
        <xdr:cNvPr id="654" name="Imagen 1" descr="Imagen 1">
          <a:extLst>
            <a:ext uri="{FF2B5EF4-FFF2-40B4-BE49-F238E27FC236}">
              <a16:creationId xmlns:a16="http://schemas.microsoft.com/office/drawing/2014/main" id="{00000000-0008-0000-1A00-00008E020000}"/>
            </a:ext>
          </a:extLst>
        </xdr:cNvPr>
        <xdr:cNvPicPr>
          <a:picLocks noChangeAspect="1"/>
        </xdr:cNvPicPr>
      </xdr:nvPicPr>
      <xdr:blipFill>
        <a:blip xmlns:r="http://schemas.openxmlformats.org/officeDocument/2006/relationships" r:embed="rId1"/>
        <a:stretch>
          <a:fillRect/>
        </a:stretch>
      </xdr:blipFill>
      <xdr:spPr>
        <a:xfrm>
          <a:off x="0" y="23812"/>
          <a:ext cx="3036094" cy="1143001"/>
        </a:xfrm>
        <a:prstGeom prst="rect">
          <a:avLst/>
        </a:prstGeom>
        <a:ln w="12700" cap="flat">
          <a:noFill/>
          <a:miter lim="400000"/>
        </a:ln>
        <a:effec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40822</xdr:colOff>
      <xdr:row>0</xdr:row>
      <xdr:rowOff>0</xdr:rowOff>
    </xdr:from>
    <xdr:to>
      <xdr:col>0</xdr:col>
      <xdr:colOff>3061607</xdr:colOff>
      <xdr:row>3</xdr:row>
      <xdr:rowOff>284389</xdr:rowOff>
    </xdr:to>
    <xdr:pic>
      <xdr:nvPicPr>
        <xdr:cNvPr id="684" name="Imagen 1" descr="Imagen 1">
          <a:extLst>
            <a:ext uri="{FF2B5EF4-FFF2-40B4-BE49-F238E27FC236}">
              <a16:creationId xmlns:a16="http://schemas.microsoft.com/office/drawing/2014/main" id="{00000000-0008-0000-1B00-0000AC020000}"/>
            </a:ext>
          </a:extLst>
        </xdr:cNvPr>
        <xdr:cNvPicPr>
          <a:picLocks noChangeAspect="1"/>
        </xdr:cNvPicPr>
      </xdr:nvPicPr>
      <xdr:blipFill>
        <a:blip xmlns:r="http://schemas.openxmlformats.org/officeDocument/2006/relationships" r:embed="rId1"/>
        <a:stretch>
          <a:fillRect/>
        </a:stretch>
      </xdr:blipFill>
      <xdr:spPr>
        <a:xfrm>
          <a:off x="40821" y="0"/>
          <a:ext cx="3020786" cy="1170215"/>
        </a:xfrm>
        <a:prstGeom prst="rect">
          <a:avLst/>
        </a:prstGeom>
        <a:ln w="12700" cap="flat">
          <a:noFill/>
          <a:miter lim="400000"/>
        </a:ln>
        <a:effec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3048000</xdr:colOff>
      <xdr:row>4</xdr:row>
      <xdr:rowOff>2719</xdr:rowOff>
    </xdr:to>
    <xdr:pic>
      <xdr:nvPicPr>
        <xdr:cNvPr id="714" name="Imagen 1" descr="Imagen 1">
          <a:extLst>
            <a:ext uri="{FF2B5EF4-FFF2-40B4-BE49-F238E27FC236}">
              <a16:creationId xmlns:a16="http://schemas.microsoft.com/office/drawing/2014/main" id="{00000000-0008-0000-1C00-0000CA020000}"/>
            </a:ext>
          </a:extLst>
        </xdr:cNvPr>
        <xdr:cNvPicPr>
          <a:picLocks noChangeAspect="1"/>
        </xdr:cNvPicPr>
      </xdr:nvPicPr>
      <xdr:blipFill>
        <a:blip xmlns:r="http://schemas.openxmlformats.org/officeDocument/2006/relationships" r:embed="rId1"/>
        <a:stretch>
          <a:fillRect/>
        </a:stretch>
      </xdr:blipFill>
      <xdr:spPr>
        <a:xfrm>
          <a:off x="0" y="0"/>
          <a:ext cx="3048000" cy="1183820"/>
        </a:xfrm>
        <a:prstGeom prst="rect">
          <a:avLst/>
        </a:prstGeom>
        <a:ln w="12700" cap="flat">
          <a:noFill/>
          <a:miter lim="400000"/>
        </a:ln>
        <a:effec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27215</xdr:rowOff>
    </xdr:from>
    <xdr:to>
      <xdr:col>0</xdr:col>
      <xdr:colOff>3034392</xdr:colOff>
      <xdr:row>3</xdr:row>
      <xdr:rowOff>270782</xdr:rowOff>
    </xdr:to>
    <xdr:pic>
      <xdr:nvPicPr>
        <xdr:cNvPr id="744" name="Imagen 1" descr="Imagen 1">
          <a:extLst>
            <a:ext uri="{FF2B5EF4-FFF2-40B4-BE49-F238E27FC236}">
              <a16:creationId xmlns:a16="http://schemas.microsoft.com/office/drawing/2014/main" id="{00000000-0008-0000-1D00-0000E8020000}"/>
            </a:ext>
          </a:extLst>
        </xdr:cNvPr>
        <xdr:cNvPicPr>
          <a:picLocks noChangeAspect="1"/>
        </xdr:cNvPicPr>
      </xdr:nvPicPr>
      <xdr:blipFill>
        <a:blip xmlns:r="http://schemas.openxmlformats.org/officeDocument/2006/relationships" r:embed="rId1"/>
        <a:stretch>
          <a:fillRect/>
        </a:stretch>
      </xdr:blipFill>
      <xdr:spPr>
        <a:xfrm>
          <a:off x="0" y="27214"/>
          <a:ext cx="3034392" cy="1129394"/>
        </a:xfrm>
        <a:prstGeom prst="rect">
          <a:avLst/>
        </a:prstGeom>
        <a:ln w="12700" cap="flat">
          <a:noFill/>
          <a:miter lim="400000"/>
        </a:ln>
        <a:effec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3061607</xdr:colOff>
      <xdr:row>4</xdr:row>
      <xdr:rowOff>2719</xdr:rowOff>
    </xdr:to>
    <xdr:pic>
      <xdr:nvPicPr>
        <xdr:cNvPr id="774" name="Imagen 1" descr="Imagen 1">
          <a:extLst>
            <a:ext uri="{FF2B5EF4-FFF2-40B4-BE49-F238E27FC236}">
              <a16:creationId xmlns:a16="http://schemas.microsoft.com/office/drawing/2014/main" id="{00000000-0008-0000-1E00-000006030000}"/>
            </a:ext>
          </a:extLst>
        </xdr:cNvPr>
        <xdr:cNvPicPr>
          <a:picLocks noChangeAspect="1"/>
        </xdr:cNvPicPr>
      </xdr:nvPicPr>
      <xdr:blipFill>
        <a:blip xmlns:r="http://schemas.openxmlformats.org/officeDocument/2006/relationships" r:embed="rId1"/>
        <a:stretch>
          <a:fillRect/>
        </a:stretch>
      </xdr:blipFill>
      <xdr:spPr>
        <a:xfrm>
          <a:off x="0" y="0"/>
          <a:ext cx="3061607" cy="1183820"/>
        </a:xfrm>
        <a:prstGeom prst="rect">
          <a:avLst/>
        </a:prstGeom>
        <a:ln w="12700" cap="flat">
          <a:noFill/>
          <a:miter lim="400000"/>
        </a:ln>
        <a:effec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12247</xdr:colOff>
      <xdr:row>0</xdr:row>
      <xdr:rowOff>8165</xdr:rowOff>
    </xdr:from>
    <xdr:to>
      <xdr:col>0</xdr:col>
      <xdr:colOff>3075215</xdr:colOff>
      <xdr:row>3</xdr:row>
      <xdr:rowOff>270782</xdr:rowOff>
    </xdr:to>
    <xdr:pic>
      <xdr:nvPicPr>
        <xdr:cNvPr id="804" name="Imagen 1" descr="Imagen 1">
          <a:extLst>
            <a:ext uri="{FF2B5EF4-FFF2-40B4-BE49-F238E27FC236}">
              <a16:creationId xmlns:a16="http://schemas.microsoft.com/office/drawing/2014/main" id="{00000000-0008-0000-1F00-000024030000}"/>
            </a:ext>
          </a:extLst>
        </xdr:cNvPr>
        <xdr:cNvPicPr>
          <a:picLocks noChangeAspect="1"/>
        </xdr:cNvPicPr>
      </xdr:nvPicPr>
      <xdr:blipFill>
        <a:blip xmlns:r="http://schemas.openxmlformats.org/officeDocument/2006/relationships" r:embed="rId1"/>
        <a:stretch>
          <a:fillRect/>
        </a:stretch>
      </xdr:blipFill>
      <xdr:spPr>
        <a:xfrm>
          <a:off x="12247" y="8165"/>
          <a:ext cx="3062969" cy="1148443"/>
        </a:xfrm>
        <a:prstGeom prst="rect">
          <a:avLst/>
        </a:prstGeom>
        <a:ln w="12700" cap="flat">
          <a:noFill/>
          <a:miter lim="400000"/>
        </a:ln>
        <a:effec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27215</xdr:colOff>
      <xdr:row>0</xdr:row>
      <xdr:rowOff>13607</xdr:rowOff>
    </xdr:from>
    <xdr:to>
      <xdr:col>0</xdr:col>
      <xdr:colOff>3020786</xdr:colOff>
      <xdr:row>3</xdr:row>
      <xdr:rowOff>257174</xdr:rowOff>
    </xdr:to>
    <xdr:pic>
      <xdr:nvPicPr>
        <xdr:cNvPr id="834" name="Imagen 1" descr="Imagen 1">
          <a:extLst>
            <a:ext uri="{FF2B5EF4-FFF2-40B4-BE49-F238E27FC236}">
              <a16:creationId xmlns:a16="http://schemas.microsoft.com/office/drawing/2014/main" id="{00000000-0008-0000-2000-000042030000}"/>
            </a:ext>
          </a:extLst>
        </xdr:cNvPr>
        <xdr:cNvPicPr>
          <a:picLocks noChangeAspect="1"/>
        </xdr:cNvPicPr>
      </xdr:nvPicPr>
      <xdr:blipFill>
        <a:blip xmlns:r="http://schemas.openxmlformats.org/officeDocument/2006/relationships" r:embed="rId1"/>
        <a:stretch>
          <a:fillRect/>
        </a:stretch>
      </xdr:blipFill>
      <xdr:spPr>
        <a:xfrm>
          <a:off x="27214" y="13607"/>
          <a:ext cx="2993572" cy="1129393"/>
        </a:xfrm>
        <a:prstGeom prst="rect">
          <a:avLst/>
        </a:prstGeom>
        <a:ln w="12700" cap="flat">
          <a:noFill/>
          <a:miter lim="400000"/>
        </a:ln>
        <a:effec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14842</xdr:colOff>
      <xdr:row>0</xdr:row>
      <xdr:rowOff>13607</xdr:rowOff>
    </xdr:from>
    <xdr:to>
      <xdr:col>0</xdr:col>
      <xdr:colOff>2933700</xdr:colOff>
      <xdr:row>3</xdr:row>
      <xdr:rowOff>274712</xdr:rowOff>
    </xdr:to>
    <xdr:pic>
      <xdr:nvPicPr>
        <xdr:cNvPr id="52" name="Imagen 1" descr="Imagen 1">
          <a:extLst>
            <a:ext uri="{FF2B5EF4-FFF2-40B4-BE49-F238E27FC236}">
              <a16:creationId xmlns:a16="http://schemas.microsoft.com/office/drawing/2014/main" id="{00000000-0008-0000-0600-000034000000}"/>
            </a:ext>
          </a:extLst>
        </xdr:cNvPr>
        <xdr:cNvPicPr>
          <a:picLocks noChangeAspect="1"/>
        </xdr:cNvPicPr>
      </xdr:nvPicPr>
      <xdr:blipFill>
        <a:blip xmlns:r="http://schemas.openxmlformats.org/officeDocument/2006/relationships" r:embed="rId1"/>
        <a:stretch>
          <a:fillRect/>
        </a:stretch>
      </xdr:blipFill>
      <xdr:spPr>
        <a:xfrm>
          <a:off x="14842" y="13607"/>
          <a:ext cx="2918858" cy="1146930"/>
        </a:xfrm>
        <a:prstGeom prst="rect">
          <a:avLst/>
        </a:prstGeom>
        <a:ln w="12700" cap="flat">
          <a:noFill/>
          <a:miter lim="400000"/>
        </a:ln>
        <a:effec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202405</xdr:colOff>
      <xdr:row>3</xdr:row>
      <xdr:rowOff>261935</xdr:rowOff>
    </xdr:to>
    <xdr:pic>
      <xdr:nvPicPr>
        <xdr:cNvPr id="848" name="Imagen 2" descr="Imagen 2">
          <a:extLst>
            <a:ext uri="{FF2B5EF4-FFF2-40B4-BE49-F238E27FC236}">
              <a16:creationId xmlns:a16="http://schemas.microsoft.com/office/drawing/2014/main" id="{00000000-0008-0000-2100-000050030000}"/>
            </a:ext>
          </a:extLst>
        </xdr:cNvPr>
        <xdr:cNvPicPr>
          <a:picLocks noChangeAspect="1"/>
        </xdr:cNvPicPr>
      </xdr:nvPicPr>
      <xdr:blipFill>
        <a:blip xmlns:r="http://schemas.openxmlformats.org/officeDocument/2006/relationships" r:embed="rId1"/>
        <a:stretch>
          <a:fillRect/>
        </a:stretch>
      </xdr:blipFill>
      <xdr:spPr>
        <a:xfrm>
          <a:off x="0" y="0"/>
          <a:ext cx="3860006" cy="1119186"/>
        </a:xfrm>
        <a:prstGeom prst="rect">
          <a:avLst/>
        </a:prstGeom>
        <a:ln w="12700" cap="flat">
          <a:noFill/>
          <a:miter lim="400000"/>
        </a:ln>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28448</xdr:colOff>
      <xdr:row>0</xdr:row>
      <xdr:rowOff>95250</xdr:rowOff>
    </xdr:from>
    <xdr:to>
      <xdr:col>0</xdr:col>
      <xdr:colOff>2664041</xdr:colOff>
      <xdr:row>3</xdr:row>
      <xdr:rowOff>226411</xdr:rowOff>
    </xdr:to>
    <xdr:pic>
      <xdr:nvPicPr>
        <xdr:cNvPr id="82" name="Imagen 1" descr="Imagen 1">
          <a:extLst>
            <a:ext uri="{FF2B5EF4-FFF2-40B4-BE49-F238E27FC236}">
              <a16:creationId xmlns:a16="http://schemas.microsoft.com/office/drawing/2014/main" id="{00000000-0008-0000-0700-000052000000}"/>
            </a:ext>
          </a:extLst>
        </xdr:cNvPr>
        <xdr:cNvPicPr>
          <a:picLocks noChangeAspect="1"/>
        </xdr:cNvPicPr>
      </xdr:nvPicPr>
      <xdr:blipFill>
        <a:blip xmlns:r="http://schemas.openxmlformats.org/officeDocument/2006/relationships" r:embed="rId1"/>
        <a:stretch>
          <a:fillRect/>
        </a:stretch>
      </xdr:blipFill>
      <xdr:spPr>
        <a:xfrm>
          <a:off x="28448" y="95250"/>
          <a:ext cx="2635594" cy="1016987"/>
        </a:xfrm>
        <a:prstGeom prst="rect">
          <a:avLst/>
        </a:prstGeom>
        <a:ln w="12700" cap="flat">
          <a:noFill/>
          <a:miter lim="400000"/>
        </a:ln>
        <a:effectLst/>
      </xdr:spPr>
    </xdr:pic>
    <xdr:clientData/>
  </xdr:twoCellAnchor>
  <xdr:twoCellAnchor>
    <xdr:from>
      <xdr:col>0</xdr:col>
      <xdr:colOff>28449</xdr:colOff>
      <xdr:row>0</xdr:row>
      <xdr:rowOff>13607</xdr:rowOff>
    </xdr:from>
    <xdr:to>
      <xdr:col>0</xdr:col>
      <xdr:colOff>2924175</xdr:colOff>
      <xdr:row>3</xdr:row>
      <xdr:rowOff>250514</xdr:rowOff>
    </xdr:to>
    <xdr:pic>
      <xdr:nvPicPr>
        <xdr:cNvPr id="83" name="Imagen 2" descr="Imagen 2">
          <a:extLst>
            <a:ext uri="{FF2B5EF4-FFF2-40B4-BE49-F238E27FC236}">
              <a16:creationId xmlns:a16="http://schemas.microsoft.com/office/drawing/2014/main" id="{00000000-0008-0000-0700-000053000000}"/>
            </a:ext>
          </a:extLst>
        </xdr:cNvPr>
        <xdr:cNvPicPr>
          <a:picLocks noChangeAspect="1"/>
        </xdr:cNvPicPr>
      </xdr:nvPicPr>
      <xdr:blipFill>
        <a:blip xmlns:r="http://schemas.openxmlformats.org/officeDocument/2006/relationships" r:embed="rId1"/>
        <a:stretch>
          <a:fillRect/>
        </a:stretch>
      </xdr:blipFill>
      <xdr:spPr>
        <a:xfrm>
          <a:off x="28449" y="13607"/>
          <a:ext cx="2895726" cy="1122732"/>
        </a:xfrm>
        <a:prstGeom prst="rect">
          <a:avLst/>
        </a:prstGeom>
        <a:ln w="12700" cap="flat">
          <a:noFill/>
          <a:miter lim="400000"/>
        </a:ln>
        <a:effec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4763</xdr:rowOff>
    </xdr:from>
    <xdr:to>
      <xdr:col>0</xdr:col>
      <xdr:colOff>2962275</xdr:colOff>
      <xdr:row>3</xdr:row>
      <xdr:rowOff>253737</xdr:rowOff>
    </xdr:to>
    <xdr:pic>
      <xdr:nvPicPr>
        <xdr:cNvPr id="113" name="Imagen 1" descr="Imagen 1">
          <a:extLst>
            <a:ext uri="{FF2B5EF4-FFF2-40B4-BE49-F238E27FC236}">
              <a16:creationId xmlns:a16="http://schemas.microsoft.com/office/drawing/2014/main" id="{00000000-0008-0000-0800-000071000000}"/>
            </a:ext>
          </a:extLst>
        </xdr:cNvPr>
        <xdr:cNvPicPr>
          <a:picLocks noChangeAspect="1"/>
        </xdr:cNvPicPr>
      </xdr:nvPicPr>
      <xdr:blipFill>
        <a:blip xmlns:r="http://schemas.openxmlformats.org/officeDocument/2006/relationships" r:embed="rId1"/>
        <a:stretch>
          <a:fillRect/>
        </a:stretch>
      </xdr:blipFill>
      <xdr:spPr>
        <a:xfrm>
          <a:off x="0" y="4763"/>
          <a:ext cx="2962275" cy="1106224"/>
        </a:xfrm>
        <a:prstGeom prst="rect">
          <a:avLst/>
        </a:prstGeom>
        <a:ln w="12700" cap="flat">
          <a:noFill/>
          <a:miter lim="400000"/>
        </a:ln>
        <a:effec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4975</xdr:colOff>
      <xdr:row>0</xdr:row>
      <xdr:rowOff>0</xdr:rowOff>
    </xdr:from>
    <xdr:to>
      <xdr:col>0</xdr:col>
      <xdr:colOff>3071812</xdr:colOff>
      <xdr:row>3</xdr:row>
      <xdr:rowOff>250030</xdr:rowOff>
    </xdr:to>
    <xdr:pic>
      <xdr:nvPicPr>
        <xdr:cNvPr id="143" name="Imagen 1" descr="Imagen 1">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
        <a:stretch>
          <a:fillRect/>
        </a:stretch>
      </xdr:blipFill>
      <xdr:spPr>
        <a:xfrm>
          <a:off x="4974" y="0"/>
          <a:ext cx="3066839" cy="1107281"/>
        </a:xfrm>
        <a:prstGeom prst="rect">
          <a:avLst/>
        </a:prstGeom>
        <a:ln w="12700" cap="flat">
          <a:noFill/>
          <a:miter lim="400000"/>
        </a:ln>
        <a:effec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3071812</xdr:colOff>
      <xdr:row>3</xdr:row>
      <xdr:rowOff>300037</xdr:rowOff>
    </xdr:to>
    <xdr:pic>
      <xdr:nvPicPr>
        <xdr:cNvPr id="173" name="Imagen 1" descr="Imagen 1">
          <a:extLst>
            <a:ext uri="{FF2B5EF4-FFF2-40B4-BE49-F238E27FC236}">
              <a16:creationId xmlns:a16="http://schemas.microsoft.com/office/drawing/2014/main" id="{00000000-0008-0000-0A00-0000AD000000}"/>
            </a:ext>
          </a:extLst>
        </xdr:cNvPr>
        <xdr:cNvPicPr>
          <a:picLocks noChangeAspect="1"/>
        </xdr:cNvPicPr>
      </xdr:nvPicPr>
      <xdr:blipFill>
        <a:blip xmlns:r="http://schemas.openxmlformats.org/officeDocument/2006/relationships" r:embed="rId1"/>
        <a:stretch>
          <a:fillRect/>
        </a:stretch>
      </xdr:blipFill>
      <xdr:spPr>
        <a:xfrm>
          <a:off x="0" y="0"/>
          <a:ext cx="3071812" cy="1214438"/>
        </a:xfrm>
        <a:prstGeom prst="rect">
          <a:avLst/>
        </a:prstGeom>
        <a:ln w="12700" cap="flat">
          <a:noFill/>
          <a:miter lim="400000"/>
        </a:ln>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23346</xdr:colOff>
      <xdr:row>0</xdr:row>
      <xdr:rowOff>0</xdr:rowOff>
    </xdr:from>
    <xdr:to>
      <xdr:col>0</xdr:col>
      <xdr:colOff>3071812</xdr:colOff>
      <xdr:row>3</xdr:row>
      <xdr:rowOff>280987</xdr:rowOff>
    </xdr:to>
    <xdr:pic>
      <xdr:nvPicPr>
        <xdr:cNvPr id="203" name="Imagen 1" descr="Imagen 1">
          <a:extLst>
            <a:ext uri="{FF2B5EF4-FFF2-40B4-BE49-F238E27FC236}">
              <a16:creationId xmlns:a16="http://schemas.microsoft.com/office/drawing/2014/main" id="{00000000-0008-0000-0B00-0000CB000000}"/>
            </a:ext>
          </a:extLst>
        </xdr:cNvPr>
        <xdr:cNvPicPr>
          <a:picLocks noChangeAspect="1"/>
        </xdr:cNvPicPr>
      </xdr:nvPicPr>
      <xdr:blipFill>
        <a:blip xmlns:r="http://schemas.openxmlformats.org/officeDocument/2006/relationships" r:embed="rId1"/>
        <a:stretch>
          <a:fillRect/>
        </a:stretch>
      </xdr:blipFill>
      <xdr:spPr>
        <a:xfrm>
          <a:off x="23345" y="0"/>
          <a:ext cx="3048468" cy="1166813"/>
        </a:xfrm>
        <a:prstGeom prst="rect">
          <a:avLst/>
        </a:prstGeom>
        <a:ln w="12700" cap="flat">
          <a:noFill/>
          <a:miter lim="400000"/>
        </a:ln>
        <a:effec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0</xdr:row>
      <xdr:rowOff>0</xdr:rowOff>
    </xdr:from>
    <xdr:to>
      <xdr:col>1</xdr:col>
      <xdr:colOff>0</xdr:colOff>
      <xdr:row>3</xdr:row>
      <xdr:rowOff>228600</xdr:rowOff>
    </xdr:to>
    <xdr:pic>
      <xdr:nvPicPr>
        <xdr:cNvPr id="233" name="Imagen 1" descr="Imagen 1">
          <a:extLst>
            <a:ext uri="{FF2B5EF4-FFF2-40B4-BE49-F238E27FC236}">
              <a16:creationId xmlns:a16="http://schemas.microsoft.com/office/drawing/2014/main" id="{00000000-0008-0000-0C00-0000E9000000}"/>
            </a:ext>
          </a:extLst>
        </xdr:cNvPr>
        <xdr:cNvPicPr>
          <a:picLocks noChangeAspect="1"/>
        </xdr:cNvPicPr>
      </xdr:nvPicPr>
      <xdr:blipFill>
        <a:blip xmlns:r="http://schemas.openxmlformats.org/officeDocument/2006/relationships" r:embed="rId1"/>
        <a:stretch>
          <a:fillRect/>
        </a:stretch>
      </xdr:blipFill>
      <xdr:spPr>
        <a:xfrm>
          <a:off x="28575" y="0"/>
          <a:ext cx="3028950" cy="1095375"/>
        </a:xfrm>
        <a:prstGeom prst="rect">
          <a:avLst/>
        </a:prstGeom>
        <a:ln w="12700" cap="flat">
          <a:noFill/>
          <a:miter lim="400000"/>
        </a:ln>
        <a:effectLst/>
      </xdr:spPr>
    </xdr:pic>
    <xdr:clientData/>
  </xdr:twoCellAnchor>
</xdr:wsDr>
</file>

<file path=xl/theme/theme1.xml><?xml version="1.0" encoding="utf-8"?>
<a:theme xmlns:a="http://schemas.openxmlformats.org/drawingml/2006/main" name="Tema de Office">
  <a:themeElements>
    <a:clrScheme name="Tema de Office">
      <a:dk1>
        <a:srgbClr val="000000"/>
      </a:dk1>
      <a:lt1>
        <a:srgbClr val="FFFFFF"/>
      </a:lt1>
      <a:dk2>
        <a:srgbClr val="A7A7A7"/>
      </a:dk2>
      <a:lt2>
        <a:srgbClr val="535353"/>
      </a:lt2>
      <a:accent1>
        <a:srgbClr val="156082"/>
      </a:accent1>
      <a:accent2>
        <a:srgbClr val="E97132"/>
      </a:accent2>
      <a:accent3>
        <a:srgbClr val="196B24"/>
      </a:accent3>
      <a:accent4>
        <a:srgbClr val="0F9ED5"/>
      </a:accent4>
      <a:accent5>
        <a:srgbClr val="A02B93"/>
      </a:accent5>
      <a:accent6>
        <a:srgbClr val="4EA72E"/>
      </a:accent6>
      <a:hlink>
        <a:srgbClr val="0000FF"/>
      </a:hlink>
      <a:folHlink>
        <a:srgbClr val="FF00FF"/>
      </a:folHlink>
    </a:clrScheme>
    <a:fontScheme name="Tema de Office">
      <a:majorFont>
        <a:latin typeface="Helvetica Neue"/>
        <a:ea typeface="Helvetica Neue"/>
        <a:cs typeface="Helvetica Neue"/>
      </a:majorFont>
      <a:minorFont>
        <a:latin typeface="Helvetica Neue"/>
        <a:ea typeface="Helvetica Neue"/>
        <a:cs typeface="Helvetica Neue"/>
      </a:minorFont>
    </a:fontScheme>
    <a:fmtScheme name="Tema d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905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905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Aptos Narrow"/>
            <a:ea typeface="Aptos Narrow"/>
            <a:cs typeface="Aptos Narrow"/>
            <a:sym typeface="Aptos Narrow"/>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hyperlink" Target="https://gobiernobogota-my.sharepoint.com/:f:/g/personal/diego_buelvas_gobiernobogota_gov_co/EpK8x5AtJQNIkn38evuSSHMBLM3wjsSKOHAEVma_0ReAvw?e=dgrBOx"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9"/>
  <sheetViews>
    <sheetView showGridLines="0" workbookViewId="0">
      <selection activeCell="B8" sqref="B8"/>
    </sheetView>
  </sheetViews>
  <sheetFormatPr baseColWidth="10" defaultColWidth="9.140625" defaultRowHeight="15" customHeight="1"/>
  <cols>
    <col min="1" max="1" width="21.28515625" style="1" customWidth="1"/>
    <col min="2" max="3" width="35.7109375" style="1" customWidth="1"/>
    <col min="4" max="4" width="28.42578125" style="1" customWidth="1"/>
    <col min="5" max="6" width="42.85546875" style="1" customWidth="1"/>
    <col min="7" max="7" width="21.42578125" style="1" customWidth="1"/>
    <col min="8" max="9" width="42.85546875" style="1" customWidth="1"/>
    <col min="10" max="10" width="7.140625" style="1" customWidth="1"/>
    <col min="11" max="15" width="17.140625" style="1" customWidth="1"/>
    <col min="16" max="16" width="20.140625" style="1" customWidth="1"/>
    <col min="17" max="17" width="10" style="1" customWidth="1"/>
    <col min="18" max="18" width="35.7109375" style="1" customWidth="1"/>
    <col min="19" max="19" width="9.140625" style="1" customWidth="1"/>
    <col min="20" max="16384" width="9.140625" style="1"/>
  </cols>
  <sheetData>
    <row r="1" spans="1:18" ht="22.5" customHeight="1">
      <c r="A1" s="257"/>
      <c r="B1" s="266" t="s">
        <v>0</v>
      </c>
      <c r="C1" s="267"/>
      <c r="D1" s="267"/>
      <c r="E1" s="267"/>
      <c r="F1" s="267"/>
      <c r="G1" s="267"/>
      <c r="H1" s="267"/>
      <c r="I1" s="267"/>
      <c r="J1" s="267"/>
      <c r="K1" s="267"/>
      <c r="L1" s="267"/>
      <c r="M1" s="267"/>
      <c r="N1" s="267"/>
      <c r="O1" s="7" t="s">
        <v>1</v>
      </c>
      <c r="P1" s="8" t="s">
        <v>2</v>
      </c>
      <c r="Q1" s="9"/>
      <c r="R1" s="10"/>
    </row>
    <row r="2" spans="1:18" ht="22.5" customHeight="1">
      <c r="A2" s="258"/>
      <c r="B2" s="268"/>
      <c r="C2" s="268"/>
      <c r="D2" s="268"/>
      <c r="E2" s="268"/>
      <c r="F2" s="268"/>
      <c r="G2" s="268"/>
      <c r="H2" s="268"/>
      <c r="I2" s="268"/>
      <c r="J2" s="268"/>
      <c r="K2" s="268"/>
      <c r="L2" s="268"/>
      <c r="M2" s="268"/>
      <c r="N2" s="268"/>
      <c r="O2" s="12" t="s">
        <v>3</v>
      </c>
      <c r="P2" s="13">
        <v>4</v>
      </c>
      <c r="Q2" s="11"/>
      <c r="R2" s="14"/>
    </row>
    <row r="3" spans="1:18" ht="22.5" customHeight="1">
      <c r="A3" s="258"/>
      <c r="B3" s="268"/>
      <c r="C3" s="268"/>
      <c r="D3" s="268"/>
      <c r="E3" s="268"/>
      <c r="F3" s="268"/>
      <c r="G3" s="268"/>
      <c r="H3" s="268"/>
      <c r="I3" s="268"/>
      <c r="J3" s="268"/>
      <c r="K3" s="268"/>
      <c r="L3" s="268"/>
      <c r="M3" s="268"/>
      <c r="N3" s="268"/>
      <c r="O3" s="12" t="s">
        <v>4</v>
      </c>
      <c r="P3" s="180" t="s">
        <v>5</v>
      </c>
      <c r="Q3" s="11"/>
      <c r="R3" s="14"/>
    </row>
    <row r="4" spans="1:18" ht="22.5" customHeight="1">
      <c r="A4" s="259"/>
      <c r="B4" s="269"/>
      <c r="C4" s="269"/>
      <c r="D4" s="269"/>
      <c r="E4" s="269"/>
      <c r="F4" s="269"/>
      <c r="G4" s="269"/>
      <c r="H4" s="269"/>
      <c r="I4" s="269"/>
      <c r="J4" s="269"/>
      <c r="K4" s="269"/>
      <c r="L4" s="269"/>
      <c r="M4" s="269"/>
      <c r="N4" s="269"/>
      <c r="O4" s="16" t="s">
        <v>6</v>
      </c>
      <c r="P4" s="181" t="s">
        <v>7</v>
      </c>
      <c r="Q4" s="11"/>
      <c r="R4" s="14"/>
    </row>
    <row r="5" spans="1:18" ht="21.75" customHeight="1">
      <c r="A5" s="17"/>
      <c r="B5" s="18"/>
      <c r="C5" s="18"/>
      <c r="D5" s="19"/>
      <c r="E5" s="19"/>
      <c r="F5" s="19"/>
      <c r="G5" s="19"/>
      <c r="H5" s="19"/>
      <c r="I5" s="19"/>
      <c r="J5" s="19"/>
      <c r="K5" s="19"/>
      <c r="L5" s="19"/>
      <c r="M5" s="19"/>
      <c r="N5" s="19"/>
      <c r="O5" s="19"/>
      <c r="P5" s="19"/>
      <c r="Q5" s="20"/>
      <c r="R5" s="14"/>
    </row>
    <row r="6" spans="1:18" ht="15" customHeight="1">
      <c r="A6" s="260" t="s">
        <v>8</v>
      </c>
      <c r="B6" s="262" t="s">
        <v>9</v>
      </c>
      <c r="C6" s="262" t="s">
        <v>10</v>
      </c>
      <c r="D6" s="264"/>
      <c r="E6" s="262" t="s">
        <v>11</v>
      </c>
      <c r="F6" s="262" t="s">
        <v>12</v>
      </c>
      <c r="G6" s="262" t="s">
        <v>13</v>
      </c>
      <c r="H6" s="262" t="s">
        <v>14</v>
      </c>
      <c r="I6" s="262" t="s">
        <v>15</v>
      </c>
      <c r="J6" s="262" t="s">
        <v>16</v>
      </c>
      <c r="K6" s="262" t="s">
        <v>17</v>
      </c>
      <c r="L6" s="264"/>
      <c r="M6" s="264"/>
      <c r="N6" s="264"/>
      <c r="O6" s="264"/>
      <c r="P6" s="265"/>
      <c r="Q6" s="11"/>
      <c r="R6" s="14"/>
    </row>
    <row r="7" spans="1:18" ht="60" customHeight="1">
      <c r="A7" s="261"/>
      <c r="B7" s="263"/>
      <c r="C7" s="182" t="s">
        <v>18</v>
      </c>
      <c r="D7" s="182" t="s">
        <v>19</v>
      </c>
      <c r="E7" s="263"/>
      <c r="F7" s="263"/>
      <c r="G7" s="263"/>
      <c r="H7" s="263"/>
      <c r="I7" s="263"/>
      <c r="J7" s="263"/>
      <c r="K7" s="21" t="s">
        <v>20</v>
      </c>
      <c r="L7" s="21" t="s">
        <v>21</v>
      </c>
      <c r="M7" s="21" t="s">
        <v>22</v>
      </c>
      <c r="N7" s="21" t="s">
        <v>23</v>
      </c>
      <c r="O7" s="21" t="s">
        <v>24</v>
      </c>
      <c r="P7" s="22" t="s">
        <v>25</v>
      </c>
      <c r="Q7" s="11"/>
      <c r="R7" s="14"/>
    </row>
    <row r="8" spans="1:18" ht="75" customHeight="1">
      <c r="A8" s="23" t="s">
        <v>26</v>
      </c>
      <c r="B8" s="24" t="s">
        <v>27</v>
      </c>
      <c r="C8" s="25" t="s">
        <v>28</v>
      </c>
      <c r="D8" s="25" t="s">
        <v>29</v>
      </c>
      <c r="E8" s="26" t="s">
        <v>30</v>
      </c>
      <c r="F8" s="24" t="s">
        <v>31</v>
      </c>
      <c r="G8" s="24" t="s">
        <v>32</v>
      </c>
      <c r="H8" s="24" t="s">
        <v>33</v>
      </c>
      <c r="I8" s="24" t="s">
        <v>34</v>
      </c>
      <c r="J8" s="27">
        <v>2.1</v>
      </c>
      <c r="K8" s="28" t="s">
        <v>35</v>
      </c>
      <c r="L8" s="29"/>
      <c r="M8" s="29"/>
      <c r="N8" s="29"/>
      <c r="O8" s="29"/>
      <c r="P8" s="30"/>
      <c r="Q8" s="31" t="s">
        <v>36</v>
      </c>
      <c r="R8" s="14"/>
    </row>
    <row r="9" spans="1:18" ht="75" customHeight="1">
      <c r="A9" s="32" t="s">
        <v>37</v>
      </c>
      <c r="B9" s="33" t="s">
        <v>38</v>
      </c>
      <c r="C9" s="5" t="s">
        <v>39</v>
      </c>
      <c r="D9" s="5" t="s">
        <v>40</v>
      </c>
      <c r="E9" s="34" t="s">
        <v>41</v>
      </c>
      <c r="F9" s="33" t="s">
        <v>42</v>
      </c>
      <c r="G9" s="33" t="s">
        <v>43</v>
      </c>
      <c r="H9" s="33" t="s">
        <v>44</v>
      </c>
      <c r="I9" s="33" t="s">
        <v>45</v>
      </c>
      <c r="J9" s="35">
        <v>2.2000000000000002</v>
      </c>
      <c r="K9" s="36"/>
      <c r="L9" s="37" t="s">
        <v>35</v>
      </c>
      <c r="M9" s="37" t="s">
        <v>35</v>
      </c>
      <c r="N9" s="36"/>
      <c r="O9" s="36"/>
      <c r="P9" s="38" t="s">
        <v>35</v>
      </c>
      <c r="Q9" s="31" t="s">
        <v>46</v>
      </c>
      <c r="R9" s="14"/>
    </row>
    <row r="10" spans="1:18" ht="75" customHeight="1">
      <c r="A10" s="32" t="s">
        <v>47</v>
      </c>
      <c r="B10" s="33" t="s">
        <v>48</v>
      </c>
      <c r="C10" s="5" t="s">
        <v>49</v>
      </c>
      <c r="D10" s="5" t="s">
        <v>50</v>
      </c>
      <c r="E10" s="34" t="s">
        <v>51</v>
      </c>
      <c r="F10" s="33" t="s">
        <v>52</v>
      </c>
      <c r="G10" s="33" t="s">
        <v>32</v>
      </c>
      <c r="H10" s="33" t="s">
        <v>53</v>
      </c>
      <c r="I10" s="33" t="s">
        <v>54</v>
      </c>
      <c r="J10" s="35">
        <v>2.2999999999999998</v>
      </c>
      <c r="K10" s="37" t="s">
        <v>35</v>
      </c>
      <c r="L10" s="36"/>
      <c r="M10" s="37" t="s">
        <v>35</v>
      </c>
      <c r="N10" s="36"/>
      <c r="O10" s="36"/>
      <c r="P10" s="39"/>
      <c r="Q10" s="31" t="s">
        <v>55</v>
      </c>
      <c r="R10" s="40"/>
    </row>
    <row r="11" spans="1:18" ht="75" customHeight="1">
      <c r="A11" s="32" t="s">
        <v>47</v>
      </c>
      <c r="B11" s="33" t="s">
        <v>56</v>
      </c>
      <c r="C11" s="5" t="s">
        <v>57</v>
      </c>
      <c r="D11" s="5" t="s">
        <v>58</v>
      </c>
      <c r="E11" s="34" t="s">
        <v>59</v>
      </c>
      <c r="F11" s="33" t="s">
        <v>60</v>
      </c>
      <c r="G11" s="33" t="s">
        <v>32</v>
      </c>
      <c r="H11" s="33" t="s">
        <v>61</v>
      </c>
      <c r="I11" s="33" t="s">
        <v>62</v>
      </c>
      <c r="J11" s="35">
        <v>2.4</v>
      </c>
      <c r="K11" s="37" t="s">
        <v>35</v>
      </c>
      <c r="L11" s="37" t="s">
        <v>35</v>
      </c>
      <c r="M11" s="36"/>
      <c r="N11" s="36"/>
      <c r="O11" s="36"/>
      <c r="P11" s="38" t="s">
        <v>35</v>
      </c>
      <c r="Q11" s="31" t="s">
        <v>63</v>
      </c>
      <c r="R11" s="40"/>
    </row>
    <row r="12" spans="1:18" ht="75" customHeight="1">
      <c r="A12" s="32" t="s">
        <v>47</v>
      </c>
      <c r="B12" s="33" t="s">
        <v>64</v>
      </c>
      <c r="C12" s="5" t="s">
        <v>65</v>
      </c>
      <c r="D12" s="5" t="s">
        <v>50</v>
      </c>
      <c r="E12" s="34" t="s">
        <v>66</v>
      </c>
      <c r="F12" s="33" t="s">
        <v>67</v>
      </c>
      <c r="G12" s="33" t="s">
        <v>43</v>
      </c>
      <c r="H12" s="33" t="s">
        <v>53</v>
      </c>
      <c r="I12" s="33" t="s">
        <v>68</v>
      </c>
      <c r="J12" s="35">
        <v>2.5</v>
      </c>
      <c r="K12" s="37" t="s">
        <v>35</v>
      </c>
      <c r="L12" s="36"/>
      <c r="M12" s="37" t="s">
        <v>35</v>
      </c>
      <c r="N12" s="36"/>
      <c r="O12" s="36"/>
      <c r="P12" s="38" t="s">
        <v>35</v>
      </c>
      <c r="Q12" s="31" t="s">
        <v>55</v>
      </c>
      <c r="R12" s="40"/>
    </row>
    <row r="13" spans="1:18" ht="75" customHeight="1">
      <c r="A13" s="32" t="s">
        <v>47</v>
      </c>
      <c r="B13" s="33" t="s">
        <v>69</v>
      </c>
      <c r="C13" s="5" t="s">
        <v>70</v>
      </c>
      <c r="D13" s="5" t="s">
        <v>71</v>
      </c>
      <c r="E13" s="34" t="s">
        <v>72</v>
      </c>
      <c r="F13" s="41"/>
      <c r="G13" s="33" t="s">
        <v>43</v>
      </c>
      <c r="H13" s="33" t="s">
        <v>73</v>
      </c>
      <c r="I13" s="33" t="s">
        <v>74</v>
      </c>
      <c r="J13" s="35">
        <v>2.6</v>
      </c>
      <c r="K13" s="37" t="s">
        <v>35</v>
      </c>
      <c r="L13" s="36"/>
      <c r="M13" s="37" t="s">
        <v>35</v>
      </c>
      <c r="N13" s="36"/>
      <c r="O13" s="36"/>
      <c r="P13" s="38" t="s">
        <v>35</v>
      </c>
      <c r="Q13" s="31" t="s">
        <v>55</v>
      </c>
      <c r="R13" s="40"/>
    </row>
    <row r="14" spans="1:18" ht="75" customHeight="1">
      <c r="A14" s="32" t="s">
        <v>75</v>
      </c>
      <c r="B14" s="33" t="s">
        <v>76</v>
      </c>
      <c r="C14" s="5" t="s">
        <v>77</v>
      </c>
      <c r="D14" s="5" t="s">
        <v>78</v>
      </c>
      <c r="E14" s="34" t="s">
        <v>79</v>
      </c>
      <c r="F14" s="33" t="s">
        <v>80</v>
      </c>
      <c r="G14" s="33" t="s">
        <v>43</v>
      </c>
      <c r="H14" s="33" t="s">
        <v>81</v>
      </c>
      <c r="I14" s="33" t="s">
        <v>82</v>
      </c>
      <c r="J14" s="35">
        <v>4.0999999999999996</v>
      </c>
      <c r="K14" s="37" t="s">
        <v>35</v>
      </c>
      <c r="L14" s="37" t="s">
        <v>35</v>
      </c>
      <c r="M14" s="36"/>
      <c r="N14" s="37" t="s">
        <v>35</v>
      </c>
      <c r="O14" s="36"/>
      <c r="P14" s="42"/>
      <c r="Q14" s="31" t="s">
        <v>83</v>
      </c>
      <c r="R14" s="40"/>
    </row>
    <row r="15" spans="1:18" ht="75" customHeight="1">
      <c r="A15" s="32" t="s">
        <v>84</v>
      </c>
      <c r="B15" s="33" t="s">
        <v>85</v>
      </c>
      <c r="C15" s="5" t="s">
        <v>86</v>
      </c>
      <c r="D15" s="5" t="s">
        <v>87</v>
      </c>
      <c r="E15" s="43" t="s">
        <v>88</v>
      </c>
      <c r="F15" s="33" t="s">
        <v>89</v>
      </c>
      <c r="G15" s="33" t="s">
        <v>90</v>
      </c>
      <c r="H15" s="33" t="s">
        <v>81</v>
      </c>
      <c r="I15" s="33" t="s">
        <v>91</v>
      </c>
      <c r="J15" s="35">
        <v>4.2</v>
      </c>
      <c r="K15" s="37" t="s">
        <v>35</v>
      </c>
      <c r="L15" s="41"/>
      <c r="M15" s="41"/>
      <c r="N15" s="37" t="s">
        <v>35</v>
      </c>
      <c r="O15" s="41"/>
      <c r="P15" s="38" t="s">
        <v>35</v>
      </c>
      <c r="Q15" s="31" t="s">
        <v>92</v>
      </c>
      <c r="R15" s="40"/>
    </row>
    <row r="16" spans="1:18" ht="75" customHeight="1">
      <c r="A16" s="32" t="s">
        <v>93</v>
      </c>
      <c r="B16" s="33" t="s">
        <v>94</v>
      </c>
      <c r="C16" s="5" t="s">
        <v>95</v>
      </c>
      <c r="D16" s="5" t="s">
        <v>96</v>
      </c>
      <c r="E16" s="34" t="s">
        <v>97</v>
      </c>
      <c r="F16" s="33" t="s">
        <v>98</v>
      </c>
      <c r="G16" s="33" t="s">
        <v>32</v>
      </c>
      <c r="H16" s="33" t="s">
        <v>99</v>
      </c>
      <c r="I16" s="33" t="s">
        <v>100</v>
      </c>
      <c r="J16" s="35">
        <v>4.3</v>
      </c>
      <c r="K16" s="36"/>
      <c r="L16" s="37" t="s">
        <v>35</v>
      </c>
      <c r="M16" s="36"/>
      <c r="N16" s="37" t="s">
        <v>35</v>
      </c>
      <c r="O16" s="36"/>
      <c r="P16" s="38" t="s">
        <v>35</v>
      </c>
      <c r="Q16" s="31" t="s">
        <v>101</v>
      </c>
      <c r="R16" s="40"/>
    </row>
    <row r="17" spans="1:18" ht="75" customHeight="1">
      <c r="A17" s="44" t="s">
        <v>93</v>
      </c>
      <c r="B17" s="5" t="s">
        <v>102</v>
      </c>
      <c r="C17" s="5" t="s">
        <v>103</v>
      </c>
      <c r="D17" s="5" t="s">
        <v>104</v>
      </c>
      <c r="E17" s="34" t="s">
        <v>105</v>
      </c>
      <c r="F17" s="34" t="s">
        <v>106</v>
      </c>
      <c r="G17" s="5" t="s">
        <v>43</v>
      </c>
      <c r="H17" s="5" t="s">
        <v>99</v>
      </c>
      <c r="I17" s="5" t="s">
        <v>107</v>
      </c>
      <c r="J17" s="45">
        <v>4.4000000000000004</v>
      </c>
      <c r="K17" s="37" t="s">
        <v>35</v>
      </c>
      <c r="L17" s="36"/>
      <c r="M17" s="36"/>
      <c r="N17" s="36"/>
      <c r="O17" s="37" t="s">
        <v>35</v>
      </c>
      <c r="P17" s="38" t="s">
        <v>35</v>
      </c>
      <c r="Q17" s="46" t="s">
        <v>108</v>
      </c>
      <c r="R17" s="14"/>
    </row>
    <row r="18" spans="1:18" ht="75" customHeight="1">
      <c r="A18" s="44" t="s">
        <v>93</v>
      </c>
      <c r="B18" s="5" t="s">
        <v>109</v>
      </c>
      <c r="C18" s="5" t="s">
        <v>110</v>
      </c>
      <c r="D18" s="5" t="s">
        <v>111</v>
      </c>
      <c r="E18" s="34" t="s">
        <v>112</v>
      </c>
      <c r="F18" s="34" t="s">
        <v>113</v>
      </c>
      <c r="G18" s="5" t="s">
        <v>43</v>
      </c>
      <c r="H18" s="5" t="s">
        <v>99</v>
      </c>
      <c r="I18" s="5" t="s">
        <v>107</v>
      </c>
      <c r="J18" s="45">
        <v>4.5</v>
      </c>
      <c r="K18" s="37" t="s">
        <v>35</v>
      </c>
      <c r="L18" s="36"/>
      <c r="M18" s="36"/>
      <c r="N18" s="36"/>
      <c r="O18" s="37" t="s">
        <v>35</v>
      </c>
      <c r="P18" s="38" t="s">
        <v>35</v>
      </c>
      <c r="Q18" s="46" t="s">
        <v>108</v>
      </c>
      <c r="R18" s="14"/>
    </row>
    <row r="19" spans="1:18" ht="75" customHeight="1">
      <c r="A19" s="47" t="s">
        <v>114</v>
      </c>
      <c r="B19" s="48" t="s">
        <v>115</v>
      </c>
      <c r="C19" s="48" t="s">
        <v>116</v>
      </c>
      <c r="D19" s="49"/>
      <c r="E19" s="50" t="s">
        <v>117</v>
      </c>
      <c r="F19" s="48" t="s">
        <v>118</v>
      </c>
      <c r="G19" s="48" t="s">
        <v>119</v>
      </c>
      <c r="H19" s="48" t="s">
        <v>120</v>
      </c>
      <c r="I19" s="48" t="s">
        <v>121</v>
      </c>
      <c r="J19" s="51">
        <v>5.6</v>
      </c>
      <c r="K19" s="52" t="s">
        <v>35</v>
      </c>
      <c r="L19" s="52" t="s">
        <v>35</v>
      </c>
      <c r="M19" s="53"/>
      <c r="N19" s="53"/>
      <c r="O19" s="53"/>
      <c r="P19" s="54"/>
      <c r="Q19" s="55" t="s">
        <v>122</v>
      </c>
      <c r="R19" s="56"/>
    </row>
  </sheetData>
  <mergeCells count="12">
    <mergeCell ref="A1:A4"/>
    <mergeCell ref="A6:A7"/>
    <mergeCell ref="B6:B7"/>
    <mergeCell ref="F6:F7"/>
    <mergeCell ref="K6:P6"/>
    <mergeCell ref="G6:G7"/>
    <mergeCell ref="H6:H7"/>
    <mergeCell ref="B1:N4"/>
    <mergeCell ref="C6:D6"/>
    <mergeCell ref="E6:E7"/>
    <mergeCell ref="I6:I7"/>
    <mergeCell ref="J6:J7"/>
  </mergeCells>
  <dataValidations count="4">
    <dataValidation type="list" allowBlank="1" showInputMessage="1" showErrorMessage="1" sqref="A8:A14 A16" xr:uid="{00000000-0002-0000-0400-000000000000}">
      <formula1>"Acompañamiento a la Gestión Local,Convivencia y Diálogo Social,Fomento y Protección de los DDHH,Fomento y Protección de los Derechos Étnicos,Gestion Pública Territorial Local,Relaciones Estratégicas"</formula1>
    </dataValidation>
    <dataValidation type="list" allowBlank="1" showInputMessage="1" showErrorMessage="1" sqref="G8:G13" xr:uid="{00000000-0002-0000-0400-000001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H8:H13" xr:uid="{00000000-0002-0000-0400-000002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A15" xr:uid="{00000000-0002-0000-0400-000004000000}">
      <formula1>"Acompañamiento a la Gestión Local,Convivencia y Diálogo Social,Fomento y Protección de los DDHH,Fomento y Protección de los Derechos Étnicos,Gestion Pública Territorial Local,Relaciones Estratégicas,Gestión Pública Territorial Local"</formula1>
    </dataValidation>
  </dataValidations>
  <pageMargins left="0.7" right="0.7" top="0.75" bottom="0.75" header="0.3" footer="0.3"/>
  <pageSetup orientation="portrait"/>
  <headerFooter>
    <oddFooter>&amp;C&amp;"Helvetica Neue,Regular"&amp;12&amp;K000000&amp;P</oddFooter>
  </headerFooter>
  <ignoredErrors>
    <ignoredError sqref="P3" numberStoredAsText="1"/>
  </ignoredErrors>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4"/>
  <sheetViews>
    <sheetView showGridLines="0" topLeftCell="A17" zoomScale="80" zoomScaleNormal="80" workbookViewId="0">
      <selection activeCell="C24" sqref="C24"/>
    </sheetView>
  </sheetViews>
  <sheetFormatPr baseColWidth="10" defaultColWidth="10.85546875" defaultRowHeight="15" customHeight="1"/>
  <cols>
    <col min="1" max="1" width="45.42578125" style="1" customWidth="1"/>
    <col min="2" max="10" width="21.42578125" style="1" customWidth="1"/>
    <col min="11" max="11" width="36.42578125" style="1" customWidth="1"/>
    <col min="12" max="12" width="25.7109375" style="1" customWidth="1"/>
    <col min="13"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47</v>
      </c>
      <c r="C6" s="279"/>
      <c r="D6" s="279"/>
      <c r="E6" s="279"/>
      <c r="F6" s="279"/>
      <c r="G6" s="279"/>
      <c r="H6" s="279"/>
      <c r="I6" s="279"/>
      <c r="J6" s="279"/>
      <c r="K6" s="97"/>
      <c r="L6" s="14"/>
    </row>
    <row r="7" spans="1:12" ht="30" customHeight="1">
      <c r="A7" s="88" t="s">
        <v>285</v>
      </c>
      <c r="B7" s="278" t="s">
        <v>269</v>
      </c>
      <c r="C7" s="279"/>
      <c r="D7" s="279"/>
      <c r="E7" s="279"/>
      <c r="F7" s="279"/>
      <c r="G7" s="279"/>
      <c r="H7" s="279"/>
      <c r="I7" s="279"/>
      <c r="J7" s="279"/>
      <c r="K7" s="97"/>
      <c r="L7" s="14"/>
    </row>
    <row r="8" spans="1:12" ht="30" customHeight="1">
      <c r="A8" s="88" t="s">
        <v>286</v>
      </c>
      <c r="B8" s="90" t="s">
        <v>327</v>
      </c>
      <c r="C8" s="289" t="s">
        <v>328</v>
      </c>
      <c r="D8" s="290"/>
      <c r="E8" s="290"/>
      <c r="F8" s="290"/>
      <c r="G8" s="290"/>
      <c r="H8" s="290"/>
      <c r="I8" s="290"/>
      <c r="J8" s="291"/>
      <c r="K8" s="97"/>
      <c r="L8" s="14"/>
    </row>
    <row r="9" spans="1:12" ht="30" customHeight="1">
      <c r="A9" s="88" t="s">
        <v>289</v>
      </c>
      <c r="B9" s="278" t="s">
        <v>329</v>
      </c>
      <c r="C9" s="279"/>
      <c r="D9" s="279"/>
      <c r="E9" s="279"/>
      <c r="F9" s="279"/>
      <c r="G9" s="279"/>
      <c r="H9" s="279"/>
      <c r="I9" s="279"/>
      <c r="J9" s="279"/>
      <c r="K9" s="97"/>
      <c r="L9" s="14"/>
    </row>
    <row r="10" spans="1:12" ht="30" customHeight="1">
      <c r="A10" s="88" t="s">
        <v>291</v>
      </c>
      <c r="B10" s="278" t="s">
        <v>330</v>
      </c>
      <c r="C10" s="279"/>
      <c r="D10" s="279"/>
      <c r="E10" s="279"/>
      <c r="F10" s="279"/>
      <c r="G10" s="279"/>
      <c r="H10" s="279"/>
      <c r="I10" s="279"/>
      <c r="J10" s="279"/>
      <c r="K10" s="97"/>
      <c r="L10" s="14"/>
    </row>
    <row r="11" spans="1:12" ht="30" customHeight="1">
      <c r="A11" s="88" t="s">
        <v>198</v>
      </c>
      <c r="B11" s="278" t="s">
        <v>246</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331</v>
      </c>
      <c r="C14" s="279"/>
      <c r="D14" s="279"/>
      <c r="E14" s="279"/>
      <c r="F14" s="279"/>
      <c r="G14" s="279"/>
      <c r="H14" s="279"/>
      <c r="I14" s="279"/>
      <c r="J14" s="279"/>
      <c r="K14" s="97"/>
      <c r="L14" s="14"/>
    </row>
    <row r="15" spans="1:12" ht="30" customHeight="1">
      <c r="A15" s="88" t="s">
        <v>206</v>
      </c>
      <c r="B15" s="278" t="s">
        <v>332</v>
      </c>
      <c r="C15" s="279"/>
      <c r="D15" s="279"/>
      <c r="E15" s="279"/>
      <c r="F15" s="279"/>
      <c r="G15" s="279"/>
      <c r="H15" s="279"/>
      <c r="I15" s="279"/>
      <c r="J15" s="279"/>
      <c r="K15" s="97"/>
      <c r="L15" s="14"/>
    </row>
    <row r="16" spans="1:12" ht="30" customHeight="1">
      <c r="A16" s="88" t="s">
        <v>208</v>
      </c>
      <c r="B16" s="278" t="s">
        <v>305</v>
      </c>
      <c r="C16" s="279"/>
      <c r="D16" s="279"/>
      <c r="E16" s="279"/>
      <c r="F16" s="279"/>
      <c r="G16" s="279"/>
      <c r="H16" s="279"/>
      <c r="I16" s="279"/>
      <c r="J16" s="279"/>
      <c r="K16" s="97"/>
      <c r="L16" s="14"/>
    </row>
    <row r="17" spans="1:12" ht="30" customHeight="1">
      <c r="A17" s="88" t="s">
        <v>296</v>
      </c>
      <c r="B17" s="341">
        <v>1</v>
      </c>
      <c r="C17" s="279"/>
      <c r="D17" s="279"/>
      <c r="E17" s="279"/>
      <c r="F17" s="281"/>
      <c r="G17" s="279"/>
      <c r="H17" s="279"/>
      <c r="I17" s="279"/>
      <c r="J17" s="279"/>
      <c r="K17" s="97"/>
      <c r="L17" s="14"/>
    </row>
    <row r="18" spans="1:12" ht="30" customHeight="1">
      <c r="A18" s="88" t="s">
        <v>211</v>
      </c>
      <c r="B18" s="278" t="s">
        <v>249</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1</v>
      </c>
      <c r="C22" s="175">
        <v>1</v>
      </c>
      <c r="D22" s="175">
        <v>1</v>
      </c>
      <c r="E22" s="175">
        <v>1</v>
      </c>
      <c r="F22" s="175">
        <v>1</v>
      </c>
      <c r="G22" s="175">
        <v>1</v>
      </c>
      <c r="H22" s="97"/>
      <c r="I22" s="20"/>
      <c r="J22" s="20"/>
      <c r="K22" s="20"/>
      <c r="L22" s="14"/>
    </row>
    <row r="23" spans="1:12" ht="30" customHeight="1">
      <c r="A23" s="100" t="s">
        <v>221</v>
      </c>
      <c r="B23" s="134">
        <f>IFERROR(AVERAGE(D29:D30),"")</f>
        <v>1</v>
      </c>
      <c r="C23" s="134">
        <f>IFERROR(AVERAGE(D31:D34),"")</f>
        <v>1</v>
      </c>
      <c r="D23" s="134" t="str">
        <f>IFERROR(AVERAGE(D35:D38),"")</f>
        <v/>
      </c>
      <c r="E23" s="134" t="str">
        <f>IFERROR(AVERAGE(D39:D42),"")</f>
        <v/>
      </c>
      <c r="F23" s="134" t="str">
        <f>IFERROR(AVERAGE(D43:D44),"")</f>
        <v/>
      </c>
      <c r="G23" s="197">
        <f>AVERAGE(B23:F23)</f>
        <v>1</v>
      </c>
      <c r="H23" s="97"/>
      <c r="I23" s="20"/>
      <c r="J23" s="20"/>
      <c r="K23" s="20"/>
      <c r="L23" s="14"/>
    </row>
    <row r="24" spans="1:12" ht="30" customHeight="1">
      <c r="A24" s="100" t="s">
        <v>222</v>
      </c>
      <c r="B24" s="103">
        <f>IFERROR(IF(B23/B22&gt;100%,100%,B23/B22),"")</f>
        <v>1</v>
      </c>
      <c r="C24" s="241">
        <f>IFERROR(IF(C23/C22&gt;100%,100%,C23/C22)*0.25,"")</f>
        <v>0.25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1">
        <f>IF(((B23/B22)*0.125)&gt;0.125,0.125,(B23/B22)*0.125)</f>
        <v>0.125</v>
      </c>
      <c r="C25" s="253">
        <f>IF(((B23/B22)*0.125)&gt;0.125,0.125,IF(((B23/B22)*0.125)+((C23/C22)*0.0625)&gt;0.1875,0.1875,((B23/B22)*0.125)+((C23/C22)*0.0625)))</f>
        <v>0.1875</v>
      </c>
      <c r="D25" s="103"/>
      <c r="E25" s="103"/>
      <c r="F25" s="103"/>
      <c r="G25" s="103">
        <f>MAX(B25:F25)</f>
        <v>0.1875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409.5" customHeight="1">
      <c r="A29" s="109">
        <v>2024</v>
      </c>
      <c r="B29" s="110" t="s">
        <v>233</v>
      </c>
      <c r="C29" s="113">
        <v>1</v>
      </c>
      <c r="D29" s="200">
        <v>1</v>
      </c>
      <c r="E29" s="193">
        <f>IFERROR(IF(D29/C29&gt;100%,100%,D29/C29),0)</f>
        <v>1</v>
      </c>
      <c r="F29" s="311" t="s">
        <v>333</v>
      </c>
      <c r="G29" s="335"/>
      <c r="H29" s="312"/>
      <c r="I29" s="336" t="s">
        <v>334</v>
      </c>
      <c r="J29" s="337"/>
      <c r="K29" s="97"/>
      <c r="L29" s="14"/>
    </row>
    <row r="30" spans="1:12" ht="409.5" customHeight="1">
      <c r="A30" s="109">
        <v>2024</v>
      </c>
      <c r="B30" s="110" t="s">
        <v>236</v>
      </c>
      <c r="C30" s="113">
        <v>1</v>
      </c>
      <c r="D30" s="200">
        <v>1</v>
      </c>
      <c r="E30" s="193">
        <f t="shared" ref="E30:E44" si="0">IFERROR(IF(D30/C30&gt;100%,100%,D30/C30),0)</f>
        <v>1</v>
      </c>
      <c r="F30" s="311" t="s">
        <v>335</v>
      </c>
      <c r="G30" s="335"/>
      <c r="H30" s="312"/>
      <c r="I30" s="336" t="s">
        <v>334</v>
      </c>
      <c r="J30" s="337"/>
      <c r="K30" s="97"/>
      <c r="L30" s="14"/>
    </row>
    <row r="31" spans="1:12" ht="409.5" customHeight="1">
      <c r="A31" s="109">
        <v>2025</v>
      </c>
      <c r="B31" s="110" t="s">
        <v>238</v>
      </c>
      <c r="C31" s="113">
        <v>1</v>
      </c>
      <c r="D31" s="200">
        <v>1</v>
      </c>
      <c r="E31" s="193">
        <f t="shared" si="0"/>
        <v>1</v>
      </c>
      <c r="F31" s="311" t="s">
        <v>336</v>
      </c>
      <c r="G31" s="335"/>
      <c r="H31" s="312"/>
      <c r="I31" s="336" t="s">
        <v>334</v>
      </c>
      <c r="J31" s="337"/>
      <c r="K31" s="97"/>
      <c r="L31" s="14"/>
    </row>
    <row r="32" spans="1:12" ht="18.75">
      <c r="A32" s="109">
        <v>2025</v>
      </c>
      <c r="B32" s="110" t="s">
        <v>240</v>
      </c>
      <c r="C32" s="113">
        <v>1</v>
      </c>
      <c r="D32" s="112"/>
      <c r="E32" s="193">
        <f t="shared" si="0"/>
        <v>0</v>
      </c>
      <c r="F32" s="338"/>
      <c r="G32" s="339"/>
      <c r="H32" s="340"/>
      <c r="I32" s="324"/>
      <c r="J32" s="325"/>
      <c r="K32" s="97"/>
      <c r="L32" s="140"/>
    </row>
    <row r="33" spans="1:12" ht="18.75" customHeight="1">
      <c r="A33" s="109">
        <v>2025</v>
      </c>
      <c r="B33" s="110" t="s">
        <v>233</v>
      </c>
      <c r="C33" s="113">
        <v>1</v>
      </c>
      <c r="D33" s="71"/>
      <c r="E33" s="193">
        <f t="shared" si="0"/>
        <v>0</v>
      </c>
      <c r="F33" s="275"/>
      <c r="G33" s="276"/>
      <c r="H33" s="277"/>
      <c r="I33" s="273"/>
      <c r="J33" s="274"/>
      <c r="K33" s="97"/>
      <c r="L33" s="14"/>
    </row>
    <row r="34" spans="1:12" ht="18.75" customHeight="1">
      <c r="A34" s="109">
        <v>2025</v>
      </c>
      <c r="B34" s="110" t="s">
        <v>236</v>
      </c>
      <c r="C34" s="113">
        <v>1</v>
      </c>
      <c r="D34" s="113"/>
      <c r="E34" s="193">
        <f t="shared" si="0"/>
        <v>0</v>
      </c>
      <c r="F34" s="275"/>
      <c r="G34" s="276"/>
      <c r="H34" s="277"/>
      <c r="I34" s="273"/>
      <c r="J34" s="274"/>
      <c r="K34" s="97"/>
      <c r="L34" s="14"/>
    </row>
    <row r="35" spans="1:12" ht="18.75" customHeight="1">
      <c r="A35" s="109">
        <v>2026</v>
      </c>
      <c r="B35" s="110" t="s">
        <v>238</v>
      </c>
      <c r="C35" s="113">
        <v>1</v>
      </c>
      <c r="D35" s="71"/>
      <c r="E35" s="193">
        <f t="shared" si="0"/>
        <v>0</v>
      </c>
      <c r="F35" s="275"/>
      <c r="G35" s="276"/>
      <c r="H35" s="277"/>
      <c r="I35" s="273"/>
      <c r="J35" s="274"/>
      <c r="K35" s="97"/>
      <c r="L35" s="14"/>
    </row>
    <row r="36" spans="1:12" ht="18.75" customHeight="1">
      <c r="A36" s="109">
        <v>2026</v>
      </c>
      <c r="B36" s="110" t="s">
        <v>240</v>
      </c>
      <c r="C36" s="113">
        <v>1</v>
      </c>
      <c r="D36" s="71"/>
      <c r="E36" s="193">
        <f t="shared" si="0"/>
        <v>0</v>
      </c>
      <c r="F36" s="275"/>
      <c r="G36" s="276"/>
      <c r="H36" s="277"/>
      <c r="I36" s="273"/>
      <c r="J36" s="274"/>
      <c r="K36" s="97"/>
      <c r="L36" s="14"/>
    </row>
    <row r="37" spans="1:12" ht="18.75" customHeight="1">
      <c r="A37" s="109">
        <v>2026</v>
      </c>
      <c r="B37" s="110" t="s">
        <v>233</v>
      </c>
      <c r="C37" s="113">
        <v>1</v>
      </c>
      <c r="D37" s="71"/>
      <c r="E37" s="193">
        <f t="shared" si="0"/>
        <v>0</v>
      </c>
      <c r="F37" s="275"/>
      <c r="G37" s="276"/>
      <c r="H37" s="277"/>
      <c r="I37" s="273"/>
      <c r="J37" s="274"/>
      <c r="K37" s="97"/>
      <c r="L37" s="14"/>
    </row>
    <row r="38" spans="1:12" ht="18.75" customHeight="1">
      <c r="A38" s="109">
        <v>2026</v>
      </c>
      <c r="B38" s="110" t="s">
        <v>236</v>
      </c>
      <c r="C38" s="113">
        <v>1</v>
      </c>
      <c r="D38" s="71"/>
      <c r="E38" s="193">
        <f t="shared" si="0"/>
        <v>0</v>
      </c>
      <c r="F38" s="275"/>
      <c r="G38" s="276"/>
      <c r="H38" s="277"/>
      <c r="I38" s="273"/>
      <c r="J38" s="274"/>
      <c r="K38" s="97"/>
      <c r="L38" s="14"/>
    </row>
    <row r="39" spans="1:12" ht="18.75" customHeight="1">
      <c r="A39" s="109">
        <v>2027</v>
      </c>
      <c r="B39" s="110" t="s">
        <v>238</v>
      </c>
      <c r="C39" s="113">
        <v>1</v>
      </c>
      <c r="D39" s="113"/>
      <c r="E39" s="193">
        <f t="shared" si="0"/>
        <v>0</v>
      </c>
      <c r="F39" s="275"/>
      <c r="G39" s="276"/>
      <c r="H39" s="277"/>
      <c r="I39" s="273"/>
      <c r="J39" s="274"/>
      <c r="K39" s="97"/>
      <c r="L39" s="14"/>
    </row>
    <row r="40" spans="1:12" ht="18.75" customHeight="1">
      <c r="A40" s="109">
        <v>2027</v>
      </c>
      <c r="B40" s="110" t="s">
        <v>240</v>
      </c>
      <c r="C40" s="113">
        <v>1</v>
      </c>
      <c r="D40" s="71"/>
      <c r="E40" s="193">
        <f t="shared" si="0"/>
        <v>0</v>
      </c>
      <c r="F40" s="275"/>
      <c r="G40" s="276"/>
      <c r="H40" s="277"/>
      <c r="I40" s="273"/>
      <c r="J40" s="274"/>
      <c r="K40" s="97"/>
      <c r="L40" s="14"/>
    </row>
    <row r="41" spans="1:12" ht="18.75" customHeight="1">
      <c r="A41" s="109">
        <v>2027</v>
      </c>
      <c r="B41" s="110" t="s">
        <v>233</v>
      </c>
      <c r="C41" s="113">
        <v>1</v>
      </c>
      <c r="D41" s="71"/>
      <c r="E41" s="193">
        <f t="shared" si="0"/>
        <v>0</v>
      </c>
      <c r="F41" s="275"/>
      <c r="G41" s="276"/>
      <c r="H41" s="277"/>
      <c r="I41" s="273"/>
      <c r="J41" s="274"/>
      <c r="K41" s="97"/>
      <c r="L41" s="14"/>
    </row>
    <row r="42" spans="1:12" ht="18.75" customHeight="1">
      <c r="A42" s="109">
        <v>2027</v>
      </c>
      <c r="B42" s="110" t="s">
        <v>236</v>
      </c>
      <c r="C42" s="113">
        <v>1</v>
      </c>
      <c r="D42" s="71"/>
      <c r="E42" s="193">
        <f t="shared" si="0"/>
        <v>0</v>
      </c>
      <c r="F42" s="275"/>
      <c r="G42" s="276"/>
      <c r="H42" s="277"/>
      <c r="I42" s="273"/>
      <c r="J42" s="274"/>
      <c r="K42" s="97"/>
      <c r="L42" s="14"/>
    </row>
    <row r="43" spans="1:12" ht="18.75" customHeight="1">
      <c r="A43" s="109">
        <v>2028</v>
      </c>
      <c r="B43" s="110" t="s">
        <v>238</v>
      </c>
      <c r="C43" s="113">
        <v>1</v>
      </c>
      <c r="D43" s="71"/>
      <c r="E43" s="193">
        <f t="shared" si="0"/>
        <v>0</v>
      </c>
      <c r="F43" s="275"/>
      <c r="G43" s="276"/>
      <c r="H43" s="277"/>
      <c r="I43" s="273"/>
      <c r="J43" s="274"/>
      <c r="K43" s="97"/>
      <c r="L43" s="14"/>
    </row>
    <row r="44" spans="1:12" ht="18.75" customHeight="1">
      <c r="A44" s="109">
        <v>2028</v>
      </c>
      <c r="B44" s="110" t="s">
        <v>240</v>
      </c>
      <c r="C44" s="113">
        <v>1</v>
      </c>
      <c r="D44" s="113"/>
      <c r="E44" s="193">
        <f t="shared" si="0"/>
        <v>0</v>
      </c>
      <c r="F44" s="275"/>
      <c r="G44" s="276"/>
      <c r="H44" s="277"/>
      <c r="I44" s="273"/>
      <c r="J44" s="274"/>
      <c r="K44" s="141"/>
      <c r="L44" s="56"/>
    </row>
  </sheetData>
  <mergeCells count="50">
    <mergeCell ref="C1:H4"/>
    <mergeCell ref="C8:J8"/>
    <mergeCell ref="B12:J12"/>
    <mergeCell ref="B6:J6"/>
    <mergeCell ref="B20:G20"/>
    <mergeCell ref="B7:J7"/>
    <mergeCell ref="B9:J9"/>
    <mergeCell ref="B10:J10"/>
    <mergeCell ref="B11:J11"/>
    <mergeCell ref="B13:J13"/>
    <mergeCell ref="B14:J14"/>
    <mergeCell ref="B15:J15"/>
    <mergeCell ref="B16:J16"/>
    <mergeCell ref="B17:J17"/>
    <mergeCell ref="B18:J18"/>
    <mergeCell ref="A27:J27"/>
    <mergeCell ref="F28:H28"/>
    <mergeCell ref="I28:J28"/>
    <mergeCell ref="F30:H30"/>
    <mergeCell ref="I30:J30"/>
    <mergeCell ref="F29:H29"/>
    <mergeCell ref="I29:J29"/>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 sqref="C24" formula="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4"/>
  <sheetViews>
    <sheetView showGridLines="0" topLeftCell="A18" zoomScale="80" zoomScaleNormal="80" workbookViewId="0">
      <selection activeCell="C24" sqref="C24"/>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47</v>
      </c>
      <c r="C6" s="279"/>
      <c r="D6" s="279"/>
      <c r="E6" s="279"/>
      <c r="F6" s="279"/>
      <c r="G6" s="279"/>
      <c r="H6" s="279"/>
      <c r="I6" s="279"/>
      <c r="J6" s="279"/>
      <c r="K6" s="97"/>
      <c r="L6" s="14"/>
    </row>
    <row r="7" spans="1:12" ht="30" customHeight="1">
      <c r="A7" s="88" t="s">
        <v>285</v>
      </c>
      <c r="B7" s="278" t="s">
        <v>269</v>
      </c>
      <c r="C7" s="279"/>
      <c r="D7" s="279"/>
      <c r="E7" s="279"/>
      <c r="F7" s="279"/>
      <c r="G7" s="279"/>
      <c r="H7" s="279"/>
      <c r="I7" s="279"/>
      <c r="J7" s="279"/>
      <c r="K7" s="97"/>
      <c r="L7" s="14"/>
    </row>
    <row r="8" spans="1:12" ht="30" customHeight="1">
      <c r="A8" s="88" t="s">
        <v>286</v>
      </c>
      <c r="B8" s="90" t="s">
        <v>337</v>
      </c>
      <c r="C8" s="297" t="s">
        <v>338</v>
      </c>
      <c r="D8" s="298"/>
      <c r="E8" s="298"/>
      <c r="F8" s="298"/>
      <c r="G8" s="298"/>
      <c r="H8" s="298"/>
      <c r="I8" s="298"/>
      <c r="J8" s="299"/>
      <c r="K8" s="97"/>
      <c r="L8" s="14"/>
    </row>
    <row r="9" spans="1:12" ht="30" customHeight="1">
      <c r="A9" s="88" t="s">
        <v>289</v>
      </c>
      <c r="B9" s="278" t="s">
        <v>339</v>
      </c>
      <c r="C9" s="279"/>
      <c r="D9" s="279"/>
      <c r="E9" s="279"/>
      <c r="F9" s="279"/>
      <c r="G9" s="279"/>
      <c r="H9" s="279"/>
      <c r="I9" s="279"/>
      <c r="J9" s="279"/>
      <c r="K9" s="97"/>
      <c r="L9" s="14"/>
    </row>
    <row r="10" spans="1:12" ht="30" customHeight="1">
      <c r="A10" s="88" t="s">
        <v>291</v>
      </c>
      <c r="B10" s="278" t="s">
        <v>340</v>
      </c>
      <c r="C10" s="279"/>
      <c r="D10" s="279"/>
      <c r="E10" s="279"/>
      <c r="F10" s="279"/>
      <c r="G10" s="279"/>
      <c r="H10" s="279"/>
      <c r="I10" s="279"/>
      <c r="J10" s="279"/>
      <c r="K10" s="97"/>
      <c r="L10" s="14"/>
    </row>
    <row r="11" spans="1:12" ht="30" customHeight="1">
      <c r="A11" s="88" t="s">
        <v>198</v>
      </c>
      <c r="B11" s="278" t="s">
        <v>341</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342</v>
      </c>
      <c r="C14" s="279"/>
      <c r="D14" s="279"/>
      <c r="E14" s="279"/>
      <c r="F14" s="279"/>
      <c r="G14" s="279"/>
      <c r="H14" s="279"/>
      <c r="I14" s="279"/>
      <c r="J14" s="279"/>
      <c r="K14" s="97"/>
      <c r="L14" s="14"/>
    </row>
    <row r="15" spans="1:12" ht="30" customHeight="1">
      <c r="A15" s="88" t="s">
        <v>206</v>
      </c>
      <c r="B15" s="278" t="s">
        <v>343</v>
      </c>
      <c r="C15" s="279"/>
      <c r="D15" s="279"/>
      <c r="E15" s="279"/>
      <c r="F15" s="279"/>
      <c r="G15" s="279"/>
      <c r="H15" s="279"/>
      <c r="I15" s="279"/>
      <c r="J15" s="279"/>
      <c r="K15" s="97"/>
      <c r="L15" s="14"/>
    </row>
    <row r="16" spans="1:12" ht="30" customHeight="1">
      <c r="A16" s="88" t="s">
        <v>208</v>
      </c>
      <c r="B16" s="278" t="s">
        <v>305</v>
      </c>
      <c r="C16" s="279"/>
      <c r="D16" s="279"/>
      <c r="E16" s="279"/>
      <c r="F16" s="279"/>
      <c r="G16" s="279"/>
      <c r="H16" s="279"/>
      <c r="I16" s="279"/>
      <c r="J16" s="279"/>
      <c r="K16" s="97"/>
      <c r="L16" s="14"/>
    </row>
    <row r="17" spans="1:12" ht="30" customHeight="1">
      <c r="A17" s="88" t="s">
        <v>296</v>
      </c>
      <c r="B17" s="278" t="s">
        <v>344</v>
      </c>
      <c r="C17" s="331"/>
      <c r="D17" s="331"/>
      <c r="E17" s="331"/>
      <c r="F17" s="331"/>
      <c r="G17" s="331"/>
      <c r="H17" s="331"/>
      <c r="I17" s="331"/>
      <c r="J17" s="331"/>
      <c r="K17" s="97"/>
      <c r="L17" s="14"/>
    </row>
    <row r="18" spans="1:12" ht="30" customHeight="1">
      <c r="A18" s="88" t="s">
        <v>211</v>
      </c>
      <c r="B18" s="278" t="s">
        <v>249</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1</v>
      </c>
      <c r="C22" s="175">
        <v>1</v>
      </c>
      <c r="D22" s="175">
        <v>1</v>
      </c>
      <c r="E22" s="175">
        <v>1</v>
      </c>
      <c r="F22" s="175">
        <v>1</v>
      </c>
      <c r="G22" s="175">
        <v>1</v>
      </c>
      <c r="H22" s="97"/>
      <c r="I22" s="20"/>
      <c r="J22" s="20"/>
      <c r="K22" s="20"/>
      <c r="L22" s="14"/>
    </row>
    <row r="23" spans="1:12" ht="30" customHeight="1">
      <c r="A23" s="100" t="s">
        <v>221</v>
      </c>
      <c r="B23" s="134">
        <f>IFERROR(AVERAGE(D29:D30),"")</f>
        <v>1</v>
      </c>
      <c r="C23" s="134">
        <f>IFERROR(AVERAGE(D31:D34),"")</f>
        <v>1</v>
      </c>
      <c r="D23" s="134" t="str">
        <f>IFERROR(AVERAGE(D35:D38),"")</f>
        <v/>
      </c>
      <c r="E23" s="134" t="str">
        <f>IFERROR(AVERAGE(D39:D42),"")</f>
        <v/>
      </c>
      <c r="F23" s="134" t="str">
        <f>IFERROR(AVERAGE(D43:D44),"")</f>
        <v/>
      </c>
      <c r="G23" s="197">
        <f>AVERAGE(B23:F23)</f>
        <v>1</v>
      </c>
      <c r="H23" s="97"/>
      <c r="I23" s="20"/>
      <c r="J23" s="20"/>
      <c r="K23" s="20"/>
      <c r="L23" s="14"/>
    </row>
    <row r="24" spans="1:12" ht="30" customHeight="1">
      <c r="A24" s="100" t="s">
        <v>222</v>
      </c>
      <c r="B24" s="103">
        <f>IFERROR(IF(B23/B22&gt;100%,100%,B23/B22),"")</f>
        <v>1</v>
      </c>
      <c r="C24" s="241">
        <f>IFERROR(IF(C23/C22&gt;100%,100%,C23/C22)*0.25,"")</f>
        <v>0.25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1">
        <f>IF(((B23/B22)*0.125)&gt;0.125,0.125,(B23/B22)*0.125)</f>
        <v>0.125</v>
      </c>
      <c r="C25" s="253">
        <f>IF(((B23/B22)*0.125)&gt;0.125,0.125,IF(((B23/B22)*0.125)+((C23/C22)*0.0625)&gt;0.1875,0.1875,((B23/B22)*0.125)+((C23/C22)*0.0625)))</f>
        <v>0.1875</v>
      </c>
      <c r="D25" s="103"/>
      <c r="E25" s="103"/>
      <c r="F25" s="103"/>
      <c r="G25" s="103">
        <f>MAX(B25:F25)</f>
        <v>0.1875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252.75" customHeight="1">
      <c r="A29" s="109">
        <v>2024</v>
      </c>
      <c r="B29" s="110" t="s">
        <v>233</v>
      </c>
      <c r="C29" s="113">
        <v>1</v>
      </c>
      <c r="D29" s="200">
        <v>1</v>
      </c>
      <c r="E29" s="193">
        <f>IFERROR(IF(D29/C29&gt;100%,100%,D29/C29),0)</f>
        <v>1</v>
      </c>
      <c r="F29" s="309" t="s">
        <v>345</v>
      </c>
      <c r="G29" s="310"/>
      <c r="H29" s="345"/>
      <c r="I29" s="336" t="s">
        <v>346</v>
      </c>
      <c r="J29" s="337"/>
      <c r="K29" s="97"/>
      <c r="L29" s="14"/>
    </row>
    <row r="30" spans="1:12" ht="127.5" customHeight="1">
      <c r="A30" s="109">
        <v>2024</v>
      </c>
      <c r="B30" s="110" t="s">
        <v>236</v>
      </c>
      <c r="C30" s="113">
        <v>1</v>
      </c>
      <c r="D30" s="200">
        <v>1</v>
      </c>
      <c r="E30" s="193">
        <f t="shared" ref="E30:E44" si="0">IFERROR(IF(D30/C30&gt;100%,100%,D30/C30),0)</f>
        <v>1</v>
      </c>
      <c r="F30" s="309" t="s">
        <v>347</v>
      </c>
      <c r="G30" s="310"/>
      <c r="H30" s="345"/>
      <c r="I30" s="336" t="s">
        <v>346</v>
      </c>
      <c r="J30" s="337"/>
      <c r="K30" s="97"/>
      <c r="L30" s="14"/>
    </row>
    <row r="31" spans="1:12" ht="98.25" customHeight="1">
      <c r="A31" s="109">
        <v>2025</v>
      </c>
      <c r="B31" s="110" t="s">
        <v>238</v>
      </c>
      <c r="C31" s="113">
        <v>1</v>
      </c>
      <c r="D31" s="200">
        <v>1</v>
      </c>
      <c r="E31" s="193">
        <f t="shared" si="0"/>
        <v>1</v>
      </c>
      <c r="F31" s="309" t="s">
        <v>348</v>
      </c>
      <c r="G31" s="310"/>
      <c r="H31" s="345"/>
      <c r="I31" s="336" t="s">
        <v>346</v>
      </c>
      <c r="J31" s="337"/>
      <c r="K31" s="97"/>
      <c r="L31" s="14"/>
    </row>
    <row r="32" spans="1:12" ht="18.75">
      <c r="A32" s="109">
        <v>2025</v>
      </c>
      <c r="B32" s="110" t="s">
        <v>240</v>
      </c>
      <c r="C32" s="113">
        <v>1</v>
      </c>
      <c r="D32" s="200"/>
      <c r="E32" s="193">
        <f t="shared" si="0"/>
        <v>0</v>
      </c>
      <c r="F32" s="342"/>
      <c r="G32" s="343"/>
      <c r="H32" s="344"/>
      <c r="I32" s="324"/>
      <c r="J32" s="325"/>
      <c r="K32" s="97"/>
      <c r="L32" s="140"/>
    </row>
    <row r="33" spans="1:12" ht="18.75" customHeight="1">
      <c r="A33" s="109">
        <v>2025</v>
      </c>
      <c r="B33" s="110" t="s">
        <v>233</v>
      </c>
      <c r="C33" s="113">
        <v>1</v>
      </c>
      <c r="D33" s="200"/>
      <c r="E33" s="193">
        <f t="shared" si="0"/>
        <v>0</v>
      </c>
      <c r="F33" s="275"/>
      <c r="G33" s="276"/>
      <c r="H33" s="277"/>
      <c r="I33" s="273"/>
      <c r="J33" s="274"/>
      <c r="K33" s="97"/>
      <c r="L33" s="14"/>
    </row>
    <row r="34" spans="1:12" ht="18.75" customHeight="1">
      <c r="A34" s="109">
        <v>2025</v>
      </c>
      <c r="B34" s="110" t="s">
        <v>236</v>
      </c>
      <c r="C34" s="113">
        <v>1</v>
      </c>
      <c r="D34" s="200"/>
      <c r="E34" s="193">
        <f t="shared" si="0"/>
        <v>0</v>
      </c>
      <c r="F34" s="275"/>
      <c r="G34" s="276"/>
      <c r="H34" s="277"/>
      <c r="I34" s="273"/>
      <c r="J34" s="274"/>
      <c r="K34" s="97"/>
      <c r="L34" s="14"/>
    </row>
    <row r="35" spans="1:12" ht="18.75" customHeight="1">
      <c r="A35" s="109">
        <v>2026</v>
      </c>
      <c r="B35" s="110" t="s">
        <v>238</v>
      </c>
      <c r="C35" s="113">
        <v>1</v>
      </c>
      <c r="D35" s="200"/>
      <c r="E35" s="193">
        <f t="shared" si="0"/>
        <v>0</v>
      </c>
      <c r="F35" s="275"/>
      <c r="G35" s="276"/>
      <c r="H35" s="277"/>
      <c r="I35" s="273"/>
      <c r="J35" s="274"/>
      <c r="K35" s="97"/>
      <c r="L35" s="14"/>
    </row>
    <row r="36" spans="1:12" ht="18.75" customHeight="1">
      <c r="A36" s="109">
        <v>2026</v>
      </c>
      <c r="B36" s="110" t="s">
        <v>240</v>
      </c>
      <c r="C36" s="113">
        <v>1</v>
      </c>
      <c r="D36" s="200"/>
      <c r="E36" s="193">
        <f t="shared" si="0"/>
        <v>0</v>
      </c>
      <c r="F36" s="275"/>
      <c r="G36" s="276"/>
      <c r="H36" s="277"/>
      <c r="I36" s="273"/>
      <c r="J36" s="274"/>
      <c r="K36" s="97"/>
      <c r="L36" s="14"/>
    </row>
    <row r="37" spans="1:12" ht="18.75" customHeight="1">
      <c r="A37" s="109">
        <v>2026</v>
      </c>
      <c r="B37" s="110" t="s">
        <v>233</v>
      </c>
      <c r="C37" s="113">
        <v>1</v>
      </c>
      <c r="D37" s="200"/>
      <c r="E37" s="193">
        <f t="shared" si="0"/>
        <v>0</v>
      </c>
      <c r="F37" s="275"/>
      <c r="G37" s="276"/>
      <c r="H37" s="277"/>
      <c r="I37" s="273"/>
      <c r="J37" s="274"/>
      <c r="K37" s="97"/>
      <c r="L37" s="14"/>
    </row>
    <row r="38" spans="1:12" ht="18.75" customHeight="1">
      <c r="A38" s="109">
        <v>2026</v>
      </c>
      <c r="B38" s="110" t="s">
        <v>236</v>
      </c>
      <c r="C38" s="113">
        <v>1</v>
      </c>
      <c r="D38" s="200"/>
      <c r="E38" s="193">
        <f t="shared" si="0"/>
        <v>0</v>
      </c>
      <c r="F38" s="275"/>
      <c r="G38" s="276"/>
      <c r="H38" s="277"/>
      <c r="I38" s="273"/>
      <c r="J38" s="274"/>
      <c r="K38" s="97"/>
      <c r="L38" s="14"/>
    </row>
    <row r="39" spans="1:12" ht="18.75" customHeight="1">
      <c r="A39" s="109">
        <v>2027</v>
      </c>
      <c r="B39" s="110" t="s">
        <v>238</v>
      </c>
      <c r="C39" s="113">
        <v>1</v>
      </c>
      <c r="D39" s="200"/>
      <c r="E39" s="193">
        <f t="shared" si="0"/>
        <v>0</v>
      </c>
      <c r="F39" s="275"/>
      <c r="G39" s="276"/>
      <c r="H39" s="277"/>
      <c r="I39" s="273"/>
      <c r="J39" s="274"/>
      <c r="K39" s="97"/>
      <c r="L39" s="14"/>
    </row>
    <row r="40" spans="1:12" ht="18.75" customHeight="1">
      <c r="A40" s="109">
        <v>2027</v>
      </c>
      <c r="B40" s="110" t="s">
        <v>240</v>
      </c>
      <c r="C40" s="113">
        <v>1</v>
      </c>
      <c r="D40" s="200"/>
      <c r="E40" s="193">
        <f t="shared" si="0"/>
        <v>0</v>
      </c>
      <c r="F40" s="275"/>
      <c r="G40" s="276"/>
      <c r="H40" s="277"/>
      <c r="I40" s="273"/>
      <c r="J40" s="274"/>
      <c r="K40" s="97"/>
      <c r="L40" s="14"/>
    </row>
    <row r="41" spans="1:12" ht="18.75" customHeight="1">
      <c r="A41" s="109">
        <v>2027</v>
      </c>
      <c r="B41" s="110" t="s">
        <v>233</v>
      </c>
      <c r="C41" s="113">
        <v>1</v>
      </c>
      <c r="D41" s="200"/>
      <c r="E41" s="193">
        <f t="shared" si="0"/>
        <v>0</v>
      </c>
      <c r="F41" s="275"/>
      <c r="G41" s="276"/>
      <c r="H41" s="277"/>
      <c r="I41" s="273"/>
      <c r="J41" s="274"/>
      <c r="K41" s="97"/>
      <c r="L41" s="14"/>
    </row>
    <row r="42" spans="1:12" ht="18.75" customHeight="1">
      <c r="A42" s="109">
        <v>2027</v>
      </c>
      <c r="B42" s="110" t="s">
        <v>236</v>
      </c>
      <c r="C42" s="113">
        <v>1</v>
      </c>
      <c r="D42" s="200"/>
      <c r="E42" s="193">
        <f t="shared" si="0"/>
        <v>0</v>
      </c>
      <c r="F42" s="275"/>
      <c r="G42" s="276"/>
      <c r="H42" s="277"/>
      <c r="I42" s="273"/>
      <c r="J42" s="274"/>
      <c r="K42" s="97"/>
      <c r="L42" s="14"/>
    </row>
    <row r="43" spans="1:12" ht="18.75" customHeight="1">
      <c r="A43" s="109">
        <v>2028</v>
      </c>
      <c r="B43" s="110" t="s">
        <v>238</v>
      </c>
      <c r="C43" s="113">
        <v>1</v>
      </c>
      <c r="D43" s="200"/>
      <c r="E43" s="193">
        <f t="shared" si="0"/>
        <v>0</v>
      </c>
      <c r="F43" s="275"/>
      <c r="G43" s="276"/>
      <c r="H43" s="277"/>
      <c r="I43" s="273"/>
      <c r="J43" s="274"/>
      <c r="K43" s="97"/>
      <c r="L43" s="14"/>
    </row>
    <row r="44" spans="1:12" ht="18.75" customHeight="1">
      <c r="A44" s="109">
        <v>2028</v>
      </c>
      <c r="B44" s="110" t="s">
        <v>240</v>
      </c>
      <c r="C44" s="113">
        <v>1</v>
      </c>
      <c r="D44" s="200"/>
      <c r="E44" s="193">
        <f t="shared" si="0"/>
        <v>0</v>
      </c>
      <c r="F44" s="275"/>
      <c r="G44" s="276"/>
      <c r="H44" s="277"/>
      <c r="I44" s="273"/>
      <c r="J44" s="274"/>
      <c r="K44" s="141"/>
      <c r="L44" s="56"/>
    </row>
  </sheetData>
  <mergeCells count="50">
    <mergeCell ref="F28:H28"/>
    <mergeCell ref="I28:J28"/>
    <mergeCell ref="A27:J27"/>
    <mergeCell ref="B10:J10"/>
    <mergeCell ref="B11:J11"/>
    <mergeCell ref="B18:J18"/>
    <mergeCell ref="B20:G20"/>
    <mergeCell ref="B12:J12"/>
    <mergeCell ref="B13:J13"/>
    <mergeCell ref="B14:J14"/>
    <mergeCell ref="B15:J15"/>
    <mergeCell ref="B16:J16"/>
    <mergeCell ref="B17:J17"/>
    <mergeCell ref="C8:J8"/>
    <mergeCell ref="C1:H4"/>
    <mergeCell ref="B6:J6"/>
    <mergeCell ref="B7:J7"/>
    <mergeCell ref="B9:J9"/>
    <mergeCell ref="F38:H38"/>
    <mergeCell ref="I38:J38"/>
    <mergeCell ref="F39:H39"/>
    <mergeCell ref="I39:J39"/>
    <mergeCell ref="F40:H40"/>
    <mergeCell ref="F35:H35"/>
    <mergeCell ref="I35:J35"/>
    <mergeCell ref="F36:H36"/>
    <mergeCell ref="I36:J36"/>
    <mergeCell ref="F37:H37"/>
    <mergeCell ref="I37:J37"/>
    <mergeCell ref="F29:H29"/>
    <mergeCell ref="I29:J29"/>
    <mergeCell ref="F30:H30"/>
    <mergeCell ref="I30:J30"/>
    <mergeCell ref="F31:H31"/>
    <mergeCell ref="I31:J31"/>
    <mergeCell ref="F32:H32"/>
    <mergeCell ref="I32:J32"/>
    <mergeCell ref="F33:H33"/>
    <mergeCell ref="I33:J33"/>
    <mergeCell ref="F34:H34"/>
    <mergeCell ref="I34:J34"/>
    <mergeCell ref="F43:H43"/>
    <mergeCell ref="I43:J43"/>
    <mergeCell ref="F44:H44"/>
    <mergeCell ref="I44:J44"/>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 sqref="C24" formula="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44"/>
  <sheetViews>
    <sheetView showGridLines="0" topLeftCell="A20" zoomScale="80" zoomScaleNormal="80" workbookViewId="0">
      <selection activeCell="I32" sqref="I32:J32"/>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147</v>
      </c>
      <c r="C6" s="279"/>
      <c r="D6" s="279"/>
      <c r="E6" s="279"/>
      <c r="F6" s="279"/>
      <c r="G6" s="279"/>
      <c r="H6" s="279"/>
      <c r="I6" s="279"/>
      <c r="J6" s="279"/>
      <c r="K6" s="97"/>
      <c r="L6" s="14"/>
    </row>
    <row r="7" spans="1:12" ht="30" customHeight="1">
      <c r="A7" s="88" t="s">
        <v>285</v>
      </c>
      <c r="B7" s="297" t="s">
        <v>349</v>
      </c>
      <c r="C7" s="298"/>
      <c r="D7" s="298"/>
      <c r="E7" s="298"/>
      <c r="F7" s="298"/>
      <c r="G7" s="298"/>
      <c r="H7" s="298"/>
      <c r="I7" s="298"/>
      <c r="J7" s="299"/>
      <c r="K7" s="97"/>
      <c r="L7" s="14"/>
    </row>
    <row r="8" spans="1:12" ht="30" customHeight="1">
      <c r="A8" s="88" t="s">
        <v>286</v>
      </c>
      <c r="B8" s="90" t="s">
        <v>350</v>
      </c>
      <c r="C8" s="346" t="s">
        <v>351</v>
      </c>
      <c r="D8" s="347"/>
      <c r="E8" s="347"/>
      <c r="F8" s="347"/>
      <c r="G8" s="347"/>
      <c r="H8" s="347"/>
      <c r="I8" s="347"/>
      <c r="J8" s="348"/>
      <c r="K8" s="97"/>
      <c r="L8" s="14"/>
    </row>
    <row r="9" spans="1:12" ht="30" customHeight="1">
      <c r="A9" s="88" t="s">
        <v>289</v>
      </c>
      <c r="B9" s="278" t="s">
        <v>352</v>
      </c>
      <c r="C9" s="279"/>
      <c r="D9" s="279"/>
      <c r="E9" s="279"/>
      <c r="F9" s="279"/>
      <c r="G9" s="279"/>
      <c r="H9" s="279"/>
      <c r="I9" s="279"/>
      <c r="J9" s="279"/>
      <c r="K9" s="97"/>
      <c r="L9" s="14"/>
    </row>
    <row r="10" spans="1:12" ht="30" customHeight="1">
      <c r="A10" s="88" t="s">
        <v>291</v>
      </c>
      <c r="B10" s="278" t="s">
        <v>353</v>
      </c>
      <c r="C10" s="279"/>
      <c r="D10" s="279"/>
      <c r="E10" s="279"/>
      <c r="F10" s="279"/>
      <c r="G10" s="279"/>
      <c r="H10" s="279"/>
      <c r="I10" s="279"/>
      <c r="J10" s="279"/>
      <c r="K10" s="97"/>
      <c r="L10" s="14"/>
    </row>
    <row r="11" spans="1:12" ht="30" customHeight="1">
      <c r="A11" s="88" t="s">
        <v>198</v>
      </c>
      <c r="B11" s="278" t="s">
        <v>246</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354</v>
      </c>
      <c r="C14" s="279"/>
      <c r="D14" s="279"/>
      <c r="E14" s="279"/>
      <c r="F14" s="279"/>
      <c r="G14" s="279"/>
      <c r="H14" s="279"/>
      <c r="I14" s="279"/>
      <c r="J14" s="279"/>
      <c r="K14" s="97"/>
      <c r="L14" s="14"/>
    </row>
    <row r="15" spans="1:12" ht="30" customHeight="1">
      <c r="A15" s="88" t="s">
        <v>206</v>
      </c>
      <c r="B15" s="278" t="s">
        <v>355</v>
      </c>
      <c r="C15" s="279"/>
      <c r="D15" s="279"/>
      <c r="E15" s="279"/>
      <c r="F15" s="279"/>
      <c r="G15" s="279"/>
      <c r="H15" s="279"/>
      <c r="I15" s="279"/>
      <c r="J15" s="279"/>
      <c r="K15" s="97"/>
      <c r="L15" s="14"/>
    </row>
    <row r="16" spans="1:12" ht="30" customHeight="1">
      <c r="A16" s="88" t="s">
        <v>208</v>
      </c>
      <c r="B16" s="278" t="s">
        <v>145</v>
      </c>
      <c r="C16" s="279"/>
      <c r="D16" s="279"/>
      <c r="E16" s="279"/>
      <c r="F16" s="279"/>
      <c r="G16" s="279"/>
      <c r="H16" s="279"/>
      <c r="I16" s="279"/>
      <c r="J16" s="279"/>
      <c r="K16" s="97"/>
      <c r="L16" s="14"/>
    </row>
    <row r="17" spans="1:12" ht="30" customHeight="1">
      <c r="A17" s="88" t="s">
        <v>296</v>
      </c>
      <c r="B17" s="278" t="s">
        <v>356</v>
      </c>
      <c r="C17" s="279"/>
      <c r="D17" s="279"/>
      <c r="E17" s="279"/>
      <c r="F17" s="281"/>
      <c r="G17" s="279"/>
      <c r="H17" s="279"/>
      <c r="I17" s="279"/>
      <c r="J17" s="279"/>
      <c r="K17" s="97"/>
      <c r="L17" s="14"/>
    </row>
    <row r="18" spans="1:12" ht="30" customHeight="1">
      <c r="A18" s="88" t="s">
        <v>211</v>
      </c>
      <c r="B18" s="349" t="s">
        <v>212</v>
      </c>
      <c r="C18" s="350"/>
      <c r="D18" s="350"/>
      <c r="E18" s="350"/>
      <c r="F18" s="350"/>
      <c r="G18" s="350"/>
      <c r="H18" s="350"/>
      <c r="I18" s="350"/>
      <c r="J18" s="350"/>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30">
        <v>0.1</v>
      </c>
      <c r="C22" s="130">
        <v>0.2</v>
      </c>
      <c r="D22" s="130">
        <v>0.3</v>
      </c>
      <c r="E22" s="130">
        <v>0.4</v>
      </c>
      <c r="F22" s="130">
        <v>0</v>
      </c>
      <c r="G22" s="251">
        <f>SUM(B22:F22)</f>
        <v>1</v>
      </c>
      <c r="H22" s="97"/>
      <c r="I22" s="20"/>
      <c r="J22" s="20"/>
      <c r="K22" s="20"/>
      <c r="L22" s="14"/>
    </row>
    <row r="23" spans="1:12" ht="30" customHeight="1">
      <c r="A23" s="100" t="s">
        <v>221</v>
      </c>
      <c r="B23" s="224">
        <f>SUM(D29:D30)</f>
        <v>0.1</v>
      </c>
      <c r="C23" s="224">
        <f>SUM(D31:D34)</f>
        <v>0.05</v>
      </c>
      <c r="D23" s="224">
        <f>SUM(D35:D38)</f>
        <v>0</v>
      </c>
      <c r="E23" s="224">
        <f>SUM(D39:D42)</f>
        <v>0</v>
      </c>
      <c r="F23" s="224">
        <f>SUM(D43:D44)</f>
        <v>0</v>
      </c>
      <c r="G23" s="197">
        <f>SUM(B23:F23)</f>
        <v>0.15000000000000002</v>
      </c>
      <c r="H23" s="97"/>
      <c r="I23" s="20"/>
      <c r="J23" s="20"/>
      <c r="K23" s="20"/>
      <c r="L23" s="14"/>
    </row>
    <row r="24" spans="1:12" ht="30" customHeight="1">
      <c r="A24" s="100" t="s">
        <v>222</v>
      </c>
      <c r="B24" s="103">
        <f>IFERROR(IF(B23/B22&gt;100%,100%,B23/B22),0)</f>
        <v>1</v>
      </c>
      <c r="C24" s="103">
        <f t="shared" ref="C24:F24" si="0">IFERROR(IF(C23/C22&gt;100%,100%,C23/C22),0)</f>
        <v>0.25</v>
      </c>
      <c r="D24" s="103">
        <f t="shared" si="0"/>
        <v>0</v>
      </c>
      <c r="E24" s="103">
        <f t="shared" si="0"/>
        <v>0</v>
      </c>
      <c r="F24" s="103">
        <f t="shared" si="0"/>
        <v>0</v>
      </c>
      <c r="G24" s="104" t="s">
        <v>223</v>
      </c>
      <c r="H24" s="97"/>
      <c r="I24" s="20"/>
      <c r="J24" s="20"/>
      <c r="K24" s="20"/>
      <c r="L24" s="14"/>
    </row>
    <row r="25" spans="1:12" ht="30" customHeight="1">
      <c r="A25" s="100" t="s">
        <v>224</v>
      </c>
      <c r="B25" s="103">
        <f>B23/G22</f>
        <v>0.1</v>
      </c>
      <c r="C25" s="103">
        <f>(C23/G22)+B25</f>
        <v>0.15000000000000002</v>
      </c>
      <c r="D25" s="103"/>
      <c r="E25" s="103"/>
      <c r="F25" s="103"/>
      <c r="G25" s="103">
        <f>MAX(B25:F25)</f>
        <v>0.15000000000000002</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68.25" customHeight="1">
      <c r="A29" s="109">
        <v>2024</v>
      </c>
      <c r="B29" s="250" t="s">
        <v>233</v>
      </c>
      <c r="C29" s="113">
        <v>0.05</v>
      </c>
      <c r="D29" s="233">
        <v>0.05</v>
      </c>
      <c r="E29" s="234">
        <f>IFERROR(IF(D29/C29&gt;100%,100%,D29/C29),0)</f>
        <v>1</v>
      </c>
      <c r="F29" s="292" t="s">
        <v>357</v>
      </c>
      <c r="G29" s="293"/>
      <c r="H29" s="294"/>
      <c r="I29" s="295" t="s">
        <v>358</v>
      </c>
      <c r="J29" s="296"/>
      <c r="K29" s="97"/>
      <c r="L29" s="14"/>
    </row>
    <row r="30" spans="1:12" ht="284.25" customHeight="1">
      <c r="A30" s="109">
        <v>2024</v>
      </c>
      <c r="B30" s="250" t="s">
        <v>236</v>
      </c>
      <c r="C30" s="113">
        <v>0.05</v>
      </c>
      <c r="D30" s="233">
        <v>0.05</v>
      </c>
      <c r="E30" s="234">
        <f t="shared" ref="E30:E44" si="1">IFERROR(IF(D30/C30&gt;100%,100%,D30/C30),0)</f>
        <v>1</v>
      </c>
      <c r="F30" s="292" t="s">
        <v>359</v>
      </c>
      <c r="G30" s="293"/>
      <c r="H30" s="294"/>
      <c r="I30" s="295" t="s">
        <v>360</v>
      </c>
      <c r="J30" s="296"/>
      <c r="K30" s="97"/>
      <c r="L30" s="14"/>
    </row>
    <row r="31" spans="1:12" ht="237" customHeight="1">
      <c r="A31" s="109">
        <v>2025</v>
      </c>
      <c r="B31" s="250" t="s">
        <v>238</v>
      </c>
      <c r="C31" s="113">
        <v>0.05</v>
      </c>
      <c r="D31" s="233">
        <v>0.05</v>
      </c>
      <c r="E31" s="234">
        <f t="shared" si="1"/>
        <v>1</v>
      </c>
      <c r="F31" s="292" t="s">
        <v>361</v>
      </c>
      <c r="G31" s="293"/>
      <c r="H31" s="294"/>
      <c r="I31" s="295" t="s">
        <v>362</v>
      </c>
      <c r="J31" s="296"/>
      <c r="K31" s="97"/>
      <c r="L31" s="14"/>
    </row>
    <row r="32" spans="1:12" ht="18.75">
      <c r="A32" s="109">
        <v>2025</v>
      </c>
      <c r="B32" s="250" t="s">
        <v>240</v>
      </c>
      <c r="C32" s="113">
        <v>0.05</v>
      </c>
      <c r="D32" s="233"/>
      <c r="E32" s="234">
        <f t="shared" si="1"/>
        <v>0</v>
      </c>
      <c r="F32" s="275"/>
      <c r="G32" s="276"/>
      <c r="H32" s="277"/>
      <c r="I32" s="273"/>
      <c r="J32" s="274"/>
      <c r="K32" s="97"/>
      <c r="L32" s="140"/>
    </row>
    <row r="33" spans="1:12" ht="18.75" customHeight="1">
      <c r="A33" s="109">
        <v>2025</v>
      </c>
      <c r="B33" s="250" t="s">
        <v>233</v>
      </c>
      <c r="C33" s="113">
        <v>0.05</v>
      </c>
      <c r="D33" s="200"/>
      <c r="E33" s="234">
        <f t="shared" si="1"/>
        <v>0</v>
      </c>
      <c r="F33" s="275"/>
      <c r="G33" s="276"/>
      <c r="H33" s="277"/>
      <c r="I33" s="273"/>
      <c r="J33" s="274"/>
      <c r="K33" s="97"/>
      <c r="L33" s="14"/>
    </row>
    <row r="34" spans="1:12" ht="18.75" customHeight="1">
      <c r="A34" s="109">
        <v>2025</v>
      </c>
      <c r="B34" s="250" t="s">
        <v>236</v>
      </c>
      <c r="C34" s="113">
        <v>0.05</v>
      </c>
      <c r="D34" s="200"/>
      <c r="E34" s="234">
        <f t="shared" si="1"/>
        <v>0</v>
      </c>
      <c r="F34" s="275"/>
      <c r="G34" s="276"/>
      <c r="H34" s="277"/>
      <c r="I34" s="273"/>
      <c r="J34" s="274"/>
      <c r="K34" s="97"/>
      <c r="L34" s="14"/>
    </row>
    <row r="35" spans="1:12" ht="18.75" customHeight="1">
      <c r="A35" s="109">
        <v>2026</v>
      </c>
      <c r="B35" s="250" t="s">
        <v>238</v>
      </c>
      <c r="C35" s="113"/>
      <c r="D35" s="71"/>
      <c r="E35" s="234">
        <f t="shared" si="1"/>
        <v>0</v>
      </c>
      <c r="F35" s="275"/>
      <c r="G35" s="276"/>
      <c r="H35" s="277"/>
      <c r="I35" s="273"/>
      <c r="J35" s="274"/>
      <c r="K35" s="97"/>
      <c r="L35" s="14"/>
    </row>
    <row r="36" spans="1:12" ht="18.75" customHeight="1">
      <c r="A36" s="109">
        <v>2026</v>
      </c>
      <c r="B36" s="250" t="s">
        <v>240</v>
      </c>
      <c r="C36" s="113"/>
      <c r="D36" s="71"/>
      <c r="E36" s="234">
        <f t="shared" si="1"/>
        <v>0</v>
      </c>
      <c r="F36" s="275"/>
      <c r="G36" s="276"/>
      <c r="H36" s="277"/>
      <c r="I36" s="273"/>
      <c r="J36" s="274"/>
      <c r="K36" s="97"/>
      <c r="L36" s="14"/>
    </row>
    <row r="37" spans="1:12" ht="18.75" customHeight="1">
      <c r="A37" s="109">
        <v>2026</v>
      </c>
      <c r="B37" s="250" t="s">
        <v>233</v>
      </c>
      <c r="C37" s="113"/>
      <c r="D37" s="71"/>
      <c r="E37" s="234">
        <f t="shared" si="1"/>
        <v>0</v>
      </c>
      <c r="F37" s="275"/>
      <c r="G37" s="276"/>
      <c r="H37" s="277"/>
      <c r="I37" s="273"/>
      <c r="J37" s="274"/>
      <c r="K37" s="97"/>
      <c r="L37" s="14"/>
    </row>
    <row r="38" spans="1:12" ht="18.75" customHeight="1">
      <c r="A38" s="109">
        <v>2026</v>
      </c>
      <c r="B38" s="250" t="s">
        <v>236</v>
      </c>
      <c r="C38" s="113"/>
      <c r="D38" s="71"/>
      <c r="E38" s="234">
        <f t="shared" si="1"/>
        <v>0</v>
      </c>
      <c r="F38" s="275"/>
      <c r="G38" s="276"/>
      <c r="H38" s="277"/>
      <c r="I38" s="273"/>
      <c r="J38" s="274"/>
      <c r="K38" s="97"/>
      <c r="L38" s="14"/>
    </row>
    <row r="39" spans="1:12" ht="18.75" customHeight="1">
      <c r="A39" s="109">
        <v>2027</v>
      </c>
      <c r="B39" s="250" t="s">
        <v>238</v>
      </c>
      <c r="C39" s="113"/>
      <c r="D39" s="113"/>
      <c r="E39" s="234">
        <f t="shared" si="1"/>
        <v>0</v>
      </c>
      <c r="F39" s="275"/>
      <c r="G39" s="276"/>
      <c r="H39" s="277"/>
      <c r="I39" s="273"/>
      <c r="J39" s="274"/>
      <c r="K39" s="97"/>
      <c r="L39" s="14"/>
    </row>
    <row r="40" spans="1:12" ht="18.75" customHeight="1">
      <c r="A40" s="109">
        <v>2027</v>
      </c>
      <c r="B40" s="250" t="s">
        <v>240</v>
      </c>
      <c r="C40" s="113"/>
      <c r="D40" s="71"/>
      <c r="E40" s="234">
        <f t="shared" si="1"/>
        <v>0</v>
      </c>
      <c r="F40" s="275"/>
      <c r="G40" s="276"/>
      <c r="H40" s="277"/>
      <c r="I40" s="273"/>
      <c r="J40" s="274"/>
      <c r="K40" s="97"/>
      <c r="L40" s="14"/>
    </row>
    <row r="41" spans="1:12" ht="18.75" customHeight="1">
      <c r="A41" s="109">
        <v>2027</v>
      </c>
      <c r="B41" s="250" t="s">
        <v>233</v>
      </c>
      <c r="C41" s="113"/>
      <c r="D41" s="71"/>
      <c r="E41" s="234">
        <f t="shared" si="1"/>
        <v>0</v>
      </c>
      <c r="F41" s="275"/>
      <c r="G41" s="276"/>
      <c r="H41" s="277"/>
      <c r="I41" s="273"/>
      <c r="J41" s="274"/>
      <c r="K41" s="97"/>
      <c r="L41" s="14"/>
    </row>
    <row r="42" spans="1:12" ht="18.75" customHeight="1">
      <c r="A42" s="109">
        <v>2027</v>
      </c>
      <c r="B42" s="250" t="s">
        <v>236</v>
      </c>
      <c r="C42" s="113"/>
      <c r="D42" s="71"/>
      <c r="E42" s="234">
        <f t="shared" si="1"/>
        <v>0</v>
      </c>
      <c r="F42" s="275"/>
      <c r="G42" s="276"/>
      <c r="H42" s="277"/>
      <c r="I42" s="273"/>
      <c r="J42" s="274"/>
      <c r="K42" s="97"/>
      <c r="L42" s="14"/>
    </row>
    <row r="43" spans="1:12" ht="18.75" customHeight="1">
      <c r="A43" s="109">
        <v>2028</v>
      </c>
      <c r="B43" s="250" t="s">
        <v>238</v>
      </c>
      <c r="C43" s="113"/>
      <c r="D43" s="71"/>
      <c r="E43" s="234">
        <f t="shared" si="1"/>
        <v>0</v>
      </c>
      <c r="F43" s="275"/>
      <c r="G43" s="276"/>
      <c r="H43" s="277"/>
      <c r="I43" s="273"/>
      <c r="J43" s="274"/>
      <c r="K43" s="97"/>
      <c r="L43" s="14"/>
    </row>
    <row r="44" spans="1:12" ht="18.75" customHeight="1">
      <c r="A44" s="109">
        <v>2028</v>
      </c>
      <c r="B44" s="250" t="s">
        <v>240</v>
      </c>
      <c r="C44" s="113"/>
      <c r="D44" s="113"/>
      <c r="E44" s="234">
        <f t="shared" si="1"/>
        <v>0</v>
      </c>
      <c r="F44" s="275"/>
      <c r="G44" s="276"/>
      <c r="H44" s="277"/>
      <c r="I44" s="273"/>
      <c r="J44" s="274"/>
      <c r="K44" s="141"/>
      <c r="L44" s="56"/>
    </row>
  </sheetData>
  <mergeCells count="50">
    <mergeCell ref="B18:J18"/>
    <mergeCell ref="B20:G20"/>
    <mergeCell ref="F28:H28"/>
    <mergeCell ref="I28:J28"/>
    <mergeCell ref="F29:H29"/>
    <mergeCell ref="I29:J2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44"/>
  <sheetViews>
    <sheetView showGridLines="0" topLeftCell="A18" zoomScale="80" zoomScaleNormal="80" workbookViewId="0">
      <selection activeCell="I32" sqref="I32:J32"/>
    </sheetView>
  </sheetViews>
  <sheetFormatPr baseColWidth="10"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29.25" customHeight="1">
      <c r="A5" s="84"/>
      <c r="B5" s="85"/>
      <c r="C5" s="85"/>
      <c r="D5" s="85"/>
      <c r="E5" s="85"/>
      <c r="F5" s="85"/>
      <c r="G5" s="85"/>
      <c r="H5" s="85"/>
      <c r="I5" s="86"/>
      <c r="J5" s="139"/>
      <c r="K5" s="20"/>
      <c r="L5" s="14"/>
    </row>
    <row r="6" spans="1:12" ht="29.25" customHeight="1">
      <c r="A6" s="88" t="s">
        <v>284</v>
      </c>
      <c r="B6" s="278" t="s">
        <v>154</v>
      </c>
      <c r="C6" s="279"/>
      <c r="D6" s="279"/>
      <c r="E6" s="279"/>
      <c r="F6" s="279"/>
      <c r="G6" s="279"/>
      <c r="H6" s="279"/>
      <c r="I6" s="279"/>
      <c r="J6" s="279"/>
      <c r="K6" s="97"/>
      <c r="L6" s="14"/>
    </row>
    <row r="7" spans="1:12" ht="29.25" customHeight="1">
      <c r="A7" s="88" t="s">
        <v>285</v>
      </c>
      <c r="B7" s="297" t="s">
        <v>349</v>
      </c>
      <c r="C7" s="298"/>
      <c r="D7" s="298"/>
      <c r="E7" s="298"/>
      <c r="F7" s="298"/>
      <c r="G7" s="298"/>
      <c r="H7" s="298"/>
      <c r="I7" s="298"/>
      <c r="J7" s="299"/>
      <c r="K7" s="97"/>
      <c r="L7" s="14"/>
    </row>
    <row r="8" spans="1:12" ht="29.25" customHeight="1">
      <c r="A8" s="88" t="s">
        <v>286</v>
      </c>
      <c r="B8" s="90" t="s">
        <v>363</v>
      </c>
      <c r="C8" s="346" t="s">
        <v>364</v>
      </c>
      <c r="D8" s="347"/>
      <c r="E8" s="347"/>
      <c r="F8" s="347"/>
      <c r="G8" s="347"/>
      <c r="H8" s="347"/>
      <c r="I8" s="347"/>
      <c r="J8" s="348"/>
      <c r="K8" s="97"/>
      <c r="L8" s="14"/>
    </row>
    <row r="9" spans="1:12" ht="29.25" customHeight="1">
      <c r="A9" s="88" t="s">
        <v>289</v>
      </c>
      <c r="B9" s="278" t="s">
        <v>365</v>
      </c>
      <c r="C9" s="279"/>
      <c r="D9" s="279"/>
      <c r="E9" s="279"/>
      <c r="F9" s="279"/>
      <c r="G9" s="279"/>
      <c r="H9" s="279"/>
      <c r="I9" s="279"/>
      <c r="J9" s="279"/>
      <c r="K9" s="97"/>
      <c r="L9" s="14"/>
    </row>
    <row r="10" spans="1:12" ht="29.25" customHeight="1">
      <c r="A10" s="88" t="s">
        <v>291</v>
      </c>
      <c r="B10" s="278" t="s">
        <v>365</v>
      </c>
      <c r="C10" s="279"/>
      <c r="D10" s="279"/>
      <c r="E10" s="279"/>
      <c r="F10" s="279"/>
      <c r="G10" s="279"/>
      <c r="H10" s="279"/>
      <c r="I10" s="279"/>
      <c r="J10" s="279"/>
      <c r="K10" s="97"/>
      <c r="L10" s="14"/>
    </row>
    <row r="11" spans="1:12" ht="29.25" customHeight="1">
      <c r="A11" s="88" t="s">
        <v>198</v>
      </c>
      <c r="B11" s="278" t="s">
        <v>366</v>
      </c>
      <c r="C11" s="279"/>
      <c r="D11" s="279"/>
      <c r="E11" s="279"/>
      <c r="F11" s="279"/>
      <c r="G11" s="279"/>
      <c r="H11" s="279"/>
      <c r="I11" s="279"/>
      <c r="J11" s="279"/>
      <c r="K11" s="97"/>
      <c r="L11" s="14"/>
    </row>
    <row r="12" spans="1:12" ht="29.25" customHeight="1">
      <c r="A12" s="88" t="s">
        <v>200</v>
      </c>
      <c r="B12" s="278" t="s">
        <v>367</v>
      </c>
      <c r="C12" s="279"/>
      <c r="D12" s="279"/>
      <c r="E12" s="279"/>
      <c r="F12" s="279"/>
      <c r="G12" s="279"/>
      <c r="H12" s="279"/>
      <c r="I12" s="279"/>
      <c r="J12" s="279"/>
      <c r="K12" s="97"/>
      <c r="L12" s="14"/>
    </row>
    <row r="13" spans="1:12" ht="29.25" customHeight="1">
      <c r="A13" s="88" t="s">
        <v>202</v>
      </c>
      <c r="B13" s="297" t="s">
        <v>203</v>
      </c>
      <c r="C13" s="298"/>
      <c r="D13" s="298"/>
      <c r="E13" s="298"/>
      <c r="F13" s="298"/>
      <c r="G13" s="298"/>
      <c r="H13" s="298"/>
      <c r="I13" s="298"/>
      <c r="J13" s="299"/>
      <c r="K13" s="97"/>
      <c r="L13" s="14"/>
    </row>
    <row r="14" spans="1:12" ht="29.25" customHeight="1">
      <c r="A14" s="88" t="s">
        <v>204</v>
      </c>
      <c r="B14" s="278" t="s">
        <v>368</v>
      </c>
      <c r="C14" s="279"/>
      <c r="D14" s="279"/>
      <c r="E14" s="279"/>
      <c r="F14" s="279"/>
      <c r="G14" s="279"/>
      <c r="H14" s="279"/>
      <c r="I14" s="279"/>
      <c r="J14" s="279"/>
      <c r="K14" s="97"/>
      <c r="L14" s="14"/>
    </row>
    <row r="15" spans="1:12" ht="29.25" customHeight="1">
      <c r="A15" s="88" t="s">
        <v>206</v>
      </c>
      <c r="B15" s="349" t="s">
        <v>369</v>
      </c>
      <c r="C15" s="350"/>
      <c r="D15" s="350"/>
      <c r="E15" s="350"/>
      <c r="F15" s="350"/>
      <c r="G15" s="350"/>
      <c r="H15" s="350"/>
      <c r="I15" s="350"/>
      <c r="J15" s="350"/>
      <c r="K15" s="97"/>
      <c r="L15" s="14"/>
    </row>
    <row r="16" spans="1:12" ht="29.25" customHeight="1">
      <c r="A16" s="88" t="s">
        <v>208</v>
      </c>
      <c r="B16" s="278" t="s">
        <v>152</v>
      </c>
      <c r="C16" s="279"/>
      <c r="D16" s="279"/>
      <c r="E16" s="279"/>
      <c r="F16" s="279"/>
      <c r="G16" s="279"/>
      <c r="H16" s="279"/>
      <c r="I16" s="279"/>
      <c r="J16" s="279"/>
      <c r="K16" s="97"/>
      <c r="L16" s="14"/>
    </row>
    <row r="17" spans="1:12" ht="29.25" customHeight="1">
      <c r="A17" s="88" t="s">
        <v>296</v>
      </c>
      <c r="B17" s="349" t="s">
        <v>370</v>
      </c>
      <c r="C17" s="350"/>
      <c r="D17" s="350"/>
      <c r="E17" s="350"/>
      <c r="F17" s="351"/>
      <c r="G17" s="350"/>
      <c r="H17" s="350"/>
      <c r="I17" s="350"/>
      <c r="J17" s="350"/>
      <c r="K17" s="97"/>
      <c r="L17" s="14"/>
    </row>
    <row r="18" spans="1:12" ht="29.25" customHeight="1">
      <c r="A18" s="88" t="s">
        <v>211</v>
      </c>
      <c r="B18" s="278" t="s">
        <v>212</v>
      </c>
      <c r="C18" s="279"/>
      <c r="D18" s="279"/>
      <c r="E18" s="279"/>
      <c r="F18" s="279"/>
      <c r="G18" s="279"/>
      <c r="H18" s="279"/>
      <c r="I18" s="279"/>
      <c r="J18" s="279"/>
      <c r="K18" s="97"/>
      <c r="L18" s="14"/>
    </row>
    <row r="19" spans="1:12" ht="29.25" customHeight="1">
      <c r="A19" s="91"/>
      <c r="B19" s="92"/>
      <c r="C19" s="92"/>
      <c r="D19" s="92"/>
      <c r="E19" s="92"/>
      <c r="F19" s="92"/>
      <c r="G19" s="92"/>
      <c r="H19" s="93"/>
      <c r="I19" s="93"/>
      <c r="J19" s="93"/>
      <c r="K19" s="20"/>
      <c r="L19" s="14"/>
    </row>
    <row r="20" spans="1:12" ht="29.25" customHeight="1">
      <c r="A20" s="95"/>
      <c r="B20" s="283" t="s">
        <v>213</v>
      </c>
      <c r="C20" s="284"/>
      <c r="D20" s="284"/>
      <c r="E20" s="284"/>
      <c r="F20" s="284"/>
      <c r="G20" s="284"/>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177">
        <v>0</v>
      </c>
      <c r="C22" s="177">
        <v>1</v>
      </c>
      <c r="D22" s="177">
        <v>0</v>
      </c>
      <c r="E22" s="177">
        <v>0</v>
      </c>
      <c r="F22" s="177">
        <v>0</v>
      </c>
      <c r="G22" s="178">
        <f>SUM(B22:F22)</f>
        <v>1</v>
      </c>
      <c r="H22" s="97"/>
      <c r="I22" s="20"/>
      <c r="J22" s="20"/>
      <c r="K22" s="20"/>
      <c r="L22" s="14"/>
    </row>
    <row r="23" spans="1:12" ht="29.25" customHeight="1">
      <c r="A23" s="100" t="s">
        <v>221</v>
      </c>
      <c r="B23" s="224">
        <f>SUM(D29:D30)</f>
        <v>0</v>
      </c>
      <c r="C23" s="224">
        <f>SUM(D31:D34)</f>
        <v>0</v>
      </c>
      <c r="D23" s="224">
        <f>SUM(D35:D38)</f>
        <v>0</v>
      </c>
      <c r="E23" s="224">
        <f>SUM(D39:D42)</f>
        <v>0</v>
      </c>
      <c r="F23" s="224">
        <f>SUM(D43:D44)</f>
        <v>0</v>
      </c>
      <c r="G23" s="197">
        <f>SUM(B23:F23)</f>
        <v>0</v>
      </c>
      <c r="H23" s="97"/>
      <c r="I23" s="20"/>
      <c r="J23" s="20"/>
      <c r="K23" s="20"/>
      <c r="L23" s="14"/>
    </row>
    <row r="24" spans="1:12" ht="29.25" customHeight="1">
      <c r="A24" s="100" t="s">
        <v>222</v>
      </c>
      <c r="B24" s="103">
        <f>IFERROR(IF(B23/B22&gt;100%,100%,B23/B22),0)</f>
        <v>0</v>
      </c>
      <c r="C24" s="103">
        <f>IFERROR(IF(C23/C22&gt;100%,100%,C23/C22),0)</f>
        <v>0</v>
      </c>
      <c r="D24" s="103">
        <f>IFERROR(IF(D23/D22&gt;100%,100%,D23/D22),0)</f>
        <v>0</v>
      </c>
      <c r="E24" s="103">
        <f>IFERROR(IF(E23/E22&gt;100%,100%,E23/E22),0)</f>
        <v>0</v>
      </c>
      <c r="F24" s="103">
        <f>IFERROR(IF(F23/F22&gt;100%,100%,F23/F22),0)</f>
        <v>0</v>
      </c>
      <c r="G24" s="104" t="s">
        <v>223</v>
      </c>
      <c r="H24" s="97"/>
      <c r="I24" s="20"/>
      <c r="J24" s="20"/>
      <c r="K24" s="20"/>
      <c r="L24" s="14"/>
    </row>
    <row r="25" spans="1:12" ht="29.25" customHeight="1">
      <c r="A25" s="100" t="s">
        <v>224</v>
      </c>
      <c r="B25" s="103">
        <f>B23/G22</f>
        <v>0</v>
      </c>
      <c r="C25" s="103">
        <f>(C23/G22)+B25</f>
        <v>0</v>
      </c>
      <c r="D25" s="103"/>
      <c r="E25" s="103"/>
      <c r="F25" s="103"/>
      <c r="G25" s="103">
        <f>MAX(B25:F25)</f>
        <v>0</v>
      </c>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8.75" customHeight="1">
      <c r="A29" s="109">
        <v>2024</v>
      </c>
      <c r="B29" s="110" t="s">
        <v>233</v>
      </c>
      <c r="C29" s="190">
        <v>0</v>
      </c>
      <c r="D29" s="190">
        <v>0</v>
      </c>
      <c r="E29" s="223">
        <f>IFERROR(IF(D29/C29&gt;100%,100%,D29/C29),0)</f>
        <v>0</v>
      </c>
      <c r="F29" s="275" t="s">
        <v>241</v>
      </c>
      <c r="G29" s="276"/>
      <c r="H29" s="277"/>
      <c r="I29" s="282" t="s">
        <v>241</v>
      </c>
      <c r="J29" s="274"/>
      <c r="K29" s="97"/>
      <c r="L29" s="14"/>
    </row>
    <row r="30" spans="1:12" ht="18.75" customHeight="1">
      <c r="A30" s="109">
        <v>2024</v>
      </c>
      <c r="B30" s="110" t="s">
        <v>236</v>
      </c>
      <c r="C30" s="190">
        <v>0</v>
      </c>
      <c r="D30" s="190">
        <v>0</v>
      </c>
      <c r="E30" s="223">
        <f t="shared" ref="E30:E44" si="0">IFERROR(IF(D30/C30&gt;100%,100%,D30/C30),0)</f>
        <v>0</v>
      </c>
      <c r="F30" s="275" t="s">
        <v>241</v>
      </c>
      <c r="G30" s="276"/>
      <c r="H30" s="277"/>
      <c r="I30" s="282" t="s">
        <v>241</v>
      </c>
      <c r="J30" s="274"/>
      <c r="K30" s="97"/>
      <c r="L30" s="14"/>
    </row>
    <row r="31" spans="1:12" ht="18.75" customHeight="1">
      <c r="A31" s="109">
        <v>2025</v>
      </c>
      <c r="B31" s="110" t="s">
        <v>238</v>
      </c>
      <c r="C31" s="190">
        <v>0</v>
      </c>
      <c r="D31" s="190">
        <v>0</v>
      </c>
      <c r="E31" s="223">
        <f t="shared" si="0"/>
        <v>0</v>
      </c>
      <c r="F31" s="275" t="s">
        <v>241</v>
      </c>
      <c r="G31" s="276"/>
      <c r="H31" s="277"/>
      <c r="I31" s="282" t="s">
        <v>241</v>
      </c>
      <c r="J31" s="274"/>
      <c r="K31" s="97"/>
      <c r="L31" s="14"/>
    </row>
    <row r="32" spans="1:12" ht="18.75" customHeight="1">
      <c r="A32" s="109">
        <v>2025</v>
      </c>
      <c r="B32" s="110" t="s">
        <v>240</v>
      </c>
      <c r="C32" s="190">
        <v>0</v>
      </c>
      <c r="D32" s="190"/>
      <c r="E32" s="223">
        <f t="shared" si="0"/>
        <v>0</v>
      </c>
      <c r="F32" s="275"/>
      <c r="G32" s="276"/>
      <c r="H32" s="277"/>
      <c r="I32" s="273"/>
      <c r="J32" s="274"/>
      <c r="K32" s="97"/>
      <c r="L32" s="140"/>
    </row>
    <row r="33" spans="1:12" ht="18.75" customHeight="1">
      <c r="A33" s="109">
        <v>2025</v>
      </c>
      <c r="B33" s="110" t="s">
        <v>233</v>
      </c>
      <c r="C33" s="190">
        <v>0.5</v>
      </c>
      <c r="D33" s="190"/>
      <c r="E33" s="223">
        <f t="shared" si="0"/>
        <v>0</v>
      </c>
      <c r="F33" s="275"/>
      <c r="G33" s="276"/>
      <c r="H33" s="277"/>
      <c r="I33" s="273"/>
      <c r="J33" s="274"/>
      <c r="K33" s="97"/>
      <c r="L33" s="14"/>
    </row>
    <row r="34" spans="1:12" ht="18.75" customHeight="1">
      <c r="A34" s="109">
        <v>2025</v>
      </c>
      <c r="B34" s="110" t="s">
        <v>236</v>
      </c>
      <c r="C34" s="190">
        <v>0.5</v>
      </c>
      <c r="D34" s="190"/>
      <c r="E34" s="223">
        <f t="shared" si="0"/>
        <v>0</v>
      </c>
      <c r="F34" s="275"/>
      <c r="G34" s="276"/>
      <c r="H34" s="277"/>
      <c r="I34" s="273"/>
      <c r="J34" s="274"/>
      <c r="K34" s="97"/>
      <c r="L34" s="14"/>
    </row>
    <row r="35" spans="1:12" ht="18.75" customHeight="1">
      <c r="A35" s="109">
        <v>2026</v>
      </c>
      <c r="B35" s="110" t="s">
        <v>238</v>
      </c>
      <c r="C35" s="113"/>
      <c r="D35" s="71"/>
      <c r="E35" s="223">
        <f t="shared" si="0"/>
        <v>0</v>
      </c>
      <c r="F35" s="275"/>
      <c r="G35" s="276"/>
      <c r="H35" s="277"/>
      <c r="I35" s="273"/>
      <c r="J35" s="274"/>
      <c r="K35" s="97"/>
      <c r="L35" s="14"/>
    </row>
    <row r="36" spans="1:12" ht="18.75" customHeight="1">
      <c r="A36" s="109">
        <v>2026</v>
      </c>
      <c r="B36" s="110" t="s">
        <v>240</v>
      </c>
      <c r="C36" s="113"/>
      <c r="D36" s="71"/>
      <c r="E36" s="223">
        <f t="shared" si="0"/>
        <v>0</v>
      </c>
      <c r="F36" s="275"/>
      <c r="G36" s="276"/>
      <c r="H36" s="277"/>
      <c r="I36" s="273"/>
      <c r="J36" s="274"/>
      <c r="K36" s="97"/>
      <c r="L36" s="14"/>
    </row>
    <row r="37" spans="1:12" ht="18.75" customHeight="1">
      <c r="A37" s="109">
        <v>2026</v>
      </c>
      <c r="B37" s="110" t="s">
        <v>233</v>
      </c>
      <c r="C37" s="113"/>
      <c r="D37" s="71"/>
      <c r="E37" s="223">
        <f t="shared" si="0"/>
        <v>0</v>
      </c>
      <c r="F37" s="275"/>
      <c r="G37" s="276"/>
      <c r="H37" s="277"/>
      <c r="I37" s="273"/>
      <c r="J37" s="274"/>
      <c r="K37" s="97"/>
      <c r="L37" s="14"/>
    </row>
    <row r="38" spans="1:12" ht="18.75" customHeight="1">
      <c r="A38" s="109">
        <v>2026</v>
      </c>
      <c r="B38" s="110" t="s">
        <v>236</v>
      </c>
      <c r="C38" s="113"/>
      <c r="D38" s="71"/>
      <c r="E38" s="223">
        <f t="shared" si="0"/>
        <v>0</v>
      </c>
      <c r="F38" s="275"/>
      <c r="G38" s="276"/>
      <c r="H38" s="277"/>
      <c r="I38" s="273"/>
      <c r="J38" s="274"/>
      <c r="K38" s="97"/>
      <c r="L38" s="14"/>
    </row>
    <row r="39" spans="1:12" ht="18.75" customHeight="1">
      <c r="A39" s="109">
        <v>2027</v>
      </c>
      <c r="B39" s="110" t="s">
        <v>238</v>
      </c>
      <c r="C39" s="113"/>
      <c r="D39" s="113"/>
      <c r="E39" s="223">
        <f t="shared" si="0"/>
        <v>0</v>
      </c>
      <c r="F39" s="275"/>
      <c r="G39" s="276"/>
      <c r="H39" s="277"/>
      <c r="I39" s="273"/>
      <c r="J39" s="274"/>
      <c r="K39" s="97"/>
      <c r="L39" s="14"/>
    </row>
    <row r="40" spans="1:12" ht="18.75" customHeight="1">
      <c r="A40" s="109">
        <v>2027</v>
      </c>
      <c r="B40" s="110" t="s">
        <v>240</v>
      </c>
      <c r="C40" s="113"/>
      <c r="D40" s="71"/>
      <c r="E40" s="223">
        <f t="shared" si="0"/>
        <v>0</v>
      </c>
      <c r="F40" s="275"/>
      <c r="G40" s="276"/>
      <c r="H40" s="277"/>
      <c r="I40" s="273"/>
      <c r="J40" s="274"/>
      <c r="K40" s="97"/>
      <c r="L40" s="14"/>
    </row>
    <row r="41" spans="1:12" ht="18.75" customHeight="1">
      <c r="A41" s="109">
        <v>2027</v>
      </c>
      <c r="B41" s="110" t="s">
        <v>233</v>
      </c>
      <c r="C41" s="113"/>
      <c r="D41" s="71"/>
      <c r="E41" s="223">
        <f t="shared" si="0"/>
        <v>0</v>
      </c>
      <c r="F41" s="275"/>
      <c r="G41" s="276"/>
      <c r="H41" s="277"/>
      <c r="I41" s="273"/>
      <c r="J41" s="274"/>
      <c r="K41" s="97"/>
      <c r="L41" s="14"/>
    </row>
    <row r="42" spans="1:12" ht="18.75" customHeight="1">
      <c r="A42" s="109">
        <v>2027</v>
      </c>
      <c r="B42" s="110" t="s">
        <v>236</v>
      </c>
      <c r="C42" s="113"/>
      <c r="D42" s="71"/>
      <c r="E42" s="223">
        <f t="shared" si="0"/>
        <v>0</v>
      </c>
      <c r="F42" s="275"/>
      <c r="G42" s="276"/>
      <c r="H42" s="277"/>
      <c r="I42" s="273"/>
      <c r="J42" s="274"/>
      <c r="K42" s="97"/>
      <c r="L42" s="14"/>
    </row>
    <row r="43" spans="1:12" ht="18.75" customHeight="1">
      <c r="A43" s="109">
        <v>2028</v>
      </c>
      <c r="B43" s="110" t="s">
        <v>238</v>
      </c>
      <c r="C43" s="113"/>
      <c r="D43" s="71"/>
      <c r="E43" s="223">
        <f t="shared" si="0"/>
        <v>0</v>
      </c>
      <c r="F43" s="275"/>
      <c r="G43" s="276"/>
      <c r="H43" s="277"/>
      <c r="I43" s="273"/>
      <c r="J43" s="274"/>
      <c r="K43" s="97"/>
      <c r="L43" s="14"/>
    </row>
    <row r="44" spans="1:12" ht="18.75" customHeight="1">
      <c r="A44" s="109">
        <v>2028</v>
      </c>
      <c r="B44" s="110" t="s">
        <v>240</v>
      </c>
      <c r="C44" s="113"/>
      <c r="D44" s="113"/>
      <c r="E44" s="223">
        <f t="shared" si="0"/>
        <v>0</v>
      </c>
      <c r="F44" s="275"/>
      <c r="G44" s="276"/>
      <c r="H44" s="277"/>
      <c r="I44" s="273"/>
      <c r="J44" s="274"/>
      <c r="K44" s="141"/>
      <c r="L44" s="56"/>
    </row>
  </sheetData>
  <mergeCells count="50">
    <mergeCell ref="F30:H30"/>
    <mergeCell ref="I30:J30"/>
    <mergeCell ref="C1:H4"/>
    <mergeCell ref="C8:J8"/>
    <mergeCell ref="B6:J6"/>
    <mergeCell ref="B18:J18"/>
    <mergeCell ref="B14:J14"/>
    <mergeCell ref="B15:J15"/>
    <mergeCell ref="B16:J16"/>
    <mergeCell ref="B17:J17"/>
    <mergeCell ref="B12:J12"/>
    <mergeCell ref="B7:J7"/>
    <mergeCell ref="B9:J9"/>
    <mergeCell ref="B10:J10"/>
    <mergeCell ref="B11:J11"/>
    <mergeCell ref="B13:J13"/>
    <mergeCell ref="A27:J27"/>
    <mergeCell ref="B20:G20"/>
    <mergeCell ref="F28:H28"/>
    <mergeCell ref="I28:J28"/>
    <mergeCell ref="F29:H29"/>
    <mergeCell ref="I29:J29"/>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&amp;C&amp;"Aptos Narrow,Regular"&amp;11&amp;K000000
&amp;"Calibri,Regular"&amp;10 Confidencial - Nota foro Publica Consumición ir Distribución</oddFooter>
  </headerFooter>
  <ignoredErrors>
    <ignoredError sqref="J3:J4" numberStoredAsText="1"/>
    <ignoredError sqref="B23:C23" formulaRange="1"/>
  </ignoredErrors>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4"/>
  <sheetViews>
    <sheetView showGridLines="0" topLeftCell="A25" zoomScale="80" zoomScaleNormal="80" workbookViewId="0">
      <selection activeCell="I32" sqref="I32:J32"/>
    </sheetView>
  </sheetViews>
  <sheetFormatPr baseColWidth="10" defaultColWidth="10.7109375" defaultRowHeight="15" customHeight="1"/>
  <cols>
    <col min="1" max="1" width="45.42578125" style="1" customWidth="1"/>
    <col min="2" max="10" width="21.42578125" style="1" customWidth="1"/>
    <col min="11" max="13" width="10.7109375" style="1" customWidth="1"/>
    <col min="14" max="16384" width="10.71093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154</v>
      </c>
      <c r="C6" s="279"/>
      <c r="D6" s="279"/>
      <c r="E6" s="279"/>
      <c r="F6" s="279"/>
      <c r="G6" s="279"/>
      <c r="H6" s="279"/>
      <c r="I6" s="279"/>
      <c r="J6" s="279"/>
      <c r="K6" s="97"/>
      <c r="L6" s="14"/>
    </row>
    <row r="7" spans="1:12" ht="30" customHeight="1">
      <c r="A7" s="88" t="s">
        <v>285</v>
      </c>
      <c r="B7" s="297" t="s">
        <v>349</v>
      </c>
      <c r="C7" s="298"/>
      <c r="D7" s="298"/>
      <c r="E7" s="298"/>
      <c r="F7" s="298"/>
      <c r="G7" s="298"/>
      <c r="H7" s="298"/>
      <c r="I7" s="298"/>
      <c r="J7" s="299"/>
      <c r="K7" s="97"/>
      <c r="L7" s="14"/>
    </row>
    <row r="8" spans="1:12" ht="30" customHeight="1">
      <c r="A8" s="88" t="s">
        <v>286</v>
      </c>
      <c r="B8" s="90" t="s">
        <v>371</v>
      </c>
      <c r="C8" s="346" t="s">
        <v>372</v>
      </c>
      <c r="D8" s="347"/>
      <c r="E8" s="347"/>
      <c r="F8" s="347"/>
      <c r="G8" s="347"/>
      <c r="H8" s="347"/>
      <c r="I8" s="347"/>
      <c r="J8" s="348"/>
      <c r="K8" s="97"/>
      <c r="L8" s="14"/>
    </row>
    <row r="9" spans="1:12" ht="30" customHeight="1">
      <c r="A9" s="88" t="s">
        <v>289</v>
      </c>
      <c r="B9" s="278" t="s">
        <v>373</v>
      </c>
      <c r="C9" s="279"/>
      <c r="D9" s="279"/>
      <c r="E9" s="279"/>
      <c r="F9" s="279"/>
      <c r="G9" s="279"/>
      <c r="H9" s="279"/>
      <c r="I9" s="279"/>
      <c r="J9" s="279"/>
      <c r="K9" s="97"/>
      <c r="L9" s="14"/>
    </row>
    <row r="10" spans="1:12" ht="30" customHeight="1">
      <c r="A10" s="88" t="s">
        <v>291</v>
      </c>
      <c r="B10" s="278" t="s">
        <v>373</v>
      </c>
      <c r="C10" s="279"/>
      <c r="D10" s="279"/>
      <c r="E10" s="279"/>
      <c r="F10" s="279"/>
      <c r="G10" s="279"/>
      <c r="H10" s="279"/>
      <c r="I10" s="279"/>
      <c r="J10" s="279"/>
      <c r="K10" s="97"/>
      <c r="L10" s="14"/>
    </row>
    <row r="11" spans="1:12" ht="30" customHeight="1">
      <c r="A11" s="88" t="s">
        <v>198</v>
      </c>
      <c r="B11" s="278" t="s">
        <v>374</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352" t="s">
        <v>375</v>
      </c>
      <c r="C14" s="353"/>
      <c r="D14" s="353"/>
      <c r="E14" s="353"/>
      <c r="F14" s="353"/>
      <c r="G14" s="353"/>
      <c r="H14" s="353"/>
      <c r="I14" s="353"/>
      <c r="J14" s="353"/>
      <c r="K14" s="97"/>
      <c r="L14" s="14"/>
    </row>
    <row r="15" spans="1:12" ht="30" customHeight="1">
      <c r="A15" s="88" t="s">
        <v>206</v>
      </c>
      <c r="B15" s="352" t="s">
        <v>376</v>
      </c>
      <c r="C15" s="353"/>
      <c r="D15" s="353"/>
      <c r="E15" s="353"/>
      <c r="F15" s="353"/>
      <c r="G15" s="353"/>
      <c r="H15" s="353"/>
      <c r="I15" s="353"/>
      <c r="J15" s="353"/>
      <c r="K15" s="97"/>
      <c r="L15" s="14"/>
    </row>
    <row r="16" spans="1:12" ht="30" customHeight="1">
      <c r="A16" s="88" t="s">
        <v>208</v>
      </c>
      <c r="B16" s="352" t="s">
        <v>152</v>
      </c>
      <c r="C16" s="353"/>
      <c r="D16" s="353"/>
      <c r="E16" s="353"/>
      <c r="F16" s="353"/>
      <c r="G16" s="353"/>
      <c r="H16" s="353"/>
      <c r="I16" s="353"/>
      <c r="J16" s="353"/>
      <c r="K16" s="97"/>
      <c r="L16" s="14"/>
    </row>
    <row r="17" spans="1:12" ht="30" customHeight="1">
      <c r="A17" s="88" t="s">
        <v>296</v>
      </c>
      <c r="B17" s="354">
        <v>0</v>
      </c>
      <c r="C17" s="354"/>
      <c r="D17" s="354"/>
      <c r="E17" s="354"/>
      <c r="F17" s="355"/>
      <c r="G17" s="354"/>
      <c r="H17" s="354"/>
      <c r="I17" s="354"/>
      <c r="J17" s="354"/>
      <c r="K17" s="97"/>
      <c r="L17" s="14"/>
    </row>
    <row r="18" spans="1:12" ht="30" customHeight="1">
      <c r="A18" s="88" t="s">
        <v>211</v>
      </c>
      <c r="B18" s="278" t="s">
        <v>212</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7">
        <v>0</v>
      </c>
      <c r="C22" s="177">
        <v>3</v>
      </c>
      <c r="D22" s="177">
        <v>0</v>
      </c>
      <c r="E22" s="177">
        <v>0</v>
      </c>
      <c r="F22" s="177">
        <v>0</v>
      </c>
      <c r="G22" s="178">
        <f>SUM(B22:F22)</f>
        <v>3</v>
      </c>
      <c r="H22" s="97"/>
      <c r="I22" s="20"/>
      <c r="J22" s="20"/>
      <c r="K22" s="20"/>
      <c r="L22" s="14"/>
    </row>
    <row r="23" spans="1:12" ht="30" customHeight="1">
      <c r="A23" s="100" t="s">
        <v>221</v>
      </c>
      <c r="B23" s="224">
        <f>SUM(D29:D30)</f>
        <v>0</v>
      </c>
      <c r="C23" s="224">
        <f>SUM(D31:D34)</f>
        <v>0</v>
      </c>
      <c r="D23" s="224">
        <f>SUM(D35:D38)</f>
        <v>0</v>
      </c>
      <c r="E23" s="224">
        <f>SUM(D39:D42)</f>
        <v>0</v>
      </c>
      <c r="F23" s="224">
        <f>SUM(D43:D44)</f>
        <v>0</v>
      </c>
      <c r="G23" s="196">
        <f>SUM(B23:F23)</f>
        <v>0</v>
      </c>
      <c r="H23" s="97"/>
      <c r="I23" s="20"/>
      <c r="J23" s="20"/>
      <c r="K23" s="20"/>
      <c r="L23" s="14"/>
    </row>
    <row r="24" spans="1:12" ht="30" customHeight="1">
      <c r="A24" s="100" t="s">
        <v>222</v>
      </c>
      <c r="B24" s="103">
        <f>IFERROR(IF(B23/B22&gt;100%,100%,B23/B22),0)</f>
        <v>0</v>
      </c>
      <c r="C24" s="103">
        <f>IFERROR(IF(C23/C22&gt;100%,100%,C23/C22),0)</f>
        <v>0</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v>
      </c>
      <c r="C25" s="103">
        <f>(C23/G22)+B25</f>
        <v>0</v>
      </c>
      <c r="D25" s="103"/>
      <c r="E25" s="103"/>
      <c r="F25" s="103"/>
      <c r="G25" s="103">
        <f>MAX(B25:F25)</f>
        <v>0</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377</v>
      </c>
      <c r="J28" s="284"/>
      <c r="K28" s="97"/>
      <c r="L28" s="14"/>
    </row>
    <row r="29" spans="1:12" ht="18.75" customHeight="1">
      <c r="A29" s="109">
        <v>2024</v>
      </c>
      <c r="B29" s="110" t="s">
        <v>233</v>
      </c>
      <c r="C29" s="185">
        <v>0</v>
      </c>
      <c r="D29" s="190">
        <v>0</v>
      </c>
      <c r="E29" s="223">
        <f>IFERROR(IF(D29/C29&gt;100%,100%,D29/C29),0)</f>
        <v>0</v>
      </c>
      <c r="F29" s="275" t="s">
        <v>241</v>
      </c>
      <c r="G29" s="276"/>
      <c r="H29" s="277"/>
      <c r="I29" s="282" t="s">
        <v>241</v>
      </c>
      <c r="J29" s="274"/>
      <c r="K29" s="97"/>
      <c r="L29" s="14"/>
    </row>
    <row r="30" spans="1:12" ht="18.75" customHeight="1">
      <c r="A30" s="109">
        <v>2024</v>
      </c>
      <c r="B30" s="110" t="s">
        <v>236</v>
      </c>
      <c r="C30" s="185">
        <v>0</v>
      </c>
      <c r="D30" s="190">
        <v>0</v>
      </c>
      <c r="E30" s="223">
        <f t="shared" ref="E30:E44" si="0">IFERROR(IF(D30/C30&gt;100%,100%,D30/C30),0)</f>
        <v>0</v>
      </c>
      <c r="F30" s="275" t="s">
        <v>241</v>
      </c>
      <c r="G30" s="276"/>
      <c r="H30" s="277"/>
      <c r="I30" s="282" t="s">
        <v>241</v>
      </c>
      <c r="J30" s="274"/>
      <c r="K30" s="97"/>
      <c r="L30" s="14"/>
    </row>
    <row r="31" spans="1:12" ht="18.75" customHeight="1">
      <c r="A31" s="109">
        <v>2025</v>
      </c>
      <c r="B31" s="110" t="s">
        <v>238</v>
      </c>
      <c r="C31" s="185">
        <v>0</v>
      </c>
      <c r="D31" s="190">
        <v>0</v>
      </c>
      <c r="E31" s="223">
        <f t="shared" si="0"/>
        <v>0</v>
      </c>
      <c r="F31" s="275" t="s">
        <v>241</v>
      </c>
      <c r="G31" s="276"/>
      <c r="H31" s="277"/>
      <c r="I31" s="282" t="s">
        <v>241</v>
      </c>
      <c r="J31" s="274"/>
      <c r="K31" s="97"/>
      <c r="L31" s="14"/>
    </row>
    <row r="32" spans="1:12" ht="18.75" customHeight="1">
      <c r="A32" s="109">
        <v>2025</v>
      </c>
      <c r="B32" s="110" t="s">
        <v>240</v>
      </c>
      <c r="C32" s="185">
        <v>0</v>
      </c>
      <c r="D32" s="190"/>
      <c r="E32" s="223">
        <f t="shared" si="0"/>
        <v>0</v>
      </c>
      <c r="F32" s="275"/>
      <c r="G32" s="276"/>
      <c r="H32" s="277"/>
      <c r="I32" s="282"/>
      <c r="J32" s="274"/>
      <c r="K32" s="97"/>
      <c r="L32" s="140"/>
    </row>
    <row r="33" spans="1:12" ht="18.75" customHeight="1">
      <c r="A33" s="109">
        <v>2025</v>
      </c>
      <c r="B33" s="110" t="s">
        <v>233</v>
      </c>
      <c r="C33" s="185">
        <v>1</v>
      </c>
      <c r="D33" s="190"/>
      <c r="E33" s="223">
        <f t="shared" si="0"/>
        <v>0</v>
      </c>
      <c r="F33" s="275"/>
      <c r="G33" s="276"/>
      <c r="H33" s="277"/>
      <c r="I33" s="273"/>
      <c r="J33" s="274"/>
      <c r="K33" s="97"/>
      <c r="L33" s="14"/>
    </row>
    <row r="34" spans="1:12" ht="18.75" customHeight="1">
      <c r="A34" s="109">
        <v>2025</v>
      </c>
      <c r="B34" s="110" t="s">
        <v>236</v>
      </c>
      <c r="C34" s="185">
        <v>2</v>
      </c>
      <c r="D34" s="190"/>
      <c r="E34" s="223">
        <f t="shared" si="0"/>
        <v>0</v>
      </c>
      <c r="F34" s="275"/>
      <c r="G34" s="276"/>
      <c r="H34" s="277"/>
      <c r="I34" s="273"/>
      <c r="J34" s="274"/>
      <c r="K34" s="97"/>
      <c r="L34" s="14"/>
    </row>
    <row r="35" spans="1:12" ht="18.75" customHeight="1">
      <c r="A35" s="109">
        <v>2026</v>
      </c>
      <c r="B35" s="110" t="s">
        <v>238</v>
      </c>
      <c r="C35" s="113"/>
      <c r="D35" s="190"/>
      <c r="E35" s="223">
        <f t="shared" si="0"/>
        <v>0</v>
      </c>
      <c r="F35" s="275"/>
      <c r="G35" s="276"/>
      <c r="H35" s="277"/>
      <c r="I35" s="273"/>
      <c r="J35" s="274"/>
      <c r="K35" s="97"/>
      <c r="L35" s="14"/>
    </row>
    <row r="36" spans="1:12" ht="18.75" customHeight="1">
      <c r="A36" s="109">
        <v>2026</v>
      </c>
      <c r="B36" s="110" t="s">
        <v>240</v>
      </c>
      <c r="C36" s="113"/>
      <c r="D36" s="190"/>
      <c r="E36" s="223">
        <f t="shared" si="0"/>
        <v>0</v>
      </c>
      <c r="F36" s="275"/>
      <c r="G36" s="276"/>
      <c r="H36" s="277"/>
      <c r="I36" s="273"/>
      <c r="J36" s="274"/>
      <c r="K36" s="97"/>
      <c r="L36" s="14"/>
    </row>
    <row r="37" spans="1:12" ht="18.75" customHeight="1">
      <c r="A37" s="109">
        <v>2026</v>
      </c>
      <c r="B37" s="110" t="s">
        <v>233</v>
      </c>
      <c r="C37" s="113"/>
      <c r="D37" s="71"/>
      <c r="E37" s="223">
        <f t="shared" si="0"/>
        <v>0</v>
      </c>
      <c r="F37" s="275"/>
      <c r="G37" s="276"/>
      <c r="H37" s="277"/>
      <c r="I37" s="273"/>
      <c r="J37" s="274"/>
      <c r="K37" s="97"/>
      <c r="L37" s="14"/>
    </row>
    <row r="38" spans="1:12" ht="18.75" customHeight="1">
      <c r="A38" s="109">
        <v>2026</v>
      </c>
      <c r="B38" s="110" t="s">
        <v>236</v>
      </c>
      <c r="C38" s="113"/>
      <c r="D38" s="71"/>
      <c r="E38" s="223">
        <f t="shared" si="0"/>
        <v>0</v>
      </c>
      <c r="F38" s="275"/>
      <c r="G38" s="276"/>
      <c r="H38" s="277"/>
      <c r="I38" s="273"/>
      <c r="J38" s="274"/>
      <c r="K38" s="97"/>
      <c r="L38" s="14"/>
    </row>
    <row r="39" spans="1:12" ht="18.75" customHeight="1">
      <c r="A39" s="109">
        <v>2027</v>
      </c>
      <c r="B39" s="110" t="s">
        <v>238</v>
      </c>
      <c r="C39" s="113"/>
      <c r="D39" s="113"/>
      <c r="E39" s="223">
        <f t="shared" si="0"/>
        <v>0</v>
      </c>
      <c r="F39" s="275"/>
      <c r="G39" s="276"/>
      <c r="H39" s="277"/>
      <c r="I39" s="273"/>
      <c r="J39" s="274"/>
      <c r="K39" s="97"/>
      <c r="L39" s="14"/>
    </row>
    <row r="40" spans="1:12" ht="18.75" customHeight="1">
      <c r="A40" s="109">
        <v>2027</v>
      </c>
      <c r="B40" s="110" t="s">
        <v>240</v>
      </c>
      <c r="C40" s="113"/>
      <c r="D40" s="71"/>
      <c r="E40" s="223">
        <f t="shared" si="0"/>
        <v>0</v>
      </c>
      <c r="F40" s="275"/>
      <c r="G40" s="276"/>
      <c r="H40" s="277"/>
      <c r="I40" s="273"/>
      <c r="J40" s="274"/>
      <c r="K40" s="97"/>
      <c r="L40" s="14"/>
    </row>
    <row r="41" spans="1:12" ht="18.75" customHeight="1">
      <c r="A41" s="109">
        <v>2027</v>
      </c>
      <c r="B41" s="110" t="s">
        <v>233</v>
      </c>
      <c r="C41" s="113"/>
      <c r="D41" s="71"/>
      <c r="E41" s="223">
        <f t="shared" si="0"/>
        <v>0</v>
      </c>
      <c r="F41" s="275"/>
      <c r="G41" s="276"/>
      <c r="H41" s="277"/>
      <c r="I41" s="273"/>
      <c r="J41" s="274"/>
      <c r="K41" s="97"/>
      <c r="L41" s="14"/>
    </row>
    <row r="42" spans="1:12" ht="18.75" customHeight="1">
      <c r="A42" s="109">
        <v>2027</v>
      </c>
      <c r="B42" s="110" t="s">
        <v>236</v>
      </c>
      <c r="C42" s="113"/>
      <c r="D42" s="71"/>
      <c r="E42" s="223">
        <f t="shared" si="0"/>
        <v>0</v>
      </c>
      <c r="F42" s="275"/>
      <c r="G42" s="276"/>
      <c r="H42" s="277"/>
      <c r="I42" s="273"/>
      <c r="J42" s="274"/>
      <c r="K42" s="97"/>
      <c r="L42" s="14"/>
    </row>
    <row r="43" spans="1:12" ht="18.75" customHeight="1">
      <c r="A43" s="109">
        <v>2028</v>
      </c>
      <c r="B43" s="110" t="s">
        <v>238</v>
      </c>
      <c r="C43" s="113"/>
      <c r="D43" s="71"/>
      <c r="E43" s="223">
        <f t="shared" si="0"/>
        <v>0</v>
      </c>
      <c r="F43" s="275"/>
      <c r="G43" s="276"/>
      <c r="H43" s="277"/>
      <c r="I43" s="273"/>
      <c r="J43" s="274"/>
      <c r="K43" s="97"/>
      <c r="L43" s="14"/>
    </row>
    <row r="44" spans="1:12" ht="18.75" customHeight="1">
      <c r="A44" s="109">
        <v>2028</v>
      </c>
      <c r="B44" s="110" t="s">
        <v>240</v>
      </c>
      <c r="C44" s="113"/>
      <c r="D44" s="113"/>
      <c r="E44" s="223">
        <f t="shared" si="0"/>
        <v>0</v>
      </c>
      <c r="F44" s="275"/>
      <c r="G44" s="276"/>
      <c r="H44" s="277"/>
      <c r="I44" s="273"/>
      <c r="J44" s="274"/>
      <c r="K44" s="141"/>
      <c r="L44" s="56"/>
    </row>
  </sheetData>
  <mergeCells count="50">
    <mergeCell ref="C1:H4"/>
    <mergeCell ref="C8:J8"/>
    <mergeCell ref="B12:J12"/>
    <mergeCell ref="B6:J6"/>
    <mergeCell ref="B7:J7"/>
    <mergeCell ref="B9:J9"/>
    <mergeCell ref="B10:J10"/>
    <mergeCell ref="B11:J11"/>
    <mergeCell ref="F28:H28"/>
    <mergeCell ref="I28:J28"/>
    <mergeCell ref="F29:H29"/>
    <mergeCell ref="I29:J29"/>
    <mergeCell ref="F30:H30"/>
    <mergeCell ref="I30:J30"/>
    <mergeCell ref="B13:J13"/>
    <mergeCell ref="A27:J27"/>
    <mergeCell ref="B20:G20"/>
    <mergeCell ref="B15:J15"/>
    <mergeCell ref="B16:J16"/>
    <mergeCell ref="B17:J17"/>
    <mergeCell ref="B18:J18"/>
    <mergeCell ref="B14:J14"/>
    <mergeCell ref="F34:H34"/>
    <mergeCell ref="I34:J34"/>
    <mergeCell ref="F35:H35"/>
    <mergeCell ref="I35:J35"/>
    <mergeCell ref="F36:H36"/>
    <mergeCell ref="I36:J36"/>
    <mergeCell ref="F31:H31"/>
    <mergeCell ref="I31:J31"/>
    <mergeCell ref="F32:H32"/>
    <mergeCell ref="I32:J32"/>
    <mergeCell ref="F33:H33"/>
    <mergeCell ref="I33:J33"/>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s>
  <pageMargins left="0.7" right="0.7" top="0.75" bottom="0.75" header="0.3" footer="0.3"/>
  <pageSetup scale="43" orientation="portrait"/>
  <headerFooter>
    <oddFooter>&amp;C&amp;"Aptos Narrow,Regular"&amp;11&amp;K000000
&amp;"Calibri,Regular"&amp;10 Confidential - Not for Public Consumption or Distribution</oddFooter>
  </headerFooter>
  <ignoredErrors>
    <ignoredError sqref="J3:J4" numberStoredAsText="1"/>
    <ignoredError sqref="B23:C23" formulaRange="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44"/>
  <sheetViews>
    <sheetView showGridLines="0" topLeftCell="A19" zoomScale="80" zoomScaleNormal="80" workbookViewId="0">
      <selection activeCell="I32" sqref="I32:J32"/>
    </sheetView>
  </sheetViews>
  <sheetFormatPr baseColWidth="10"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75" customHeight="1">
      <c r="A5" s="84"/>
      <c r="B5" s="85"/>
      <c r="C5" s="85"/>
      <c r="D5" s="85"/>
      <c r="E5" s="85"/>
      <c r="F5" s="85"/>
      <c r="G5" s="85"/>
      <c r="H5" s="85"/>
      <c r="I5" s="86"/>
      <c r="J5" s="139"/>
      <c r="K5" s="20"/>
      <c r="L5" s="14"/>
    </row>
    <row r="6" spans="1:12" ht="30.75" customHeight="1">
      <c r="A6" s="88" t="s">
        <v>284</v>
      </c>
      <c r="B6" s="278" t="s">
        <v>162</v>
      </c>
      <c r="C6" s="279"/>
      <c r="D6" s="279"/>
      <c r="E6" s="279"/>
      <c r="F6" s="279"/>
      <c r="G6" s="279"/>
      <c r="H6" s="279"/>
      <c r="I6" s="279"/>
      <c r="J6" s="279"/>
      <c r="K6" s="97"/>
      <c r="L6" s="14"/>
    </row>
    <row r="7" spans="1:12" ht="30.75" customHeight="1">
      <c r="A7" s="88" t="s">
        <v>285</v>
      </c>
      <c r="B7" s="297" t="s">
        <v>349</v>
      </c>
      <c r="C7" s="298"/>
      <c r="D7" s="298"/>
      <c r="E7" s="298"/>
      <c r="F7" s="298"/>
      <c r="G7" s="298"/>
      <c r="H7" s="298"/>
      <c r="I7" s="298"/>
      <c r="J7" s="299"/>
      <c r="K7" s="97"/>
      <c r="L7" s="14"/>
    </row>
    <row r="8" spans="1:12" ht="30.75" customHeight="1">
      <c r="A8" s="88" t="s">
        <v>286</v>
      </c>
      <c r="B8" s="90" t="s">
        <v>378</v>
      </c>
      <c r="C8" s="297" t="s">
        <v>379</v>
      </c>
      <c r="D8" s="298"/>
      <c r="E8" s="298"/>
      <c r="F8" s="298"/>
      <c r="G8" s="298"/>
      <c r="H8" s="298"/>
      <c r="I8" s="298"/>
      <c r="J8" s="299"/>
      <c r="K8" s="97"/>
      <c r="L8" s="14"/>
    </row>
    <row r="9" spans="1:12" ht="30.75" customHeight="1">
      <c r="A9" s="88" t="s">
        <v>289</v>
      </c>
      <c r="B9" s="278" t="s">
        <v>380</v>
      </c>
      <c r="C9" s="279"/>
      <c r="D9" s="279"/>
      <c r="E9" s="279"/>
      <c r="F9" s="279"/>
      <c r="G9" s="279"/>
      <c r="H9" s="279"/>
      <c r="I9" s="279"/>
      <c r="J9" s="279"/>
      <c r="K9" s="97"/>
      <c r="L9" s="14"/>
    </row>
    <row r="10" spans="1:12" ht="30.75" customHeight="1">
      <c r="A10" s="88" t="s">
        <v>291</v>
      </c>
      <c r="B10" s="278" t="s">
        <v>381</v>
      </c>
      <c r="C10" s="279"/>
      <c r="D10" s="279"/>
      <c r="E10" s="279"/>
      <c r="F10" s="279"/>
      <c r="G10" s="279"/>
      <c r="H10" s="279"/>
      <c r="I10" s="279"/>
      <c r="J10" s="279"/>
      <c r="K10" s="97"/>
      <c r="L10" s="14"/>
    </row>
    <row r="11" spans="1:12" ht="30.75" customHeight="1">
      <c r="A11" s="88" t="s">
        <v>198</v>
      </c>
      <c r="B11" s="278" t="s">
        <v>246</v>
      </c>
      <c r="C11" s="279"/>
      <c r="D11" s="279"/>
      <c r="E11" s="279"/>
      <c r="F11" s="279"/>
      <c r="G11" s="279"/>
      <c r="H11" s="279"/>
      <c r="I11" s="279"/>
      <c r="J11" s="279"/>
      <c r="K11" s="97"/>
      <c r="L11" s="14"/>
    </row>
    <row r="12" spans="1:12" ht="30.75" customHeight="1">
      <c r="A12" s="88" t="s">
        <v>200</v>
      </c>
      <c r="B12" s="278" t="s">
        <v>382</v>
      </c>
      <c r="C12" s="279"/>
      <c r="D12" s="279"/>
      <c r="E12" s="279"/>
      <c r="F12" s="279"/>
      <c r="G12" s="279"/>
      <c r="H12" s="279"/>
      <c r="I12" s="279"/>
      <c r="J12" s="279"/>
      <c r="K12" s="97"/>
      <c r="L12" s="14"/>
    </row>
    <row r="13" spans="1:12" ht="30.75" customHeight="1">
      <c r="A13" s="88" t="s">
        <v>202</v>
      </c>
      <c r="B13" s="289" t="s">
        <v>203</v>
      </c>
      <c r="C13" s="290"/>
      <c r="D13" s="290"/>
      <c r="E13" s="290"/>
      <c r="F13" s="290"/>
      <c r="G13" s="290"/>
      <c r="H13" s="290"/>
      <c r="I13" s="290"/>
      <c r="J13" s="291"/>
      <c r="K13" s="97"/>
      <c r="L13" s="14"/>
    </row>
    <row r="14" spans="1:12" ht="30.75" customHeight="1">
      <c r="A14" s="88" t="s">
        <v>204</v>
      </c>
      <c r="B14" s="278" t="s">
        <v>383</v>
      </c>
      <c r="C14" s="279"/>
      <c r="D14" s="279"/>
      <c r="E14" s="279"/>
      <c r="F14" s="279"/>
      <c r="G14" s="279"/>
      <c r="H14" s="279"/>
      <c r="I14" s="279"/>
      <c r="J14" s="279"/>
      <c r="K14" s="97"/>
      <c r="L14" s="14"/>
    </row>
    <row r="15" spans="1:12" ht="30.75" customHeight="1">
      <c r="A15" s="88" t="s">
        <v>206</v>
      </c>
      <c r="B15" s="278" t="s">
        <v>384</v>
      </c>
      <c r="C15" s="279"/>
      <c r="D15" s="279"/>
      <c r="E15" s="279"/>
      <c r="F15" s="279"/>
      <c r="G15" s="279"/>
      <c r="H15" s="279"/>
      <c r="I15" s="279"/>
      <c r="J15" s="279"/>
      <c r="K15" s="97"/>
      <c r="L15" s="14"/>
    </row>
    <row r="16" spans="1:12" ht="30.75" customHeight="1">
      <c r="A16" s="88" t="s">
        <v>208</v>
      </c>
      <c r="B16" s="278" t="s">
        <v>385</v>
      </c>
      <c r="C16" s="279"/>
      <c r="D16" s="279"/>
      <c r="E16" s="279"/>
      <c r="F16" s="279"/>
      <c r="G16" s="279"/>
      <c r="H16" s="279"/>
      <c r="I16" s="279"/>
      <c r="J16" s="279"/>
      <c r="K16" s="97"/>
      <c r="L16" s="14"/>
    </row>
    <row r="17" spans="1:12" ht="30.75" customHeight="1">
      <c r="A17" s="88" t="s">
        <v>296</v>
      </c>
      <c r="B17" s="278" t="s">
        <v>386</v>
      </c>
      <c r="C17" s="279"/>
      <c r="D17" s="279"/>
      <c r="E17" s="279"/>
      <c r="F17" s="279"/>
      <c r="G17" s="279"/>
      <c r="H17" s="279"/>
      <c r="I17" s="279"/>
      <c r="J17" s="279"/>
      <c r="K17" s="97"/>
      <c r="L17" s="14"/>
    </row>
    <row r="18" spans="1:12" ht="30.75" customHeight="1">
      <c r="A18" s="88" t="s">
        <v>211</v>
      </c>
      <c r="B18" s="278" t="s">
        <v>387</v>
      </c>
      <c r="C18" s="279"/>
      <c r="D18" s="279"/>
      <c r="E18" s="279"/>
      <c r="F18" s="279"/>
      <c r="G18" s="279"/>
      <c r="H18" s="279"/>
      <c r="I18" s="279"/>
      <c r="J18" s="279"/>
      <c r="K18" s="97"/>
      <c r="L18" s="14"/>
    </row>
    <row r="19" spans="1:12" ht="30.75" customHeight="1">
      <c r="A19" s="91"/>
      <c r="B19" s="92"/>
      <c r="C19" s="92"/>
      <c r="D19" s="92"/>
      <c r="E19" s="92"/>
      <c r="F19" s="92"/>
      <c r="G19" s="92"/>
      <c r="H19" s="93"/>
      <c r="I19" s="93"/>
      <c r="J19" s="93"/>
      <c r="K19" s="20"/>
      <c r="L19" s="14"/>
    </row>
    <row r="20" spans="1:12" ht="30.75" customHeight="1">
      <c r="A20" s="95"/>
      <c r="B20" s="283" t="s">
        <v>213</v>
      </c>
      <c r="C20" s="284"/>
      <c r="D20" s="284"/>
      <c r="E20" s="284"/>
      <c r="F20" s="284"/>
      <c r="G20" s="284"/>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175">
        <v>0</v>
      </c>
      <c r="C22" s="175">
        <v>0.25</v>
      </c>
      <c r="D22" s="175">
        <v>0.5</v>
      </c>
      <c r="E22" s="175">
        <v>0.75</v>
      </c>
      <c r="F22" s="175">
        <v>1</v>
      </c>
      <c r="G22" s="105">
        <v>1</v>
      </c>
      <c r="H22" s="97"/>
      <c r="I22" s="20"/>
      <c r="J22" s="20"/>
      <c r="K22" s="20"/>
      <c r="L22" s="14"/>
    </row>
    <row r="23" spans="1:12" ht="30.75" customHeight="1">
      <c r="A23" s="100" t="s">
        <v>221</v>
      </c>
      <c r="B23" s="225">
        <f>MAX(D29:D30)</f>
        <v>0</v>
      </c>
      <c r="C23" s="225">
        <f>MAX(D31:D34)</f>
        <v>0.05</v>
      </c>
      <c r="D23" s="225">
        <f>MAX(D35:D38)</f>
        <v>0</v>
      </c>
      <c r="E23" s="225">
        <f>MAX(D39:D42)</f>
        <v>0</v>
      </c>
      <c r="F23" s="225">
        <f>MAX(D43:D44)</f>
        <v>0</v>
      </c>
      <c r="G23" s="197">
        <f>MAX(B23:F23)</f>
        <v>0.05</v>
      </c>
      <c r="H23" s="97"/>
      <c r="I23" s="20"/>
      <c r="J23" s="20"/>
      <c r="K23" s="20"/>
      <c r="L23" s="14"/>
    </row>
    <row r="24" spans="1:12" ht="30.75" customHeight="1">
      <c r="A24" s="100" t="s">
        <v>222</v>
      </c>
      <c r="B24" s="103">
        <f>IFERROR(IF(B23/B22&gt;100%,100%,B23/B22),0)</f>
        <v>0</v>
      </c>
      <c r="C24" s="103">
        <f>IFERROR(IF(C23/C22&gt;100%,100%,C23/C22),0)</f>
        <v>0.2</v>
      </c>
      <c r="D24" s="103">
        <f>IFERROR(IF(D23/D22&gt;100%,100%,D23/D22),0)</f>
        <v>0</v>
      </c>
      <c r="E24" s="103">
        <f>IFERROR(IF(E23/E22&gt;100%,100%,E23/E22),0)</f>
        <v>0</v>
      </c>
      <c r="F24" s="103">
        <f>IFERROR(IF(F23/F22&gt;100%,100%,F23/F22),0)</f>
        <v>0</v>
      </c>
      <c r="G24" s="104" t="s">
        <v>223</v>
      </c>
      <c r="H24" s="97"/>
      <c r="I24" s="20"/>
      <c r="J24" s="20"/>
      <c r="K24" s="20"/>
      <c r="L24" s="14"/>
    </row>
    <row r="25" spans="1:12" ht="30.75" customHeight="1">
      <c r="A25" s="100" t="s">
        <v>224</v>
      </c>
      <c r="B25" s="103">
        <f>B23/$G$22</f>
        <v>0</v>
      </c>
      <c r="C25" s="103">
        <f t="shared" ref="C25:G25" si="0">C23/$G$22</f>
        <v>0.05</v>
      </c>
      <c r="D25" s="103">
        <f t="shared" si="0"/>
        <v>0</v>
      </c>
      <c r="E25" s="103">
        <f t="shared" si="0"/>
        <v>0</v>
      </c>
      <c r="F25" s="103">
        <f t="shared" si="0"/>
        <v>0</v>
      </c>
      <c r="G25" s="103">
        <f t="shared" si="0"/>
        <v>0.05</v>
      </c>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8.75" customHeight="1">
      <c r="A29" s="109">
        <v>2024</v>
      </c>
      <c r="B29" s="110" t="s">
        <v>233</v>
      </c>
      <c r="C29" s="113">
        <v>0</v>
      </c>
      <c r="D29" s="200">
        <v>0</v>
      </c>
      <c r="E29" s="223">
        <f>IFERROR(IF(D29/C29&gt;100%,100%,D29/C29),0)</f>
        <v>0</v>
      </c>
      <c r="F29" s="275" t="s">
        <v>241</v>
      </c>
      <c r="G29" s="276"/>
      <c r="H29" s="277"/>
      <c r="I29" s="282" t="s">
        <v>241</v>
      </c>
      <c r="J29" s="274"/>
      <c r="K29" s="97"/>
      <c r="L29" s="14"/>
    </row>
    <row r="30" spans="1:12" ht="18.75" customHeight="1">
      <c r="A30" s="109">
        <v>2024</v>
      </c>
      <c r="B30" s="110" t="s">
        <v>236</v>
      </c>
      <c r="C30" s="113">
        <v>0</v>
      </c>
      <c r="D30" s="200">
        <v>0</v>
      </c>
      <c r="E30" s="223">
        <f t="shared" ref="E30:E44" si="1">IFERROR(IF(D30/C30&gt;100%,100%,D30/C30),0)</f>
        <v>0</v>
      </c>
      <c r="F30" s="275" t="s">
        <v>241</v>
      </c>
      <c r="G30" s="276"/>
      <c r="H30" s="277"/>
      <c r="I30" s="282" t="s">
        <v>241</v>
      </c>
      <c r="J30" s="274"/>
      <c r="K30" s="97"/>
      <c r="L30" s="14"/>
    </row>
    <row r="31" spans="1:12" ht="123.75" customHeight="1">
      <c r="A31" s="109">
        <v>2025</v>
      </c>
      <c r="B31" s="110" t="s">
        <v>238</v>
      </c>
      <c r="C31" s="113">
        <v>0.05</v>
      </c>
      <c r="D31" s="200">
        <v>0.05</v>
      </c>
      <c r="E31" s="223">
        <f t="shared" si="1"/>
        <v>1</v>
      </c>
      <c r="F31" s="275" t="s">
        <v>388</v>
      </c>
      <c r="G31" s="276"/>
      <c r="H31" s="277"/>
      <c r="I31" s="273" t="s">
        <v>389</v>
      </c>
      <c r="J31" s="274"/>
      <c r="K31" s="97"/>
      <c r="L31" s="14"/>
    </row>
    <row r="32" spans="1:12" ht="18.75">
      <c r="A32" s="109">
        <v>2025</v>
      </c>
      <c r="B32" s="110" t="s">
        <v>240</v>
      </c>
      <c r="C32" s="113">
        <v>0.05</v>
      </c>
      <c r="D32" s="112"/>
      <c r="E32" s="223">
        <f t="shared" si="1"/>
        <v>0</v>
      </c>
      <c r="F32" s="311"/>
      <c r="G32" s="335"/>
      <c r="H32" s="312"/>
      <c r="I32" s="356"/>
      <c r="J32" s="357"/>
      <c r="K32" s="97"/>
      <c r="L32" s="140"/>
    </row>
    <row r="33" spans="1:12" ht="18.75" customHeight="1">
      <c r="A33" s="109">
        <v>2025</v>
      </c>
      <c r="B33" s="110" t="s">
        <v>233</v>
      </c>
      <c r="C33" s="113">
        <v>0.05</v>
      </c>
      <c r="D33" s="200"/>
      <c r="E33" s="223">
        <f t="shared" si="1"/>
        <v>0</v>
      </c>
      <c r="F33" s="275"/>
      <c r="G33" s="276"/>
      <c r="H33" s="277"/>
      <c r="I33" s="273"/>
      <c r="J33" s="274"/>
      <c r="K33" s="97"/>
      <c r="L33" s="14"/>
    </row>
    <row r="34" spans="1:12" ht="18.75" customHeight="1">
      <c r="A34" s="109">
        <v>2025</v>
      </c>
      <c r="B34" s="110" t="s">
        <v>236</v>
      </c>
      <c r="C34" s="113">
        <v>0.1</v>
      </c>
      <c r="D34" s="200"/>
      <c r="E34" s="223">
        <f t="shared" si="1"/>
        <v>0</v>
      </c>
      <c r="F34" s="275"/>
      <c r="G34" s="276"/>
      <c r="H34" s="277"/>
      <c r="I34" s="273"/>
      <c r="J34" s="274"/>
      <c r="K34" s="97"/>
      <c r="L34" s="14"/>
    </row>
    <row r="35" spans="1:12" ht="18.75" customHeight="1">
      <c r="A35" s="109">
        <v>2026</v>
      </c>
      <c r="B35" s="110" t="s">
        <v>238</v>
      </c>
      <c r="C35" s="113"/>
      <c r="D35" s="200"/>
      <c r="E35" s="223">
        <f t="shared" si="1"/>
        <v>0</v>
      </c>
      <c r="F35" s="275"/>
      <c r="G35" s="276"/>
      <c r="H35" s="277"/>
      <c r="I35" s="273"/>
      <c r="J35" s="274"/>
      <c r="K35" s="97"/>
      <c r="L35" s="14"/>
    </row>
    <row r="36" spans="1:12" ht="18.75" customHeight="1">
      <c r="A36" s="109">
        <v>2026</v>
      </c>
      <c r="B36" s="110" t="s">
        <v>240</v>
      </c>
      <c r="C36" s="113"/>
      <c r="D36" s="200"/>
      <c r="E36" s="223">
        <f t="shared" si="1"/>
        <v>0</v>
      </c>
      <c r="F36" s="275"/>
      <c r="G36" s="276"/>
      <c r="H36" s="277"/>
      <c r="I36" s="273"/>
      <c r="J36" s="274"/>
      <c r="K36" s="97"/>
      <c r="L36" s="14"/>
    </row>
    <row r="37" spans="1:12" ht="18.75" customHeight="1">
      <c r="A37" s="109">
        <v>2026</v>
      </c>
      <c r="B37" s="110" t="s">
        <v>233</v>
      </c>
      <c r="C37" s="113"/>
      <c r="D37" s="200"/>
      <c r="E37" s="223">
        <f t="shared" si="1"/>
        <v>0</v>
      </c>
      <c r="F37" s="275"/>
      <c r="G37" s="276"/>
      <c r="H37" s="277"/>
      <c r="I37" s="273"/>
      <c r="J37" s="274"/>
      <c r="K37" s="97"/>
      <c r="L37" s="14"/>
    </row>
    <row r="38" spans="1:12" ht="18.75" customHeight="1">
      <c r="A38" s="109">
        <v>2026</v>
      </c>
      <c r="B38" s="110" t="s">
        <v>236</v>
      </c>
      <c r="C38" s="113"/>
      <c r="D38" s="200"/>
      <c r="E38" s="223">
        <f t="shared" si="1"/>
        <v>0</v>
      </c>
      <c r="F38" s="275"/>
      <c r="G38" s="276"/>
      <c r="H38" s="277"/>
      <c r="I38" s="273"/>
      <c r="J38" s="274"/>
      <c r="K38" s="97"/>
      <c r="L38" s="14"/>
    </row>
    <row r="39" spans="1:12" ht="18.75" customHeight="1">
      <c r="A39" s="109">
        <v>2027</v>
      </c>
      <c r="B39" s="110" t="s">
        <v>238</v>
      </c>
      <c r="C39" s="113"/>
      <c r="D39" s="200"/>
      <c r="E39" s="223">
        <f t="shared" si="1"/>
        <v>0</v>
      </c>
      <c r="F39" s="275"/>
      <c r="G39" s="276"/>
      <c r="H39" s="277"/>
      <c r="I39" s="273"/>
      <c r="J39" s="274"/>
      <c r="K39" s="97"/>
      <c r="L39" s="14"/>
    </row>
    <row r="40" spans="1:12" ht="18.75" customHeight="1">
      <c r="A40" s="109">
        <v>2027</v>
      </c>
      <c r="B40" s="110" t="s">
        <v>240</v>
      </c>
      <c r="C40" s="113"/>
      <c r="D40" s="200"/>
      <c r="E40" s="223">
        <f t="shared" si="1"/>
        <v>0</v>
      </c>
      <c r="F40" s="275"/>
      <c r="G40" s="276"/>
      <c r="H40" s="277"/>
      <c r="I40" s="273"/>
      <c r="J40" s="274"/>
      <c r="K40" s="97"/>
      <c r="L40" s="14"/>
    </row>
    <row r="41" spans="1:12" ht="18.75" customHeight="1">
      <c r="A41" s="109">
        <v>2027</v>
      </c>
      <c r="B41" s="110" t="s">
        <v>233</v>
      </c>
      <c r="C41" s="113"/>
      <c r="D41" s="200"/>
      <c r="E41" s="223">
        <f t="shared" si="1"/>
        <v>0</v>
      </c>
      <c r="F41" s="275"/>
      <c r="G41" s="276"/>
      <c r="H41" s="277"/>
      <c r="I41" s="273"/>
      <c r="J41" s="274"/>
      <c r="K41" s="97"/>
      <c r="L41" s="14"/>
    </row>
    <row r="42" spans="1:12" ht="18.75" customHeight="1">
      <c r="A42" s="109">
        <v>2027</v>
      </c>
      <c r="B42" s="110" t="s">
        <v>236</v>
      </c>
      <c r="C42" s="113"/>
      <c r="D42" s="200"/>
      <c r="E42" s="223">
        <f t="shared" si="1"/>
        <v>0</v>
      </c>
      <c r="F42" s="275"/>
      <c r="G42" s="276"/>
      <c r="H42" s="277"/>
      <c r="I42" s="273"/>
      <c r="J42" s="274"/>
      <c r="K42" s="97"/>
      <c r="L42" s="14"/>
    </row>
    <row r="43" spans="1:12" ht="18.75" customHeight="1">
      <c r="A43" s="109">
        <v>2028</v>
      </c>
      <c r="B43" s="110" t="s">
        <v>238</v>
      </c>
      <c r="C43" s="113"/>
      <c r="D43" s="200"/>
      <c r="E43" s="223">
        <f t="shared" si="1"/>
        <v>0</v>
      </c>
      <c r="F43" s="275"/>
      <c r="G43" s="276"/>
      <c r="H43" s="277"/>
      <c r="I43" s="273"/>
      <c r="J43" s="274"/>
      <c r="K43" s="97"/>
      <c r="L43" s="14"/>
    </row>
    <row r="44" spans="1:12" ht="18.75" customHeight="1">
      <c r="A44" s="109">
        <v>2028</v>
      </c>
      <c r="B44" s="110" t="s">
        <v>240</v>
      </c>
      <c r="C44" s="113"/>
      <c r="D44" s="200"/>
      <c r="E44" s="223">
        <f t="shared" si="1"/>
        <v>0</v>
      </c>
      <c r="F44" s="275"/>
      <c r="G44" s="276"/>
      <c r="H44" s="277"/>
      <c r="I44" s="273"/>
      <c r="J44" s="274"/>
      <c r="K44" s="141"/>
      <c r="L44" s="56"/>
    </row>
  </sheetData>
  <mergeCells count="50">
    <mergeCell ref="C1:H4"/>
    <mergeCell ref="C8:J8"/>
    <mergeCell ref="B12:J12"/>
    <mergeCell ref="B6:J6"/>
    <mergeCell ref="B7:J7"/>
    <mergeCell ref="B9:J9"/>
    <mergeCell ref="B10:J10"/>
    <mergeCell ref="B11:J11"/>
    <mergeCell ref="F28:H28"/>
    <mergeCell ref="I28:J28"/>
    <mergeCell ref="F29:H29"/>
    <mergeCell ref="I29:J29"/>
    <mergeCell ref="F30:H30"/>
    <mergeCell ref="I30:J30"/>
    <mergeCell ref="B13:J13"/>
    <mergeCell ref="A27:J27"/>
    <mergeCell ref="B20:G20"/>
    <mergeCell ref="B15:J15"/>
    <mergeCell ref="B16:J16"/>
    <mergeCell ref="B17:J17"/>
    <mergeCell ref="B18:J18"/>
    <mergeCell ref="B14:J14"/>
    <mergeCell ref="F34:H34"/>
    <mergeCell ref="I34:J34"/>
    <mergeCell ref="F35:H35"/>
    <mergeCell ref="I35:J35"/>
    <mergeCell ref="F36:H36"/>
    <mergeCell ref="I36:J36"/>
    <mergeCell ref="F31:H31"/>
    <mergeCell ref="I31:J31"/>
    <mergeCell ref="F32:H32"/>
    <mergeCell ref="I32:J32"/>
    <mergeCell ref="F33:H33"/>
    <mergeCell ref="I33:J33"/>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L44"/>
  <sheetViews>
    <sheetView showGridLines="0" topLeftCell="A20" zoomScale="80" zoomScaleNormal="80" workbookViewId="0">
      <selection activeCell="I32" sqref="I32:J32"/>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75" customHeight="1">
      <c r="A5" s="84"/>
      <c r="B5" s="85"/>
      <c r="C5" s="85"/>
      <c r="D5" s="85"/>
      <c r="E5" s="85"/>
      <c r="F5" s="85"/>
      <c r="G5" s="85"/>
      <c r="H5" s="85"/>
      <c r="I5" s="86"/>
      <c r="J5" s="139"/>
      <c r="K5" s="20"/>
      <c r="L5" s="14"/>
    </row>
    <row r="6" spans="1:12" ht="30.75" customHeight="1">
      <c r="A6" s="88" t="s">
        <v>284</v>
      </c>
      <c r="B6" s="278" t="s">
        <v>162</v>
      </c>
      <c r="C6" s="279"/>
      <c r="D6" s="279"/>
      <c r="E6" s="279"/>
      <c r="F6" s="279"/>
      <c r="G6" s="279"/>
      <c r="H6" s="279"/>
      <c r="I6" s="279"/>
      <c r="J6" s="279"/>
      <c r="K6" s="97"/>
      <c r="L6" s="14"/>
    </row>
    <row r="7" spans="1:12" ht="30.75" customHeight="1">
      <c r="A7" s="88" t="s">
        <v>285</v>
      </c>
      <c r="B7" s="297" t="s">
        <v>349</v>
      </c>
      <c r="C7" s="298"/>
      <c r="D7" s="298"/>
      <c r="E7" s="298"/>
      <c r="F7" s="298"/>
      <c r="G7" s="298"/>
      <c r="H7" s="298"/>
      <c r="I7" s="298"/>
      <c r="J7" s="299"/>
      <c r="K7" s="97"/>
      <c r="L7" s="14"/>
    </row>
    <row r="8" spans="1:12" ht="30.75" customHeight="1">
      <c r="A8" s="88" t="s">
        <v>286</v>
      </c>
      <c r="B8" s="90" t="s">
        <v>390</v>
      </c>
      <c r="C8" s="289" t="s">
        <v>391</v>
      </c>
      <c r="D8" s="290"/>
      <c r="E8" s="290"/>
      <c r="F8" s="290"/>
      <c r="G8" s="290"/>
      <c r="H8" s="290"/>
      <c r="I8" s="290"/>
      <c r="J8" s="291"/>
      <c r="K8" s="97"/>
      <c r="L8" s="14"/>
    </row>
    <row r="9" spans="1:12" ht="30.75" customHeight="1">
      <c r="A9" s="88" t="s">
        <v>289</v>
      </c>
      <c r="B9" s="278" t="s">
        <v>392</v>
      </c>
      <c r="C9" s="279"/>
      <c r="D9" s="279"/>
      <c r="E9" s="279"/>
      <c r="F9" s="279"/>
      <c r="G9" s="279"/>
      <c r="H9" s="279"/>
      <c r="I9" s="279"/>
      <c r="J9" s="279"/>
      <c r="K9" s="97"/>
      <c r="L9" s="14"/>
    </row>
    <row r="10" spans="1:12" ht="30.75" customHeight="1">
      <c r="A10" s="88" t="s">
        <v>291</v>
      </c>
      <c r="B10" s="278" t="s">
        <v>393</v>
      </c>
      <c r="C10" s="279"/>
      <c r="D10" s="279"/>
      <c r="E10" s="279"/>
      <c r="F10" s="279"/>
      <c r="G10" s="279"/>
      <c r="H10" s="279"/>
      <c r="I10" s="279"/>
      <c r="J10" s="279"/>
      <c r="K10" s="97"/>
      <c r="L10" s="14"/>
    </row>
    <row r="11" spans="1:12" ht="30.75" customHeight="1">
      <c r="A11" s="88" t="s">
        <v>198</v>
      </c>
      <c r="B11" s="278" t="s">
        <v>246</v>
      </c>
      <c r="C11" s="279"/>
      <c r="D11" s="279"/>
      <c r="E11" s="279"/>
      <c r="F11" s="279"/>
      <c r="G11" s="279"/>
      <c r="H11" s="279"/>
      <c r="I11" s="279"/>
      <c r="J11" s="279"/>
      <c r="K11" s="97"/>
      <c r="L11" s="14"/>
    </row>
    <row r="12" spans="1:12" ht="30.75" customHeight="1">
      <c r="A12" s="88" t="s">
        <v>200</v>
      </c>
      <c r="B12" s="278" t="s">
        <v>201</v>
      </c>
      <c r="C12" s="279"/>
      <c r="D12" s="279"/>
      <c r="E12" s="279"/>
      <c r="F12" s="279"/>
      <c r="G12" s="279"/>
      <c r="H12" s="279"/>
      <c r="I12" s="279"/>
      <c r="J12" s="279"/>
      <c r="K12" s="97"/>
      <c r="L12" s="14"/>
    </row>
    <row r="13" spans="1:12" ht="30.75" customHeight="1">
      <c r="A13" s="88" t="s">
        <v>202</v>
      </c>
      <c r="B13" s="289" t="s">
        <v>203</v>
      </c>
      <c r="C13" s="290"/>
      <c r="D13" s="290"/>
      <c r="E13" s="290"/>
      <c r="F13" s="290"/>
      <c r="G13" s="290"/>
      <c r="H13" s="290"/>
      <c r="I13" s="290"/>
      <c r="J13" s="291"/>
      <c r="K13" s="97"/>
      <c r="L13" s="14"/>
    </row>
    <row r="14" spans="1:12" ht="30.75" customHeight="1">
      <c r="A14" s="88" t="s">
        <v>204</v>
      </c>
      <c r="B14" s="278" t="s">
        <v>394</v>
      </c>
      <c r="C14" s="279"/>
      <c r="D14" s="279"/>
      <c r="E14" s="279"/>
      <c r="F14" s="279"/>
      <c r="G14" s="279"/>
      <c r="H14" s="279"/>
      <c r="I14" s="279"/>
      <c r="J14" s="279"/>
      <c r="K14" s="97"/>
      <c r="L14" s="14"/>
    </row>
    <row r="15" spans="1:12" ht="30.75" customHeight="1">
      <c r="A15" s="88" t="s">
        <v>206</v>
      </c>
      <c r="B15" s="278" t="s">
        <v>394</v>
      </c>
      <c r="C15" s="279"/>
      <c r="D15" s="279"/>
      <c r="E15" s="279"/>
      <c r="F15" s="279"/>
      <c r="G15" s="279"/>
      <c r="H15" s="279"/>
      <c r="I15" s="279"/>
      <c r="J15" s="279"/>
      <c r="K15" s="97"/>
      <c r="L15" s="14"/>
    </row>
    <row r="16" spans="1:12" ht="30.75" customHeight="1">
      <c r="A16" s="88" t="s">
        <v>208</v>
      </c>
      <c r="B16" s="278" t="s">
        <v>395</v>
      </c>
      <c r="C16" s="279"/>
      <c r="D16" s="279"/>
      <c r="E16" s="279"/>
      <c r="F16" s="279"/>
      <c r="G16" s="279"/>
      <c r="H16" s="279"/>
      <c r="I16" s="279"/>
      <c r="J16" s="279"/>
      <c r="K16" s="97"/>
      <c r="L16" s="14"/>
    </row>
    <row r="17" spans="1:12" ht="30.75" customHeight="1">
      <c r="A17" s="88" t="s">
        <v>296</v>
      </c>
      <c r="B17" s="280">
        <v>0</v>
      </c>
      <c r="C17" s="279"/>
      <c r="D17" s="279"/>
      <c r="E17" s="279"/>
      <c r="F17" s="281"/>
      <c r="G17" s="279"/>
      <c r="H17" s="279"/>
      <c r="I17" s="279"/>
      <c r="J17" s="279"/>
      <c r="K17" s="97"/>
      <c r="L17" s="14"/>
    </row>
    <row r="18" spans="1:12" ht="30.75" customHeight="1">
      <c r="A18" s="88" t="s">
        <v>211</v>
      </c>
      <c r="B18" s="278" t="s">
        <v>387</v>
      </c>
      <c r="C18" s="279"/>
      <c r="D18" s="279"/>
      <c r="E18" s="279"/>
      <c r="F18" s="279"/>
      <c r="G18" s="279"/>
      <c r="H18" s="279"/>
      <c r="I18" s="279"/>
      <c r="J18" s="279"/>
      <c r="K18" s="97"/>
      <c r="L18" s="14"/>
    </row>
    <row r="19" spans="1:12" ht="30.75" customHeight="1">
      <c r="A19" s="91"/>
      <c r="B19" s="92"/>
      <c r="C19" s="92"/>
      <c r="D19" s="92"/>
      <c r="E19" s="92"/>
      <c r="F19" s="92"/>
      <c r="G19" s="92"/>
      <c r="H19" s="93"/>
      <c r="I19" s="93"/>
      <c r="J19" s="93"/>
      <c r="K19" s="20"/>
      <c r="L19" s="14"/>
    </row>
    <row r="20" spans="1:12" ht="30.75" customHeight="1">
      <c r="A20" s="95"/>
      <c r="B20" s="283" t="s">
        <v>213</v>
      </c>
      <c r="C20" s="284"/>
      <c r="D20" s="284"/>
      <c r="E20" s="284"/>
      <c r="F20" s="284"/>
      <c r="G20" s="284"/>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226">
        <v>0.14000000000000001</v>
      </c>
      <c r="C22" s="175">
        <v>0.57999999999999996</v>
      </c>
      <c r="D22" s="175">
        <v>0.72</v>
      </c>
      <c r="E22" s="175">
        <v>0.86</v>
      </c>
      <c r="F22" s="175">
        <v>1</v>
      </c>
      <c r="G22" s="105">
        <v>1</v>
      </c>
      <c r="H22" s="97"/>
      <c r="I22" s="194">
        <f>C22-B22</f>
        <v>0.43999999999999995</v>
      </c>
      <c r="J22" s="20"/>
      <c r="K22" s="20"/>
      <c r="L22" s="14"/>
    </row>
    <row r="23" spans="1:12" ht="30.75" customHeight="1">
      <c r="A23" s="100" t="s">
        <v>221</v>
      </c>
      <c r="B23" s="225">
        <f>MAX(D29:D30)</f>
        <v>0.14000000000000001</v>
      </c>
      <c r="C23" s="225">
        <f>MAX(D31:D34)</f>
        <v>0.19</v>
      </c>
      <c r="D23" s="225">
        <f>MAX(D35:D38)</f>
        <v>0</v>
      </c>
      <c r="E23" s="225">
        <f>MAX(D39:D42)</f>
        <v>0</v>
      </c>
      <c r="F23" s="225">
        <f>MAX(D43:D44)</f>
        <v>0</v>
      </c>
      <c r="G23" s="197">
        <f>MAX(B23:F23)</f>
        <v>0.19</v>
      </c>
      <c r="H23" s="97"/>
      <c r="I23" s="20"/>
      <c r="J23" s="20"/>
      <c r="K23" s="20"/>
      <c r="L23" s="14"/>
    </row>
    <row r="24" spans="1:12" ht="30.75" customHeight="1">
      <c r="A24" s="100" t="s">
        <v>222</v>
      </c>
      <c r="B24" s="103">
        <f>IFERROR(IF(B23/B22&gt;100%,100%,B23/B22),0)</f>
        <v>1</v>
      </c>
      <c r="C24" s="103">
        <f>IFERROR(IF(C23/C22&gt;100%,100%,C23/C22),0)</f>
        <v>0.32758620689655177</v>
      </c>
      <c r="D24" s="103">
        <f>IFERROR(IF(D23/D22&gt;100%,100%,D23/D22),0)</f>
        <v>0</v>
      </c>
      <c r="E24" s="103">
        <f>IFERROR(IF(E23/E22&gt;100%,100%,E23/E22),0)</f>
        <v>0</v>
      </c>
      <c r="F24" s="103">
        <f>IFERROR(IF(F23/F22&gt;100%,100%,F23/F22),0)</f>
        <v>0</v>
      </c>
      <c r="G24" s="104" t="s">
        <v>223</v>
      </c>
      <c r="H24" s="97"/>
      <c r="I24" s="20"/>
      <c r="J24" s="20"/>
      <c r="K24" s="20"/>
      <c r="L24" s="14"/>
    </row>
    <row r="25" spans="1:12" ht="30.75" customHeight="1">
      <c r="A25" s="100" t="s">
        <v>224</v>
      </c>
      <c r="B25" s="103">
        <f>B23/$G$22</f>
        <v>0.14000000000000001</v>
      </c>
      <c r="C25" s="103">
        <f t="shared" ref="C25:G25" si="0">C23/$G$22</f>
        <v>0.19</v>
      </c>
      <c r="D25" s="103">
        <f t="shared" si="0"/>
        <v>0</v>
      </c>
      <c r="E25" s="103">
        <f t="shared" si="0"/>
        <v>0</v>
      </c>
      <c r="F25" s="103">
        <f t="shared" si="0"/>
        <v>0</v>
      </c>
      <c r="G25" s="103">
        <f t="shared" si="0"/>
        <v>0.19</v>
      </c>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7.25" customHeight="1">
      <c r="A29" s="109">
        <v>2024</v>
      </c>
      <c r="B29" s="110" t="s">
        <v>233</v>
      </c>
      <c r="C29" s="113">
        <v>0</v>
      </c>
      <c r="D29" s="200">
        <v>0</v>
      </c>
      <c r="E29" s="223">
        <f>IFERROR(IF(D29/C29&gt;100%,100%,D29/C29),0)</f>
        <v>0</v>
      </c>
      <c r="F29" s="275" t="s">
        <v>241</v>
      </c>
      <c r="G29" s="276"/>
      <c r="H29" s="277"/>
      <c r="I29" s="282" t="s">
        <v>241</v>
      </c>
      <c r="J29" s="274"/>
      <c r="K29" s="97"/>
      <c r="L29" s="14"/>
    </row>
    <row r="30" spans="1:12" ht="96" customHeight="1">
      <c r="A30" s="109">
        <v>2024</v>
      </c>
      <c r="B30" s="110" t="s">
        <v>236</v>
      </c>
      <c r="C30" s="113">
        <v>0.14000000000000001</v>
      </c>
      <c r="D30" s="200">
        <v>0.14000000000000001</v>
      </c>
      <c r="E30" s="223">
        <f t="shared" ref="E30:E44" si="1">IFERROR(IF(D30/C30&gt;100%,100%,D30/C30),0)</f>
        <v>1</v>
      </c>
      <c r="F30" s="275" t="s">
        <v>396</v>
      </c>
      <c r="G30" s="276"/>
      <c r="H30" s="277"/>
      <c r="I30" s="275" t="s">
        <v>397</v>
      </c>
      <c r="J30" s="276"/>
      <c r="K30" s="97"/>
      <c r="L30" s="14"/>
    </row>
    <row r="31" spans="1:12" ht="69.75" customHeight="1">
      <c r="A31" s="109">
        <v>2025</v>
      </c>
      <c r="B31" s="110" t="s">
        <v>238</v>
      </c>
      <c r="C31" s="188">
        <v>0.19</v>
      </c>
      <c r="D31" s="200">
        <v>0.19</v>
      </c>
      <c r="E31" s="223">
        <f t="shared" si="1"/>
        <v>1</v>
      </c>
      <c r="F31" s="275" t="s">
        <v>398</v>
      </c>
      <c r="G31" s="276"/>
      <c r="H31" s="277"/>
      <c r="I31" s="275" t="s">
        <v>399</v>
      </c>
      <c r="J31" s="276"/>
      <c r="K31" s="97"/>
      <c r="L31" s="14"/>
    </row>
    <row r="32" spans="1:12" ht="18.75">
      <c r="A32" s="109">
        <v>2025</v>
      </c>
      <c r="B32" s="110" t="s">
        <v>240</v>
      </c>
      <c r="C32" s="188">
        <v>0.28999999999999998</v>
      </c>
      <c r="D32" s="200"/>
      <c r="E32" s="223">
        <f t="shared" si="1"/>
        <v>0</v>
      </c>
      <c r="F32" s="275"/>
      <c r="G32" s="276"/>
      <c r="H32" s="277"/>
      <c r="I32" s="273"/>
      <c r="J32" s="274"/>
      <c r="K32" s="97"/>
      <c r="L32" s="140"/>
    </row>
    <row r="33" spans="1:12" ht="17.25" customHeight="1">
      <c r="A33" s="109">
        <v>2025</v>
      </c>
      <c r="B33" s="110" t="s">
        <v>233</v>
      </c>
      <c r="C33" s="188">
        <v>0.44</v>
      </c>
      <c r="D33" s="200"/>
      <c r="E33" s="223">
        <f t="shared" si="1"/>
        <v>0</v>
      </c>
      <c r="F33" s="275"/>
      <c r="G33" s="276"/>
      <c r="H33" s="277"/>
      <c r="I33" s="273"/>
      <c r="J33" s="274"/>
      <c r="K33" s="97"/>
      <c r="L33" s="14"/>
    </row>
    <row r="34" spans="1:12" ht="17.25" customHeight="1">
      <c r="A34" s="109">
        <v>2025</v>
      </c>
      <c r="B34" s="110" t="s">
        <v>236</v>
      </c>
      <c r="C34" s="113">
        <v>0.57999999999999996</v>
      </c>
      <c r="D34" s="200"/>
      <c r="E34" s="223">
        <f t="shared" si="1"/>
        <v>0</v>
      </c>
      <c r="F34" s="275"/>
      <c r="G34" s="276"/>
      <c r="H34" s="277"/>
      <c r="I34" s="273"/>
      <c r="J34" s="274"/>
      <c r="K34" s="97"/>
      <c r="L34" s="14"/>
    </row>
    <row r="35" spans="1:12" ht="17.25" customHeight="1">
      <c r="A35" s="109">
        <v>2026</v>
      </c>
      <c r="B35" s="110" t="s">
        <v>238</v>
      </c>
      <c r="C35" s="113"/>
      <c r="D35" s="200"/>
      <c r="E35" s="223">
        <f t="shared" si="1"/>
        <v>0</v>
      </c>
      <c r="F35" s="275"/>
      <c r="G35" s="276"/>
      <c r="H35" s="277"/>
      <c r="I35" s="273"/>
      <c r="J35" s="274"/>
      <c r="K35" s="97"/>
      <c r="L35" s="14"/>
    </row>
    <row r="36" spans="1:12" ht="17.25" customHeight="1">
      <c r="A36" s="109">
        <v>2026</v>
      </c>
      <c r="B36" s="110" t="s">
        <v>240</v>
      </c>
      <c r="C36" s="113"/>
      <c r="D36" s="200"/>
      <c r="E36" s="223">
        <f t="shared" si="1"/>
        <v>0</v>
      </c>
      <c r="F36" s="275"/>
      <c r="G36" s="276"/>
      <c r="H36" s="277"/>
      <c r="I36" s="273"/>
      <c r="J36" s="274"/>
      <c r="K36" s="97"/>
      <c r="L36" s="14"/>
    </row>
    <row r="37" spans="1:12" ht="17.25" customHeight="1">
      <c r="A37" s="109">
        <v>2026</v>
      </c>
      <c r="B37" s="110" t="s">
        <v>233</v>
      </c>
      <c r="C37" s="113"/>
      <c r="D37" s="200"/>
      <c r="E37" s="223">
        <f t="shared" si="1"/>
        <v>0</v>
      </c>
      <c r="F37" s="275"/>
      <c r="G37" s="276"/>
      <c r="H37" s="277"/>
      <c r="I37" s="273"/>
      <c r="J37" s="274"/>
      <c r="K37" s="97"/>
      <c r="L37" s="14"/>
    </row>
    <row r="38" spans="1:12" ht="17.25" customHeight="1">
      <c r="A38" s="109">
        <v>2026</v>
      </c>
      <c r="B38" s="110" t="s">
        <v>236</v>
      </c>
      <c r="C38" s="113"/>
      <c r="D38" s="200"/>
      <c r="E38" s="223">
        <f t="shared" si="1"/>
        <v>0</v>
      </c>
      <c r="F38" s="275"/>
      <c r="G38" s="276"/>
      <c r="H38" s="277"/>
      <c r="I38" s="273"/>
      <c r="J38" s="274"/>
      <c r="K38" s="97"/>
      <c r="L38" s="14"/>
    </row>
    <row r="39" spans="1:12" ht="17.25" customHeight="1">
      <c r="A39" s="109">
        <v>2027</v>
      </c>
      <c r="B39" s="110" t="s">
        <v>238</v>
      </c>
      <c r="C39" s="113"/>
      <c r="D39" s="200"/>
      <c r="E39" s="223">
        <f t="shared" si="1"/>
        <v>0</v>
      </c>
      <c r="F39" s="275"/>
      <c r="G39" s="276"/>
      <c r="H39" s="277"/>
      <c r="I39" s="273"/>
      <c r="J39" s="274"/>
      <c r="K39" s="97"/>
      <c r="L39" s="14"/>
    </row>
    <row r="40" spans="1:12" ht="17.25" customHeight="1">
      <c r="A40" s="109">
        <v>2027</v>
      </c>
      <c r="B40" s="110" t="s">
        <v>240</v>
      </c>
      <c r="C40" s="113"/>
      <c r="D40" s="200"/>
      <c r="E40" s="223">
        <f t="shared" si="1"/>
        <v>0</v>
      </c>
      <c r="F40" s="275"/>
      <c r="G40" s="276"/>
      <c r="H40" s="277"/>
      <c r="I40" s="273"/>
      <c r="J40" s="274"/>
      <c r="K40" s="97"/>
      <c r="L40" s="14"/>
    </row>
    <row r="41" spans="1:12" ht="17.25" customHeight="1">
      <c r="A41" s="109">
        <v>2027</v>
      </c>
      <c r="B41" s="110" t="s">
        <v>233</v>
      </c>
      <c r="C41" s="113"/>
      <c r="D41" s="200"/>
      <c r="E41" s="223">
        <f t="shared" si="1"/>
        <v>0</v>
      </c>
      <c r="F41" s="275"/>
      <c r="G41" s="276"/>
      <c r="H41" s="277"/>
      <c r="I41" s="273"/>
      <c r="J41" s="274"/>
      <c r="K41" s="97"/>
      <c r="L41" s="14"/>
    </row>
    <row r="42" spans="1:12" ht="17.25" customHeight="1">
      <c r="A42" s="109">
        <v>2027</v>
      </c>
      <c r="B42" s="110" t="s">
        <v>236</v>
      </c>
      <c r="C42" s="113"/>
      <c r="D42" s="200"/>
      <c r="E42" s="223">
        <f t="shared" si="1"/>
        <v>0</v>
      </c>
      <c r="F42" s="275"/>
      <c r="G42" s="276"/>
      <c r="H42" s="277"/>
      <c r="I42" s="273"/>
      <c r="J42" s="274"/>
      <c r="K42" s="97"/>
      <c r="L42" s="14"/>
    </row>
    <row r="43" spans="1:12" ht="17.25" customHeight="1">
      <c r="A43" s="109">
        <v>2028</v>
      </c>
      <c r="B43" s="110" t="s">
        <v>238</v>
      </c>
      <c r="C43" s="113"/>
      <c r="D43" s="200"/>
      <c r="E43" s="223">
        <f t="shared" si="1"/>
        <v>0</v>
      </c>
      <c r="F43" s="275"/>
      <c r="G43" s="276"/>
      <c r="H43" s="277"/>
      <c r="I43" s="273"/>
      <c r="J43" s="274"/>
      <c r="K43" s="97"/>
      <c r="L43" s="14"/>
    </row>
    <row r="44" spans="1:12" ht="17.25" customHeight="1">
      <c r="A44" s="109">
        <v>2028</v>
      </c>
      <c r="B44" s="110" t="s">
        <v>240</v>
      </c>
      <c r="C44" s="113"/>
      <c r="D44" s="200"/>
      <c r="E44" s="223">
        <f t="shared" si="1"/>
        <v>0</v>
      </c>
      <c r="F44" s="275"/>
      <c r="G44" s="276"/>
      <c r="H44" s="277"/>
      <c r="I44" s="273"/>
      <c r="J44" s="274"/>
      <c r="K44" s="141"/>
      <c r="L44" s="56"/>
    </row>
  </sheetData>
  <mergeCells count="50">
    <mergeCell ref="F30:H30"/>
    <mergeCell ref="I30:J30"/>
    <mergeCell ref="A27:J27"/>
    <mergeCell ref="B18:J18"/>
    <mergeCell ref="F28:H28"/>
    <mergeCell ref="I28:J28"/>
    <mergeCell ref="F29:H29"/>
    <mergeCell ref="I29:J29"/>
    <mergeCell ref="C8:J8"/>
    <mergeCell ref="B10:J10"/>
    <mergeCell ref="B9:J9"/>
    <mergeCell ref="C1:H4"/>
    <mergeCell ref="B6:J6"/>
    <mergeCell ref="B7:J7"/>
    <mergeCell ref="B11:J11"/>
    <mergeCell ref="B12:J12"/>
    <mergeCell ref="B13:J13"/>
    <mergeCell ref="B20:G20"/>
    <mergeCell ref="B14:J14"/>
    <mergeCell ref="B15:J15"/>
    <mergeCell ref="B16:J16"/>
    <mergeCell ref="B17:J17"/>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hyperlinks>
    <hyperlink ref="I31:J31" r:id="rId1" display="https://gobiernobogota-my.sharepoint.com/:f:/g/personal/diego_buelvas_gobiernobogota_gov_co/EpK8x5AtJQNIkn38evuSSHMBLM3wjsSKOHAEVma_0ReAvw?e=dgrBOx" xr:uid="{D9C618EC-C57E-4261-A46F-72DCA2749967}"/>
  </hyperlink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4"/>
  <sheetViews>
    <sheetView showGridLines="0" topLeftCell="A20" zoomScale="80" zoomScaleNormal="80" workbookViewId="0">
      <selection activeCell="I32" sqref="I32:J32"/>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169</v>
      </c>
      <c r="C6" s="279"/>
      <c r="D6" s="279"/>
      <c r="E6" s="279"/>
      <c r="F6" s="279"/>
      <c r="G6" s="279"/>
      <c r="H6" s="279"/>
      <c r="I6" s="279"/>
      <c r="J6" s="279"/>
      <c r="K6" s="97"/>
      <c r="L6" s="14"/>
    </row>
    <row r="7" spans="1:12" ht="30" customHeight="1">
      <c r="A7" s="88" t="s">
        <v>285</v>
      </c>
      <c r="B7" s="297" t="s">
        <v>349</v>
      </c>
      <c r="C7" s="298"/>
      <c r="D7" s="298"/>
      <c r="E7" s="298"/>
      <c r="F7" s="298"/>
      <c r="G7" s="298"/>
      <c r="H7" s="298"/>
      <c r="I7" s="298"/>
      <c r="J7" s="299"/>
      <c r="K7" s="97"/>
      <c r="L7" s="14"/>
    </row>
    <row r="8" spans="1:12" ht="30" customHeight="1">
      <c r="A8" s="88" t="s">
        <v>286</v>
      </c>
      <c r="B8" s="90" t="s">
        <v>400</v>
      </c>
      <c r="C8" s="289" t="s">
        <v>401</v>
      </c>
      <c r="D8" s="290"/>
      <c r="E8" s="290"/>
      <c r="F8" s="290"/>
      <c r="G8" s="290"/>
      <c r="H8" s="290"/>
      <c r="I8" s="290"/>
      <c r="J8" s="291"/>
      <c r="K8" s="97"/>
      <c r="L8" s="14"/>
    </row>
    <row r="9" spans="1:12" ht="30" customHeight="1">
      <c r="A9" s="88" t="s">
        <v>289</v>
      </c>
      <c r="B9" s="278" t="s">
        <v>402</v>
      </c>
      <c r="C9" s="279"/>
      <c r="D9" s="279"/>
      <c r="E9" s="279"/>
      <c r="F9" s="279"/>
      <c r="G9" s="279"/>
      <c r="H9" s="279"/>
      <c r="I9" s="279"/>
      <c r="J9" s="279"/>
      <c r="K9" s="97"/>
      <c r="L9" s="14"/>
    </row>
    <row r="10" spans="1:12" ht="30" customHeight="1">
      <c r="A10" s="88" t="s">
        <v>291</v>
      </c>
      <c r="B10" s="278" t="s">
        <v>402</v>
      </c>
      <c r="C10" s="279"/>
      <c r="D10" s="279"/>
      <c r="E10" s="279"/>
      <c r="F10" s="279"/>
      <c r="G10" s="279"/>
      <c r="H10" s="279"/>
      <c r="I10" s="279"/>
      <c r="J10" s="279"/>
      <c r="K10" s="97"/>
      <c r="L10" s="14"/>
    </row>
    <row r="11" spans="1:12" ht="30" customHeight="1">
      <c r="A11" s="88" t="s">
        <v>198</v>
      </c>
      <c r="B11" s="278" t="s">
        <v>403</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404</v>
      </c>
      <c r="C14" s="279"/>
      <c r="D14" s="279"/>
      <c r="E14" s="279"/>
      <c r="F14" s="279"/>
      <c r="G14" s="279"/>
      <c r="H14" s="279"/>
      <c r="I14" s="279"/>
      <c r="J14" s="279"/>
      <c r="K14" s="97"/>
      <c r="L14" s="14"/>
    </row>
    <row r="15" spans="1:12" ht="30" customHeight="1">
      <c r="A15" s="88" t="s">
        <v>206</v>
      </c>
      <c r="B15" s="278" t="s">
        <v>405</v>
      </c>
      <c r="C15" s="279"/>
      <c r="D15" s="279"/>
      <c r="E15" s="279"/>
      <c r="F15" s="279"/>
      <c r="G15" s="279"/>
      <c r="H15" s="279"/>
      <c r="I15" s="279"/>
      <c r="J15" s="279"/>
      <c r="K15" s="97"/>
      <c r="L15" s="14"/>
    </row>
    <row r="16" spans="1:12" ht="30" customHeight="1">
      <c r="A16" s="88" t="s">
        <v>208</v>
      </c>
      <c r="B16" s="278" t="s">
        <v>130</v>
      </c>
      <c r="C16" s="279"/>
      <c r="D16" s="279"/>
      <c r="E16" s="279"/>
      <c r="F16" s="279"/>
      <c r="G16" s="279"/>
      <c r="H16" s="279"/>
      <c r="I16" s="279"/>
      <c r="J16" s="279"/>
      <c r="K16" s="97"/>
      <c r="L16" s="14"/>
    </row>
    <row r="17" spans="1:12" ht="30" customHeight="1">
      <c r="A17" s="88" t="s">
        <v>296</v>
      </c>
      <c r="B17" s="278" t="s">
        <v>406</v>
      </c>
      <c r="C17" s="279"/>
      <c r="D17" s="279"/>
      <c r="E17" s="279"/>
      <c r="F17" s="281"/>
      <c r="G17" s="279"/>
      <c r="H17" s="279"/>
      <c r="I17" s="279"/>
      <c r="J17" s="279"/>
      <c r="K17" s="97"/>
      <c r="L17" s="14"/>
    </row>
    <row r="18" spans="1:12" ht="30" customHeight="1">
      <c r="A18" s="88" t="s">
        <v>211</v>
      </c>
      <c r="B18" s="278" t="s">
        <v>212</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52</v>
      </c>
      <c r="C22" s="35">
        <v>144</v>
      </c>
      <c r="D22" s="35">
        <v>144</v>
      </c>
      <c r="E22" s="35">
        <v>144</v>
      </c>
      <c r="F22" s="35">
        <v>60</v>
      </c>
      <c r="G22" s="102">
        <f>SUM(B22:F22)</f>
        <v>544</v>
      </c>
      <c r="H22" s="97"/>
      <c r="I22" s="20"/>
      <c r="J22" s="20"/>
      <c r="K22" s="20"/>
      <c r="L22" s="14"/>
    </row>
    <row r="23" spans="1:12" ht="30" customHeight="1">
      <c r="A23" s="100" t="s">
        <v>221</v>
      </c>
      <c r="B23" s="230">
        <f>SUM(D29:D30)</f>
        <v>52</v>
      </c>
      <c r="C23" s="230">
        <f>SUM(D31:D34)</f>
        <v>36</v>
      </c>
      <c r="D23" s="230">
        <f>SUM(D35:D38)</f>
        <v>0</v>
      </c>
      <c r="E23" s="230">
        <f>SUM(D39:D42)</f>
        <v>0</v>
      </c>
      <c r="F23" s="230">
        <f>SUM(D43:D44)</f>
        <v>0</v>
      </c>
      <c r="G23" s="196">
        <f>SUM(B23:F23)</f>
        <v>88</v>
      </c>
      <c r="H23" s="97"/>
      <c r="I23" s="20"/>
      <c r="J23" s="20"/>
      <c r="K23" s="20"/>
      <c r="L23" s="14"/>
    </row>
    <row r="24" spans="1:12" ht="30" customHeight="1">
      <c r="A24" s="100" t="s">
        <v>222</v>
      </c>
      <c r="B24" s="103">
        <f>IFERROR(IF(B23/B22&gt;100%,100%,B23/B22),0)</f>
        <v>1</v>
      </c>
      <c r="C24" s="103">
        <f>IFERROR(IF(C23/C22&gt;100%,100%,C23/C22),0)</f>
        <v>0.25</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9.5588235294117641E-2</v>
      </c>
      <c r="C25" s="103">
        <f>(C23/G22)+B25</f>
        <v>0.16176470588235292</v>
      </c>
      <c r="D25" s="103"/>
      <c r="E25" s="103"/>
      <c r="F25" s="103"/>
      <c r="G25" s="103">
        <f>MAX(B25:F25)</f>
        <v>0.16176470588235292</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22.25" customHeight="1">
      <c r="A29" s="109">
        <v>2024</v>
      </c>
      <c r="B29" s="110" t="s">
        <v>233</v>
      </c>
      <c r="C29" s="227">
        <v>26</v>
      </c>
      <c r="D29" s="190">
        <v>26</v>
      </c>
      <c r="E29" s="193">
        <f>IFERROR(IF(D29/C29&gt;100%,100%,D29/C29),0)</f>
        <v>1</v>
      </c>
      <c r="F29" s="275" t="s">
        <v>407</v>
      </c>
      <c r="G29" s="276"/>
      <c r="H29" s="277"/>
      <c r="I29" s="358" t="s">
        <v>408</v>
      </c>
      <c r="J29" s="359"/>
      <c r="K29" s="97"/>
      <c r="L29" s="14"/>
    </row>
    <row r="30" spans="1:12" ht="122.25" customHeight="1">
      <c r="A30" s="109">
        <v>2024</v>
      </c>
      <c r="B30" s="110" t="s">
        <v>236</v>
      </c>
      <c r="C30" s="228">
        <v>26</v>
      </c>
      <c r="D30" s="190">
        <v>26</v>
      </c>
      <c r="E30" s="193">
        <f t="shared" ref="E30:E44" si="0">IFERROR(IF(D30/C30&gt;100%,100%,D30/C30),0)</f>
        <v>1</v>
      </c>
      <c r="F30" s="275" t="s">
        <v>409</v>
      </c>
      <c r="G30" s="276"/>
      <c r="H30" s="277"/>
      <c r="I30" s="358" t="s">
        <v>408</v>
      </c>
      <c r="J30" s="359"/>
      <c r="K30" s="97"/>
      <c r="L30" s="14"/>
    </row>
    <row r="31" spans="1:12" ht="122.25" customHeight="1">
      <c r="A31" s="109">
        <v>2025</v>
      </c>
      <c r="B31" s="110" t="s">
        <v>238</v>
      </c>
      <c r="C31" s="228">
        <v>36</v>
      </c>
      <c r="D31" s="190">
        <v>36</v>
      </c>
      <c r="E31" s="193">
        <f t="shared" si="0"/>
        <v>1</v>
      </c>
      <c r="F31" s="275" t="s">
        <v>410</v>
      </c>
      <c r="G31" s="276"/>
      <c r="H31" s="277"/>
      <c r="I31" s="358" t="s">
        <v>408</v>
      </c>
      <c r="J31" s="359"/>
      <c r="K31" s="97"/>
      <c r="L31" s="14"/>
    </row>
    <row r="32" spans="1:12" ht="18.75">
      <c r="A32" s="109">
        <v>2025</v>
      </c>
      <c r="B32" s="110" t="s">
        <v>240</v>
      </c>
      <c r="C32" s="228">
        <v>36</v>
      </c>
      <c r="D32" s="190"/>
      <c r="E32" s="193">
        <f t="shared" si="0"/>
        <v>0</v>
      </c>
      <c r="F32" s="314"/>
      <c r="G32" s="315"/>
      <c r="H32" s="316"/>
      <c r="I32" s="324"/>
      <c r="J32" s="325"/>
      <c r="K32" s="97"/>
      <c r="L32" s="140"/>
    </row>
    <row r="33" spans="1:12" ht="18.75" customHeight="1">
      <c r="A33" s="109">
        <v>2025</v>
      </c>
      <c r="B33" s="110" t="s">
        <v>233</v>
      </c>
      <c r="C33" s="228">
        <v>36</v>
      </c>
      <c r="D33" s="71"/>
      <c r="E33" s="193">
        <f t="shared" si="0"/>
        <v>0</v>
      </c>
      <c r="F33" s="275"/>
      <c r="G33" s="276"/>
      <c r="H33" s="277"/>
      <c r="I33" s="273"/>
      <c r="J33" s="274"/>
      <c r="K33" s="97"/>
      <c r="L33" s="14"/>
    </row>
    <row r="34" spans="1:12" ht="18.75" customHeight="1">
      <c r="A34" s="109">
        <v>2025</v>
      </c>
      <c r="B34" s="110" t="s">
        <v>236</v>
      </c>
      <c r="C34" s="228">
        <v>36</v>
      </c>
      <c r="D34" s="113"/>
      <c r="E34" s="193">
        <f t="shared" si="0"/>
        <v>0</v>
      </c>
      <c r="F34" s="275"/>
      <c r="G34" s="276"/>
      <c r="H34" s="277"/>
      <c r="I34" s="273"/>
      <c r="J34" s="274"/>
      <c r="K34" s="97"/>
      <c r="L34" s="14"/>
    </row>
    <row r="35" spans="1:12" ht="18.75" customHeight="1">
      <c r="A35" s="109">
        <v>2026</v>
      </c>
      <c r="B35" s="110" t="s">
        <v>238</v>
      </c>
      <c r="C35" s="113"/>
      <c r="D35" s="71"/>
      <c r="E35" s="193">
        <f t="shared" si="0"/>
        <v>0</v>
      </c>
      <c r="F35" s="275"/>
      <c r="G35" s="276"/>
      <c r="H35" s="277"/>
      <c r="I35" s="273"/>
      <c r="J35" s="274"/>
      <c r="K35" s="97"/>
      <c r="L35" s="14"/>
    </row>
    <row r="36" spans="1:12" ht="18.75" customHeight="1">
      <c r="A36" s="109">
        <v>2026</v>
      </c>
      <c r="B36" s="110" t="s">
        <v>240</v>
      </c>
      <c r="C36" s="113"/>
      <c r="D36" s="71"/>
      <c r="E36" s="193">
        <f t="shared" si="0"/>
        <v>0</v>
      </c>
      <c r="F36" s="275"/>
      <c r="G36" s="276"/>
      <c r="H36" s="277"/>
      <c r="I36" s="273"/>
      <c r="J36" s="274"/>
      <c r="K36" s="97"/>
      <c r="L36" s="14"/>
    </row>
    <row r="37" spans="1:12" ht="18.75" customHeight="1">
      <c r="A37" s="109">
        <v>2026</v>
      </c>
      <c r="B37" s="110" t="s">
        <v>233</v>
      </c>
      <c r="C37" s="113"/>
      <c r="D37" s="71"/>
      <c r="E37" s="193">
        <f t="shared" si="0"/>
        <v>0</v>
      </c>
      <c r="F37" s="275"/>
      <c r="G37" s="276"/>
      <c r="H37" s="277"/>
      <c r="I37" s="273"/>
      <c r="J37" s="274"/>
      <c r="K37" s="97"/>
      <c r="L37" s="14"/>
    </row>
    <row r="38" spans="1:12" ht="18.75" customHeight="1">
      <c r="A38" s="109">
        <v>2026</v>
      </c>
      <c r="B38" s="110" t="s">
        <v>236</v>
      </c>
      <c r="C38" s="113"/>
      <c r="D38" s="71"/>
      <c r="E38" s="193">
        <f t="shared" si="0"/>
        <v>0</v>
      </c>
      <c r="F38" s="275"/>
      <c r="G38" s="276"/>
      <c r="H38" s="277"/>
      <c r="I38" s="273"/>
      <c r="J38" s="274"/>
      <c r="K38" s="97"/>
      <c r="L38" s="14"/>
    </row>
    <row r="39" spans="1:12" ht="18.75" customHeight="1">
      <c r="A39" s="109">
        <v>2027</v>
      </c>
      <c r="B39" s="110" t="s">
        <v>238</v>
      </c>
      <c r="C39" s="113"/>
      <c r="D39" s="113"/>
      <c r="E39" s="193">
        <f t="shared" si="0"/>
        <v>0</v>
      </c>
      <c r="F39" s="275"/>
      <c r="G39" s="276"/>
      <c r="H39" s="277"/>
      <c r="I39" s="273"/>
      <c r="J39" s="274"/>
      <c r="K39" s="97"/>
      <c r="L39" s="14"/>
    </row>
    <row r="40" spans="1:12" ht="18.75" customHeight="1">
      <c r="A40" s="109">
        <v>2027</v>
      </c>
      <c r="B40" s="110" t="s">
        <v>240</v>
      </c>
      <c r="C40" s="113"/>
      <c r="D40" s="71"/>
      <c r="E40" s="193">
        <f t="shared" si="0"/>
        <v>0</v>
      </c>
      <c r="F40" s="275"/>
      <c r="G40" s="276"/>
      <c r="H40" s="277"/>
      <c r="I40" s="273"/>
      <c r="J40" s="274"/>
      <c r="K40" s="97"/>
      <c r="L40" s="14"/>
    </row>
    <row r="41" spans="1:12" ht="18.75" customHeight="1">
      <c r="A41" s="109">
        <v>2027</v>
      </c>
      <c r="B41" s="110" t="s">
        <v>233</v>
      </c>
      <c r="C41" s="113"/>
      <c r="D41" s="71"/>
      <c r="E41" s="193">
        <f t="shared" si="0"/>
        <v>0</v>
      </c>
      <c r="F41" s="275"/>
      <c r="G41" s="276"/>
      <c r="H41" s="277"/>
      <c r="I41" s="273"/>
      <c r="J41" s="274"/>
      <c r="K41" s="97"/>
      <c r="L41" s="14"/>
    </row>
    <row r="42" spans="1:12" ht="18.75" customHeight="1">
      <c r="A42" s="109">
        <v>2027</v>
      </c>
      <c r="B42" s="110" t="s">
        <v>236</v>
      </c>
      <c r="C42" s="113"/>
      <c r="D42" s="71"/>
      <c r="E42" s="193">
        <f t="shared" si="0"/>
        <v>0</v>
      </c>
      <c r="F42" s="275"/>
      <c r="G42" s="276"/>
      <c r="H42" s="277"/>
      <c r="I42" s="273"/>
      <c r="J42" s="274"/>
      <c r="K42" s="97"/>
      <c r="L42" s="14"/>
    </row>
    <row r="43" spans="1:12" ht="18.75" customHeight="1">
      <c r="A43" s="109">
        <v>2028</v>
      </c>
      <c r="B43" s="110" t="s">
        <v>238</v>
      </c>
      <c r="C43" s="113"/>
      <c r="D43" s="71"/>
      <c r="E43" s="193">
        <f t="shared" si="0"/>
        <v>0</v>
      </c>
      <c r="F43" s="275"/>
      <c r="G43" s="276"/>
      <c r="H43" s="277"/>
      <c r="I43" s="273"/>
      <c r="J43" s="274"/>
      <c r="K43" s="97"/>
      <c r="L43" s="14"/>
    </row>
    <row r="44" spans="1:12" ht="18.75" customHeight="1">
      <c r="A44" s="109">
        <v>2028</v>
      </c>
      <c r="B44" s="110" t="s">
        <v>240</v>
      </c>
      <c r="C44" s="113"/>
      <c r="D44" s="113"/>
      <c r="E44" s="193">
        <f t="shared" si="0"/>
        <v>0</v>
      </c>
      <c r="F44" s="275"/>
      <c r="G44" s="276"/>
      <c r="H44" s="277"/>
      <c r="I44" s="273"/>
      <c r="J44" s="274"/>
      <c r="K44" s="141"/>
      <c r="L44" s="56"/>
    </row>
  </sheetData>
  <mergeCells count="50">
    <mergeCell ref="B18:J18"/>
    <mergeCell ref="B20:G20"/>
    <mergeCell ref="F28:H28"/>
    <mergeCell ref="I28:J28"/>
    <mergeCell ref="F29:H29"/>
    <mergeCell ref="I29:J2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L44"/>
  <sheetViews>
    <sheetView showGridLines="0" topLeftCell="A17" zoomScale="80" zoomScaleNormal="80" workbookViewId="0">
      <selection activeCell="I32" sqref="I32:J32"/>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169</v>
      </c>
      <c r="C6" s="279"/>
      <c r="D6" s="279"/>
      <c r="E6" s="279"/>
      <c r="F6" s="279"/>
      <c r="G6" s="279"/>
      <c r="H6" s="279"/>
      <c r="I6" s="279"/>
      <c r="J6" s="279"/>
      <c r="K6" s="97"/>
      <c r="L6" s="14"/>
    </row>
    <row r="7" spans="1:12" ht="30" customHeight="1">
      <c r="A7" s="88" t="s">
        <v>285</v>
      </c>
      <c r="B7" s="297" t="s">
        <v>349</v>
      </c>
      <c r="C7" s="298"/>
      <c r="D7" s="298"/>
      <c r="E7" s="298"/>
      <c r="F7" s="298"/>
      <c r="G7" s="298"/>
      <c r="H7" s="298"/>
      <c r="I7" s="298"/>
      <c r="J7" s="299"/>
      <c r="K7" s="97"/>
      <c r="L7" s="14"/>
    </row>
    <row r="8" spans="1:12" ht="30" customHeight="1">
      <c r="A8" s="88" t="s">
        <v>286</v>
      </c>
      <c r="B8" s="90" t="s">
        <v>411</v>
      </c>
      <c r="C8" s="289" t="s">
        <v>412</v>
      </c>
      <c r="D8" s="290"/>
      <c r="E8" s="290"/>
      <c r="F8" s="290"/>
      <c r="G8" s="290"/>
      <c r="H8" s="290"/>
      <c r="I8" s="290"/>
      <c r="J8" s="291"/>
      <c r="K8" s="97"/>
      <c r="L8" s="14"/>
    </row>
    <row r="9" spans="1:12" ht="30" customHeight="1">
      <c r="A9" s="88" t="s">
        <v>289</v>
      </c>
      <c r="B9" s="278" t="s">
        <v>413</v>
      </c>
      <c r="C9" s="279"/>
      <c r="D9" s="279"/>
      <c r="E9" s="279"/>
      <c r="F9" s="279"/>
      <c r="G9" s="279"/>
      <c r="H9" s="279"/>
      <c r="I9" s="279"/>
      <c r="J9" s="279"/>
      <c r="K9" s="97"/>
      <c r="L9" s="14"/>
    </row>
    <row r="10" spans="1:12" ht="30" customHeight="1">
      <c r="A10" s="88" t="s">
        <v>291</v>
      </c>
      <c r="B10" s="278" t="s">
        <v>413</v>
      </c>
      <c r="C10" s="279"/>
      <c r="D10" s="279"/>
      <c r="E10" s="279"/>
      <c r="F10" s="279"/>
      <c r="G10" s="279"/>
      <c r="H10" s="279"/>
      <c r="I10" s="279"/>
      <c r="J10" s="279"/>
      <c r="K10" s="97"/>
      <c r="L10" s="14"/>
    </row>
    <row r="11" spans="1:12" ht="30" customHeight="1">
      <c r="A11" s="88" t="s">
        <v>198</v>
      </c>
      <c r="B11" s="278" t="s">
        <v>414</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415</v>
      </c>
      <c r="C14" s="279"/>
      <c r="D14" s="279"/>
      <c r="E14" s="279"/>
      <c r="F14" s="279"/>
      <c r="G14" s="279"/>
      <c r="H14" s="279"/>
      <c r="I14" s="279"/>
      <c r="J14" s="279"/>
      <c r="K14" s="97"/>
      <c r="L14" s="14"/>
    </row>
    <row r="15" spans="1:12" ht="30" customHeight="1">
      <c r="A15" s="88" t="s">
        <v>206</v>
      </c>
      <c r="B15" s="278" t="s">
        <v>416</v>
      </c>
      <c r="C15" s="279"/>
      <c r="D15" s="279"/>
      <c r="E15" s="279"/>
      <c r="F15" s="279"/>
      <c r="G15" s="279"/>
      <c r="H15" s="279"/>
      <c r="I15" s="279"/>
      <c r="J15" s="279"/>
      <c r="K15" s="97"/>
      <c r="L15" s="14"/>
    </row>
    <row r="16" spans="1:12" ht="30" customHeight="1">
      <c r="A16" s="88" t="s">
        <v>208</v>
      </c>
      <c r="B16" s="278" t="s">
        <v>130</v>
      </c>
      <c r="C16" s="279"/>
      <c r="D16" s="279"/>
      <c r="E16" s="279"/>
      <c r="F16" s="279"/>
      <c r="G16" s="279"/>
      <c r="H16" s="279"/>
      <c r="I16" s="279"/>
      <c r="J16" s="279"/>
      <c r="K16" s="97"/>
      <c r="L16" s="14"/>
    </row>
    <row r="17" spans="1:12" ht="30" customHeight="1">
      <c r="A17" s="88" t="s">
        <v>296</v>
      </c>
      <c r="B17" s="278" t="s">
        <v>417</v>
      </c>
      <c r="C17" s="279"/>
      <c r="D17" s="279"/>
      <c r="E17" s="279"/>
      <c r="F17" s="281"/>
      <c r="G17" s="279"/>
      <c r="H17" s="279"/>
      <c r="I17" s="279"/>
      <c r="J17" s="279"/>
      <c r="K17" s="97"/>
      <c r="L17" s="14"/>
    </row>
    <row r="18" spans="1:12" ht="30" customHeight="1">
      <c r="A18" s="88" t="s">
        <v>211</v>
      </c>
      <c r="B18" s="278" t="s">
        <v>212</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1</v>
      </c>
      <c r="C22" s="35">
        <v>1</v>
      </c>
      <c r="D22" s="35">
        <v>1</v>
      </c>
      <c r="E22" s="35">
        <v>1</v>
      </c>
      <c r="F22" s="35">
        <v>1</v>
      </c>
      <c r="G22" s="101">
        <f>SUM(B22:F22)</f>
        <v>5</v>
      </c>
      <c r="H22" s="97"/>
      <c r="I22" s="20"/>
      <c r="J22" s="20"/>
      <c r="K22" s="20"/>
      <c r="L22" s="14"/>
    </row>
    <row r="23" spans="1:12" ht="30" customHeight="1">
      <c r="A23" s="100" t="s">
        <v>221</v>
      </c>
      <c r="B23" s="230">
        <f>SUM(D29:D30)</f>
        <v>1</v>
      </c>
      <c r="C23" s="230">
        <f>SUM(D31:D34)</f>
        <v>1</v>
      </c>
      <c r="D23" s="230">
        <f>SUM(D35:D38)</f>
        <v>0</v>
      </c>
      <c r="E23" s="230">
        <f>SUM(D39:D42)</f>
        <v>0</v>
      </c>
      <c r="F23" s="230">
        <f>SUM(D43:D44)</f>
        <v>0</v>
      </c>
      <c r="G23" s="196">
        <f>SUM(B23:F23)</f>
        <v>2</v>
      </c>
      <c r="H23" s="97"/>
      <c r="I23" s="20"/>
      <c r="J23" s="20"/>
      <c r="K23" s="20"/>
      <c r="L23" s="14"/>
    </row>
    <row r="24" spans="1:12" ht="30" customHeight="1">
      <c r="A24" s="100" t="s">
        <v>222</v>
      </c>
      <c r="B24" s="103">
        <f>IFERROR(IF(B23/B22&gt;100%,100%,B23/B22),0)</f>
        <v>1</v>
      </c>
      <c r="C24" s="103">
        <f>IFERROR(IF(C23/C22&gt;100%,100%,C23/C22),0)</f>
        <v>1</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0.2</v>
      </c>
      <c r="C25" s="103">
        <f>(C23/G22)+B25</f>
        <v>0.4</v>
      </c>
      <c r="D25" s="103"/>
      <c r="E25" s="103"/>
      <c r="F25" s="103"/>
      <c r="G25" s="103">
        <f>MAX(B25:F25)</f>
        <v>0.4</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225.75" customHeight="1">
      <c r="A29" s="109">
        <v>2024</v>
      </c>
      <c r="B29" s="110" t="s">
        <v>233</v>
      </c>
      <c r="C29" s="185">
        <v>1</v>
      </c>
      <c r="D29" s="190">
        <v>1</v>
      </c>
      <c r="E29" s="193">
        <f>IFERROR(IF(D29/C29&gt;100%,100%,D29/C29),0)</f>
        <v>1</v>
      </c>
      <c r="F29" s="311" t="s">
        <v>418</v>
      </c>
      <c r="G29" s="335"/>
      <c r="H29" s="312"/>
      <c r="I29" s="358" t="s">
        <v>419</v>
      </c>
      <c r="J29" s="359"/>
      <c r="K29" s="97"/>
      <c r="L29" s="14"/>
    </row>
    <row r="30" spans="1:12" ht="18.75" customHeight="1">
      <c r="A30" s="109">
        <v>2024</v>
      </c>
      <c r="B30" s="110" t="s">
        <v>236</v>
      </c>
      <c r="C30" s="185">
        <v>0</v>
      </c>
      <c r="D30" s="190">
        <v>0</v>
      </c>
      <c r="E30" s="193">
        <f t="shared" ref="E30:E44" si="0">IFERROR(IF(D30/C30&gt;100%,100%,D30/C30),0)</f>
        <v>0</v>
      </c>
      <c r="F30" s="275" t="s">
        <v>420</v>
      </c>
      <c r="G30" s="276"/>
      <c r="H30" s="277"/>
      <c r="I30" s="282" t="s">
        <v>241</v>
      </c>
      <c r="J30" s="274"/>
      <c r="K30" s="97"/>
      <c r="L30" s="14"/>
    </row>
    <row r="31" spans="1:12" ht="138.75" customHeight="1">
      <c r="A31" s="109">
        <v>2025</v>
      </c>
      <c r="B31" s="110" t="s">
        <v>238</v>
      </c>
      <c r="C31" s="185">
        <v>1</v>
      </c>
      <c r="D31" s="190">
        <v>1</v>
      </c>
      <c r="E31" s="193">
        <f t="shared" si="0"/>
        <v>1</v>
      </c>
      <c r="F31" s="311" t="s">
        <v>421</v>
      </c>
      <c r="G31" s="335"/>
      <c r="H31" s="312"/>
      <c r="I31" s="358" t="s">
        <v>422</v>
      </c>
      <c r="J31" s="359"/>
      <c r="K31" s="97"/>
      <c r="L31" s="14"/>
    </row>
    <row r="32" spans="1:12" ht="18.75" customHeight="1">
      <c r="A32" s="109">
        <v>2025</v>
      </c>
      <c r="B32" s="110" t="s">
        <v>240</v>
      </c>
      <c r="C32" s="185">
        <v>0</v>
      </c>
      <c r="D32" s="190"/>
      <c r="E32" s="193">
        <f t="shared" si="0"/>
        <v>0</v>
      </c>
      <c r="F32" s="275"/>
      <c r="G32" s="276"/>
      <c r="H32" s="277"/>
      <c r="I32" s="273"/>
      <c r="J32" s="274"/>
      <c r="K32" s="97"/>
      <c r="L32" s="140"/>
    </row>
    <row r="33" spans="1:12" ht="18.75" customHeight="1">
      <c r="A33" s="109">
        <v>2025</v>
      </c>
      <c r="B33" s="110" t="s">
        <v>233</v>
      </c>
      <c r="C33" s="185">
        <v>0</v>
      </c>
      <c r="D33" s="190"/>
      <c r="E33" s="193">
        <f t="shared" si="0"/>
        <v>0</v>
      </c>
      <c r="F33" s="275"/>
      <c r="G33" s="276"/>
      <c r="H33" s="277"/>
      <c r="I33" s="273"/>
      <c r="J33" s="274"/>
      <c r="K33" s="97"/>
      <c r="L33" s="14"/>
    </row>
    <row r="34" spans="1:12" ht="18.75" customHeight="1">
      <c r="A34" s="109">
        <v>2025</v>
      </c>
      <c r="B34" s="110" t="s">
        <v>236</v>
      </c>
      <c r="C34" s="185">
        <v>0</v>
      </c>
      <c r="D34" s="190"/>
      <c r="E34" s="193">
        <f t="shared" si="0"/>
        <v>0</v>
      </c>
      <c r="F34" s="275"/>
      <c r="G34" s="276"/>
      <c r="H34" s="277"/>
      <c r="I34" s="273"/>
      <c r="J34" s="274"/>
      <c r="K34" s="97"/>
      <c r="L34" s="14"/>
    </row>
    <row r="35" spans="1:12" ht="18.75" customHeight="1">
      <c r="A35" s="109">
        <v>2026</v>
      </c>
      <c r="B35" s="110" t="s">
        <v>238</v>
      </c>
      <c r="C35" s="113"/>
      <c r="D35" s="190"/>
      <c r="E35" s="193">
        <f t="shared" si="0"/>
        <v>0</v>
      </c>
      <c r="F35" s="275"/>
      <c r="G35" s="276"/>
      <c r="H35" s="277"/>
      <c r="I35" s="273"/>
      <c r="J35" s="274"/>
      <c r="K35" s="97"/>
      <c r="L35" s="14"/>
    </row>
    <row r="36" spans="1:12" ht="18.75" customHeight="1">
      <c r="A36" s="109">
        <v>2026</v>
      </c>
      <c r="B36" s="110" t="s">
        <v>240</v>
      </c>
      <c r="C36" s="113"/>
      <c r="D36" s="190"/>
      <c r="E36" s="193">
        <f t="shared" si="0"/>
        <v>0</v>
      </c>
      <c r="F36" s="275"/>
      <c r="G36" s="276"/>
      <c r="H36" s="277"/>
      <c r="I36" s="273"/>
      <c r="J36" s="274"/>
      <c r="K36" s="97"/>
      <c r="L36" s="14"/>
    </row>
    <row r="37" spans="1:12" ht="18.75" customHeight="1">
      <c r="A37" s="109">
        <v>2026</v>
      </c>
      <c r="B37" s="110" t="s">
        <v>233</v>
      </c>
      <c r="C37" s="113"/>
      <c r="D37" s="190"/>
      <c r="E37" s="193">
        <f t="shared" si="0"/>
        <v>0</v>
      </c>
      <c r="F37" s="275"/>
      <c r="G37" s="276"/>
      <c r="H37" s="277"/>
      <c r="I37" s="273"/>
      <c r="J37" s="274"/>
      <c r="K37" s="97"/>
      <c r="L37" s="14"/>
    </row>
    <row r="38" spans="1:12" ht="18.75" customHeight="1">
      <c r="A38" s="109">
        <v>2026</v>
      </c>
      <c r="B38" s="110" t="s">
        <v>236</v>
      </c>
      <c r="C38" s="113"/>
      <c r="D38" s="190"/>
      <c r="E38" s="193">
        <f t="shared" si="0"/>
        <v>0</v>
      </c>
      <c r="F38" s="275"/>
      <c r="G38" s="276"/>
      <c r="H38" s="277"/>
      <c r="I38" s="273"/>
      <c r="J38" s="274"/>
      <c r="K38" s="97"/>
      <c r="L38" s="14"/>
    </row>
    <row r="39" spans="1:12" ht="18.75" customHeight="1">
      <c r="A39" s="109">
        <v>2027</v>
      </c>
      <c r="B39" s="110" t="s">
        <v>238</v>
      </c>
      <c r="C39" s="113"/>
      <c r="D39" s="190"/>
      <c r="E39" s="193">
        <f t="shared" si="0"/>
        <v>0</v>
      </c>
      <c r="F39" s="275"/>
      <c r="G39" s="276"/>
      <c r="H39" s="277"/>
      <c r="I39" s="273"/>
      <c r="J39" s="274"/>
      <c r="K39" s="97"/>
      <c r="L39" s="14"/>
    </row>
    <row r="40" spans="1:12" ht="18.75" customHeight="1">
      <c r="A40" s="109">
        <v>2027</v>
      </c>
      <c r="B40" s="110" t="s">
        <v>240</v>
      </c>
      <c r="C40" s="113"/>
      <c r="D40" s="190"/>
      <c r="E40" s="193">
        <f t="shared" si="0"/>
        <v>0</v>
      </c>
      <c r="F40" s="275"/>
      <c r="G40" s="276"/>
      <c r="H40" s="277"/>
      <c r="I40" s="273"/>
      <c r="J40" s="274"/>
      <c r="K40" s="97"/>
      <c r="L40" s="14"/>
    </row>
    <row r="41" spans="1:12" ht="18.75" customHeight="1">
      <c r="A41" s="109">
        <v>2027</v>
      </c>
      <c r="B41" s="110" t="s">
        <v>233</v>
      </c>
      <c r="C41" s="113"/>
      <c r="D41" s="190"/>
      <c r="E41" s="193">
        <f t="shared" si="0"/>
        <v>0</v>
      </c>
      <c r="F41" s="275"/>
      <c r="G41" s="276"/>
      <c r="H41" s="277"/>
      <c r="I41" s="273"/>
      <c r="J41" s="274"/>
      <c r="K41" s="97"/>
      <c r="L41" s="14"/>
    </row>
    <row r="42" spans="1:12" ht="18.75" customHeight="1">
      <c r="A42" s="109">
        <v>2027</v>
      </c>
      <c r="B42" s="110" t="s">
        <v>236</v>
      </c>
      <c r="C42" s="113"/>
      <c r="D42" s="190"/>
      <c r="E42" s="193">
        <f t="shared" si="0"/>
        <v>0</v>
      </c>
      <c r="F42" s="275"/>
      <c r="G42" s="276"/>
      <c r="H42" s="277"/>
      <c r="I42" s="273"/>
      <c r="J42" s="274"/>
      <c r="K42" s="97"/>
      <c r="L42" s="14"/>
    </row>
    <row r="43" spans="1:12" ht="18.75" customHeight="1">
      <c r="A43" s="109">
        <v>2028</v>
      </c>
      <c r="B43" s="110" t="s">
        <v>238</v>
      </c>
      <c r="C43" s="113"/>
      <c r="D43" s="190"/>
      <c r="E43" s="193">
        <f t="shared" si="0"/>
        <v>0</v>
      </c>
      <c r="F43" s="275"/>
      <c r="G43" s="276"/>
      <c r="H43" s="277"/>
      <c r="I43" s="273"/>
      <c r="J43" s="274"/>
      <c r="K43" s="97"/>
      <c r="L43" s="14"/>
    </row>
    <row r="44" spans="1:12" ht="18.75" customHeight="1">
      <c r="A44" s="109">
        <v>2028</v>
      </c>
      <c r="B44" s="110" t="s">
        <v>240</v>
      </c>
      <c r="C44" s="113"/>
      <c r="D44" s="190"/>
      <c r="E44" s="193">
        <f t="shared" si="0"/>
        <v>0</v>
      </c>
      <c r="F44" s="275"/>
      <c r="G44" s="276"/>
      <c r="H44" s="277"/>
      <c r="I44" s="273"/>
      <c r="J44" s="274"/>
      <c r="K44" s="141"/>
      <c r="L44" s="56"/>
    </row>
  </sheetData>
  <mergeCells count="50">
    <mergeCell ref="B18:J18"/>
    <mergeCell ref="B20:G20"/>
    <mergeCell ref="F28:H28"/>
    <mergeCell ref="I28:J28"/>
    <mergeCell ref="F29:H29"/>
    <mergeCell ref="I29:J2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4"/>
  <sheetViews>
    <sheetView showGridLines="0" topLeftCell="A21" zoomScale="80" zoomScaleNormal="80" workbookViewId="0">
      <selection activeCell="I32" sqref="I32:J32"/>
    </sheetView>
  </sheetViews>
  <sheetFormatPr baseColWidth="10"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127</v>
      </c>
      <c r="B6" s="278" t="s">
        <v>75</v>
      </c>
      <c r="C6" s="279"/>
      <c r="D6" s="279"/>
      <c r="E6" s="279"/>
      <c r="F6" s="279"/>
      <c r="G6" s="279"/>
      <c r="H6" s="279"/>
      <c r="I6" s="279"/>
      <c r="J6" s="279"/>
      <c r="K6" s="97"/>
      <c r="L6" s="14"/>
    </row>
    <row r="7" spans="1:12" ht="30" customHeight="1">
      <c r="A7" s="88" t="s">
        <v>190</v>
      </c>
      <c r="B7" s="297" t="s">
        <v>423</v>
      </c>
      <c r="C7" s="298"/>
      <c r="D7" s="298"/>
      <c r="E7" s="298"/>
      <c r="F7" s="298"/>
      <c r="G7" s="298"/>
      <c r="H7" s="298"/>
      <c r="I7" s="298"/>
      <c r="J7" s="299"/>
      <c r="K7" s="97"/>
      <c r="L7" s="14"/>
    </row>
    <row r="8" spans="1:12" ht="30" customHeight="1">
      <c r="A8" s="88" t="s">
        <v>192</v>
      </c>
      <c r="B8" s="90" t="s">
        <v>424</v>
      </c>
      <c r="C8" s="289" t="s">
        <v>425</v>
      </c>
      <c r="D8" s="290"/>
      <c r="E8" s="290"/>
      <c r="F8" s="290"/>
      <c r="G8" s="290"/>
      <c r="H8" s="290"/>
      <c r="I8" s="290"/>
      <c r="J8" s="291"/>
      <c r="K8" s="97"/>
      <c r="L8" s="14"/>
    </row>
    <row r="9" spans="1:12" ht="30" customHeight="1">
      <c r="A9" s="88" t="s">
        <v>195</v>
      </c>
      <c r="B9" s="278" t="s">
        <v>426</v>
      </c>
      <c r="C9" s="279"/>
      <c r="D9" s="279"/>
      <c r="E9" s="279"/>
      <c r="F9" s="279"/>
      <c r="G9" s="279"/>
      <c r="H9" s="279"/>
      <c r="I9" s="279"/>
      <c r="J9" s="279"/>
      <c r="K9" s="97"/>
      <c r="L9" s="14"/>
    </row>
    <row r="10" spans="1:12" ht="30" customHeight="1">
      <c r="A10" s="88" t="s">
        <v>197</v>
      </c>
      <c r="B10" s="278" t="s">
        <v>427</v>
      </c>
      <c r="C10" s="279"/>
      <c r="D10" s="279"/>
      <c r="E10" s="279"/>
      <c r="F10" s="279"/>
      <c r="G10" s="279"/>
      <c r="H10" s="279"/>
      <c r="I10" s="279"/>
      <c r="J10" s="279"/>
      <c r="K10" s="97"/>
      <c r="L10" s="14"/>
    </row>
    <row r="11" spans="1:12" ht="30" customHeight="1">
      <c r="A11" s="88" t="s">
        <v>198</v>
      </c>
      <c r="B11" s="278" t="s">
        <v>246</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428</v>
      </c>
      <c r="C14" s="279"/>
      <c r="D14" s="279"/>
      <c r="E14" s="279"/>
      <c r="F14" s="279"/>
      <c r="G14" s="279"/>
      <c r="H14" s="279"/>
      <c r="I14" s="279"/>
      <c r="J14" s="279"/>
      <c r="K14" s="97"/>
      <c r="L14" s="14"/>
    </row>
    <row r="15" spans="1:12" ht="30" customHeight="1">
      <c r="A15" s="88" t="s">
        <v>206</v>
      </c>
      <c r="B15" s="278" t="s">
        <v>429</v>
      </c>
      <c r="C15" s="279"/>
      <c r="D15" s="279"/>
      <c r="E15" s="279"/>
      <c r="F15" s="279"/>
      <c r="G15" s="279"/>
      <c r="H15" s="279"/>
      <c r="I15" s="279"/>
      <c r="J15" s="279"/>
      <c r="K15" s="97"/>
      <c r="L15" s="14"/>
    </row>
    <row r="16" spans="1:12" ht="30" customHeight="1">
      <c r="A16" s="88" t="s">
        <v>208</v>
      </c>
      <c r="B16" s="278" t="s">
        <v>430</v>
      </c>
      <c r="C16" s="279"/>
      <c r="D16" s="279"/>
      <c r="E16" s="279"/>
      <c r="F16" s="279"/>
      <c r="G16" s="279"/>
      <c r="H16" s="279"/>
      <c r="I16" s="279"/>
      <c r="J16" s="279"/>
      <c r="K16" s="97"/>
      <c r="L16" s="14"/>
    </row>
    <row r="17" spans="1:12" ht="30" customHeight="1">
      <c r="A17" s="88" t="s">
        <v>210</v>
      </c>
      <c r="B17" s="278" t="s">
        <v>223</v>
      </c>
      <c r="C17" s="279"/>
      <c r="D17" s="279"/>
      <c r="E17" s="279"/>
      <c r="F17" s="281"/>
      <c r="G17" s="279"/>
      <c r="H17" s="279"/>
      <c r="I17" s="279"/>
      <c r="J17" s="279"/>
      <c r="K17" s="97"/>
      <c r="L17" s="14"/>
    </row>
    <row r="18" spans="1:12" ht="30" customHeight="1">
      <c r="A18" s="88" t="s">
        <v>211</v>
      </c>
      <c r="B18" s="278" t="s">
        <v>387</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0.1</v>
      </c>
      <c r="C22" s="175">
        <v>0.4</v>
      </c>
      <c r="D22" s="175">
        <v>0.65</v>
      </c>
      <c r="E22" s="175">
        <v>0.9</v>
      </c>
      <c r="F22" s="175">
        <v>1</v>
      </c>
      <c r="G22" s="105">
        <f>MAX(B22:F22)</f>
        <v>1</v>
      </c>
      <c r="H22" s="97"/>
      <c r="I22" s="20"/>
      <c r="J22" s="20"/>
      <c r="K22" s="20"/>
      <c r="L22" s="14"/>
    </row>
    <row r="23" spans="1:12" ht="30" customHeight="1">
      <c r="A23" s="100" t="s">
        <v>221</v>
      </c>
      <c r="B23" s="225">
        <f>MAX(D29:D30)</f>
        <v>0.1</v>
      </c>
      <c r="C23" s="225">
        <f>MAX(D31:D34)</f>
        <v>0.15</v>
      </c>
      <c r="D23" s="225">
        <f>MAX(D35:D38)</f>
        <v>0</v>
      </c>
      <c r="E23" s="225">
        <f>MAX(D39:D42)</f>
        <v>0</v>
      </c>
      <c r="F23" s="225">
        <f>MAX(D43:D44)</f>
        <v>0</v>
      </c>
      <c r="G23" s="197">
        <f>MAX(B23:F23)</f>
        <v>0.15</v>
      </c>
      <c r="H23" s="97"/>
      <c r="I23" s="20"/>
      <c r="J23" s="20"/>
      <c r="K23" s="20"/>
      <c r="L23" s="14"/>
    </row>
    <row r="24" spans="1:12" ht="30" customHeight="1">
      <c r="A24" s="100" t="s">
        <v>222</v>
      </c>
      <c r="B24" s="103">
        <f>IFERROR(IF(B23/B22&gt;100%,100%,B23/B22),0)</f>
        <v>1</v>
      </c>
      <c r="C24" s="103">
        <f>IFERROR(IF(C23/C22&gt;100%,100%,C23/C22),0)</f>
        <v>0.37499999999999994</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0.1</v>
      </c>
      <c r="C25" s="103">
        <f>C23/$G$22</f>
        <v>0.15</v>
      </c>
      <c r="D25" s="103">
        <f t="shared" ref="D25:G25" si="0">D23/$G$22</f>
        <v>0</v>
      </c>
      <c r="E25" s="103">
        <f t="shared" si="0"/>
        <v>0</v>
      </c>
      <c r="F25" s="103">
        <f t="shared" si="0"/>
        <v>0</v>
      </c>
      <c r="G25" s="103">
        <f t="shared" si="0"/>
        <v>0.15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8.75" customHeight="1">
      <c r="A29" s="109">
        <v>2024</v>
      </c>
      <c r="B29" s="110" t="s">
        <v>233</v>
      </c>
      <c r="C29" s="113">
        <v>0</v>
      </c>
      <c r="D29" s="200">
        <v>0</v>
      </c>
      <c r="E29" s="223">
        <f>IFERROR(IF(D29/C29&gt;100%,100%,D29/C29),0)</f>
        <v>0</v>
      </c>
      <c r="F29" s="275" t="s">
        <v>241</v>
      </c>
      <c r="G29" s="276"/>
      <c r="H29" s="277"/>
      <c r="I29" s="282" t="s">
        <v>241</v>
      </c>
      <c r="J29" s="274"/>
      <c r="K29" s="97"/>
      <c r="L29" s="14"/>
    </row>
    <row r="30" spans="1:12" ht="198" customHeight="1">
      <c r="A30" s="109">
        <v>2024</v>
      </c>
      <c r="B30" s="110" t="s">
        <v>236</v>
      </c>
      <c r="C30" s="113">
        <v>0.1</v>
      </c>
      <c r="D30" s="200">
        <v>0.1</v>
      </c>
      <c r="E30" s="223">
        <f t="shared" ref="E30:E44" si="1">IFERROR(IF(D30/C30&gt;100%,100%,D30/C30),0)</f>
        <v>1</v>
      </c>
      <c r="F30" s="360" t="s">
        <v>431</v>
      </c>
      <c r="G30" s="361"/>
      <c r="H30" s="362"/>
      <c r="I30" s="363" t="s">
        <v>432</v>
      </c>
      <c r="J30" s="364"/>
      <c r="K30" s="97"/>
      <c r="L30" s="14"/>
    </row>
    <row r="31" spans="1:12" ht="198" customHeight="1">
      <c r="A31" s="109">
        <v>2025</v>
      </c>
      <c r="B31" s="110" t="s">
        <v>238</v>
      </c>
      <c r="C31" s="113">
        <v>0.15</v>
      </c>
      <c r="D31" s="200">
        <v>0.15</v>
      </c>
      <c r="E31" s="223">
        <f t="shared" si="1"/>
        <v>1</v>
      </c>
      <c r="F31" s="360" t="s">
        <v>433</v>
      </c>
      <c r="G31" s="361"/>
      <c r="H31" s="362"/>
      <c r="I31" s="363" t="s">
        <v>434</v>
      </c>
      <c r="J31" s="364"/>
      <c r="K31" s="97"/>
      <c r="L31" s="14"/>
    </row>
    <row r="32" spans="1:12" ht="18.75">
      <c r="A32" s="109">
        <v>2025</v>
      </c>
      <c r="B32" s="110" t="s">
        <v>240</v>
      </c>
      <c r="C32" s="113">
        <v>0.2</v>
      </c>
      <c r="D32" s="200"/>
      <c r="E32" s="223">
        <f t="shared" si="1"/>
        <v>0</v>
      </c>
      <c r="F32" s="338"/>
      <c r="G32" s="339"/>
      <c r="H32" s="340"/>
      <c r="I32" s="324"/>
      <c r="J32" s="325"/>
      <c r="K32" s="97"/>
      <c r="L32" s="140"/>
    </row>
    <row r="33" spans="1:12" ht="18.75" customHeight="1">
      <c r="A33" s="109">
        <v>2025</v>
      </c>
      <c r="B33" s="110" t="s">
        <v>233</v>
      </c>
      <c r="C33" s="113">
        <v>0.3</v>
      </c>
      <c r="D33" s="200"/>
      <c r="E33" s="223">
        <f t="shared" si="1"/>
        <v>0</v>
      </c>
      <c r="F33" s="275"/>
      <c r="G33" s="276"/>
      <c r="H33" s="277"/>
      <c r="I33" s="273"/>
      <c r="J33" s="274"/>
      <c r="K33" s="97"/>
      <c r="L33" s="14"/>
    </row>
    <row r="34" spans="1:12" ht="18.75" customHeight="1">
      <c r="A34" s="109">
        <v>2025</v>
      </c>
      <c r="B34" s="110" t="s">
        <v>236</v>
      </c>
      <c r="C34" s="113">
        <v>0.4</v>
      </c>
      <c r="D34" s="200"/>
      <c r="E34" s="223">
        <f t="shared" si="1"/>
        <v>0</v>
      </c>
      <c r="F34" s="275"/>
      <c r="G34" s="276"/>
      <c r="H34" s="277"/>
      <c r="I34" s="273"/>
      <c r="J34" s="274"/>
      <c r="K34" s="97"/>
      <c r="L34" s="14"/>
    </row>
    <row r="35" spans="1:12" ht="18.75" customHeight="1">
      <c r="A35" s="109">
        <v>2026</v>
      </c>
      <c r="B35" s="110" t="s">
        <v>238</v>
      </c>
      <c r="C35" s="113"/>
      <c r="D35" s="200"/>
      <c r="E35" s="223">
        <f t="shared" si="1"/>
        <v>0</v>
      </c>
      <c r="F35" s="275"/>
      <c r="G35" s="276"/>
      <c r="H35" s="277"/>
      <c r="I35" s="273"/>
      <c r="J35" s="274"/>
      <c r="K35" s="97"/>
      <c r="L35" s="14"/>
    </row>
    <row r="36" spans="1:12" ht="18.75" customHeight="1">
      <c r="A36" s="109">
        <v>2026</v>
      </c>
      <c r="B36" s="110" t="s">
        <v>240</v>
      </c>
      <c r="C36" s="113"/>
      <c r="D36" s="200"/>
      <c r="E36" s="223">
        <f t="shared" si="1"/>
        <v>0</v>
      </c>
      <c r="F36" s="275"/>
      <c r="G36" s="276"/>
      <c r="H36" s="277"/>
      <c r="I36" s="273"/>
      <c r="J36" s="274"/>
      <c r="K36" s="97"/>
      <c r="L36" s="14"/>
    </row>
    <row r="37" spans="1:12" ht="18.75" customHeight="1">
      <c r="A37" s="109">
        <v>2026</v>
      </c>
      <c r="B37" s="110" t="s">
        <v>233</v>
      </c>
      <c r="C37" s="113"/>
      <c r="D37" s="200"/>
      <c r="E37" s="223">
        <f t="shared" si="1"/>
        <v>0</v>
      </c>
      <c r="F37" s="275"/>
      <c r="G37" s="276"/>
      <c r="H37" s="277"/>
      <c r="I37" s="273"/>
      <c r="J37" s="274"/>
      <c r="K37" s="97"/>
      <c r="L37" s="14"/>
    </row>
    <row r="38" spans="1:12" ht="18.75" customHeight="1">
      <c r="A38" s="109">
        <v>2026</v>
      </c>
      <c r="B38" s="110" t="s">
        <v>236</v>
      </c>
      <c r="C38" s="113"/>
      <c r="D38" s="200"/>
      <c r="E38" s="223">
        <f t="shared" si="1"/>
        <v>0</v>
      </c>
      <c r="F38" s="275"/>
      <c r="G38" s="276"/>
      <c r="H38" s="277"/>
      <c r="I38" s="273"/>
      <c r="J38" s="274"/>
      <c r="K38" s="97"/>
      <c r="L38" s="14"/>
    </row>
    <row r="39" spans="1:12" ht="18.75" customHeight="1">
      <c r="A39" s="109">
        <v>2027</v>
      </c>
      <c r="B39" s="110" t="s">
        <v>238</v>
      </c>
      <c r="C39" s="113"/>
      <c r="D39" s="200"/>
      <c r="E39" s="223">
        <f t="shared" si="1"/>
        <v>0</v>
      </c>
      <c r="F39" s="275"/>
      <c r="G39" s="276"/>
      <c r="H39" s="277"/>
      <c r="I39" s="273"/>
      <c r="J39" s="274"/>
      <c r="K39" s="97"/>
      <c r="L39" s="14"/>
    </row>
    <row r="40" spans="1:12" ht="18.75" customHeight="1">
      <c r="A40" s="109">
        <v>2027</v>
      </c>
      <c r="B40" s="110" t="s">
        <v>240</v>
      </c>
      <c r="C40" s="113"/>
      <c r="D40" s="200"/>
      <c r="E40" s="223">
        <f t="shared" si="1"/>
        <v>0</v>
      </c>
      <c r="F40" s="275"/>
      <c r="G40" s="276"/>
      <c r="H40" s="277"/>
      <c r="I40" s="273"/>
      <c r="J40" s="274"/>
      <c r="K40" s="97"/>
      <c r="L40" s="14"/>
    </row>
    <row r="41" spans="1:12" ht="18.75" customHeight="1">
      <c r="A41" s="109">
        <v>2027</v>
      </c>
      <c r="B41" s="110" t="s">
        <v>233</v>
      </c>
      <c r="C41" s="113"/>
      <c r="D41" s="200"/>
      <c r="E41" s="223">
        <f t="shared" si="1"/>
        <v>0</v>
      </c>
      <c r="F41" s="275"/>
      <c r="G41" s="276"/>
      <c r="H41" s="277"/>
      <c r="I41" s="273"/>
      <c r="J41" s="274"/>
      <c r="K41" s="97"/>
      <c r="L41" s="14"/>
    </row>
    <row r="42" spans="1:12" ht="18.75" customHeight="1">
      <c r="A42" s="109">
        <v>2027</v>
      </c>
      <c r="B42" s="110" t="s">
        <v>236</v>
      </c>
      <c r="C42" s="113"/>
      <c r="D42" s="200"/>
      <c r="E42" s="223">
        <f t="shared" si="1"/>
        <v>0</v>
      </c>
      <c r="F42" s="275"/>
      <c r="G42" s="276"/>
      <c r="H42" s="277"/>
      <c r="I42" s="273"/>
      <c r="J42" s="274"/>
      <c r="K42" s="97"/>
      <c r="L42" s="14"/>
    </row>
    <row r="43" spans="1:12" ht="18.75" customHeight="1">
      <c r="A43" s="109">
        <v>2028</v>
      </c>
      <c r="B43" s="110" t="s">
        <v>238</v>
      </c>
      <c r="C43" s="113"/>
      <c r="D43" s="200"/>
      <c r="E43" s="223">
        <f t="shared" si="1"/>
        <v>0</v>
      </c>
      <c r="F43" s="275"/>
      <c r="G43" s="276"/>
      <c r="H43" s="277"/>
      <c r="I43" s="273"/>
      <c r="J43" s="274"/>
      <c r="K43" s="97"/>
      <c r="L43" s="14"/>
    </row>
    <row r="44" spans="1:12" ht="18.75" customHeight="1">
      <c r="A44" s="109">
        <v>2028</v>
      </c>
      <c r="B44" s="110" t="s">
        <v>240</v>
      </c>
      <c r="C44" s="113"/>
      <c r="D44" s="200"/>
      <c r="E44" s="223">
        <f t="shared" si="1"/>
        <v>0</v>
      </c>
      <c r="F44" s="275"/>
      <c r="G44" s="276"/>
      <c r="H44" s="277"/>
      <c r="I44" s="273"/>
      <c r="J44" s="274"/>
      <c r="K44" s="141"/>
      <c r="L44" s="56"/>
    </row>
  </sheetData>
  <mergeCells count="50">
    <mergeCell ref="B18:J18"/>
    <mergeCell ref="B20:G20"/>
    <mergeCell ref="F28:H28"/>
    <mergeCell ref="I28:J28"/>
    <mergeCell ref="F29:H29"/>
    <mergeCell ref="I29:J2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2"/>
  <sheetViews>
    <sheetView showGridLines="0" workbookViewId="0">
      <selection activeCell="N7" sqref="A6:N7"/>
    </sheetView>
  </sheetViews>
  <sheetFormatPr baseColWidth="10" defaultColWidth="9.140625" defaultRowHeight="15" customHeight="1"/>
  <cols>
    <col min="1" max="1" width="35.85546875" style="1" customWidth="1"/>
    <col min="2" max="2" width="21.28515625" style="1" customWidth="1"/>
    <col min="3" max="3" width="42.85546875" style="1" customWidth="1"/>
    <col min="4" max="5" width="21.42578125" style="1" customWidth="1"/>
    <col min="6" max="7" width="45.7109375" style="1" customWidth="1"/>
    <col min="8" max="8" width="7.42578125" style="1" customWidth="1"/>
    <col min="9" max="13" width="17.140625" style="1" customWidth="1"/>
    <col min="14" max="14" width="20" style="1" customWidth="1"/>
    <col min="15" max="15" width="8.140625" style="1" customWidth="1"/>
    <col min="16" max="16" width="9.140625" style="1" customWidth="1"/>
    <col min="17" max="16384" width="9.140625" style="1"/>
  </cols>
  <sheetData>
    <row r="1" spans="1:15" ht="22.5" customHeight="1">
      <c r="A1" s="270"/>
      <c r="B1" s="266" t="s">
        <v>123</v>
      </c>
      <c r="C1" s="267"/>
      <c r="D1" s="267"/>
      <c r="E1" s="267"/>
      <c r="F1" s="267"/>
      <c r="G1" s="267"/>
      <c r="H1" s="267"/>
      <c r="I1" s="267"/>
      <c r="J1" s="267"/>
      <c r="K1" s="267"/>
      <c r="L1" s="267"/>
      <c r="M1" s="7" t="s">
        <v>1</v>
      </c>
      <c r="N1" s="8" t="s">
        <v>2</v>
      </c>
      <c r="O1" s="57"/>
    </row>
    <row r="2" spans="1:15" ht="22.5" customHeight="1">
      <c r="A2" s="258"/>
      <c r="B2" s="268"/>
      <c r="C2" s="268"/>
      <c r="D2" s="268"/>
      <c r="E2" s="268"/>
      <c r="F2" s="268"/>
      <c r="G2" s="268"/>
      <c r="H2" s="268"/>
      <c r="I2" s="268"/>
      <c r="J2" s="268"/>
      <c r="K2" s="268"/>
      <c r="L2" s="268"/>
      <c r="M2" s="12" t="s">
        <v>3</v>
      </c>
      <c r="N2" s="13">
        <v>4</v>
      </c>
      <c r="O2" s="58"/>
    </row>
    <row r="3" spans="1:15" ht="22.5" customHeight="1">
      <c r="A3" s="258"/>
      <c r="B3" s="268"/>
      <c r="C3" s="268"/>
      <c r="D3" s="268"/>
      <c r="E3" s="268"/>
      <c r="F3" s="268"/>
      <c r="G3" s="268"/>
      <c r="H3" s="268"/>
      <c r="I3" s="268"/>
      <c r="J3" s="268"/>
      <c r="K3" s="268"/>
      <c r="L3" s="268"/>
      <c r="M3" s="12" t="s">
        <v>4</v>
      </c>
      <c r="N3" s="180" t="s">
        <v>5</v>
      </c>
      <c r="O3" s="58"/>
    </row>
    <row r="4" spans="1:15" ht="22.5" customHeight="1">
      <c r="A4" s="259"/>
      <c r="B4" s="269"/>
      <c r="C4" s="269"/>
      <c r="D4" s="269"/>
      <c r="E4" s="269"/>
      <c r="F4" s="269"/>
      <c r="G4" s="269"/>
      <c r="H4" s="269"/>
      <c r="I4" s="269"/>
      <c r="J4" s="269"/>
      <c r="K4" s="269"/>
      <c r="L4" s="269"/>
      <c r="M4" s="16" t="s">
        <v>6</v>
      </c>
      <c r="N4" s="181" t="s">
        <v>7</v>
      </c>
      <c r="O4" s="58"/>
    </row>
    <row r="5" spans="1:15" ht="21.75" customHeight="1">
      <c r="A5" s="17"/>
      <c r="B5" s="59"/>
      <c r="C5" s="19"/>
      <c r="D5" s="18"/>
      <c r="E5" s="18"/>
      <c r="F5" s="18"/>
      <c r="G5" s="18"/>
      <c r="H5" s="19"/>
      <c r="I5" s="19"/>
      <c r="J5" s="19"/>
      <c r="K5" s="19"/>
      <c r="L5" s="19"/>
      <c r="M5" s="19"/>
      <c r="N5" s="19"/>
      <c r="O5" s="14"/>
    </row>
    <row r="6" spans="1:15" ht="15" customHeight="1">
      <c r="A6" s="260" t="s">
        <v>124</v>
      </c>
      <c r="B6" s="262" t="s">
        <v>125</v>
      </c>
      <c r="C6" s="271" t="s">
        <v>126</v>
      </c>
      <c r="D6" s="262" t="s">
        <v>127</v>
      </c>
      <c r="E6" s="262" t="s">
        <v>128</v>
      </c>
      <c r="F6" s="262" t="s">
        <v>14</v>
      </c>
      <c r="G6" s="262" t="s">
        <v>15</v>
      </c>
      <c r="H6" s="262" t="s">
        <v>16</v>
      </c>
      <c r="I6" s="262" t="s">
        <v>17</v>
      </c>
      <c r="J6" s="264"/>
      <c r="K6" s="264"/>
      <c r="L6" s="264"/>
      <c r="M6" s="264"/>
      <c r="N6" s="265"/>
      <c r="O6" s="58"/>
    </row>
    <row r="7" spans="1:15" ht="60" customHeight="1">
      <c r="A7" s="261"/>
      <c r="B7" s="263"/>
      <c r="C7" s="272"/>
      <c r="D7" s="263"/>
      <c r="E7" s="263"/>
      <c r="F7" s="263"/>
      <c r="G7" s="263"/>
      <c r="H7" s="263"/>
      <c r="I7" s="183" t="s">
        <v>20</v>
      </c>
      <c r="J7" s="183" t="s">
        <v>21</v>
      </c>
      <c r="K7" s="183" t="s">
        <v>22</v>
      </c>
      <c r="L7" s="183" t="s">
        <v>23</v>
      </c>
      <c r="M7" s="183" t="s">
        <v>24</v>
      </c>
      <c r="N7" s="184" t="s">
        <v>25</v>
      </c>
      <c r="O7" s="58"/>
    </row>
    <row r="8" spans="1:15" ht="75.75" customHeight="1">
      <c r="A8" s="60" t="s">
        <v>129</v>
      </c>
      <c r="B8" s="24" t="s">
        <v>130</v>
      </c>
      <c r="C8" s="24" t="s">
        <v>131</v>
      </c>
      <c r="D8" s="24" t="s">
        <v>132</v>
      </c>
      <c r="E8" s="24" t="s">
        <v>133</v>
      </c>
      <c r="F8" s="24" t="s">
        <v>134</v>
      </c>
      <c r="G8" s="61" t="s">
        <v>135</v>
      </c>
      <c r="H8" s="27">
        <v>1.1000000000000001</v>
      </c>
      <c r="I8" s="62"/>
      <c r="J8" s="62"/>
      <c r="K8" s="62"/>
      <c r="L8" s="62"/>
      <c r="M8" s="28" t="s">
        <v>35</v>
      </c>
      <c r="N8" s="63"/>
      <c r="O8" s="64" t="s">
        <v>136</v>
      </c>
    </row>
    <row r="9" spans="1:15" ht="75.75" customHeight="1">
      <c r="A9" s="65" t="s">
        <v>129</v>
      </c>
      <c r="B9" s="33" t="s">
        <v>130</v>
      </c>
      <c r="C9" s="33" t="s">
        <v>131</v>
      </c>
      <c r="D9" s="33" t="s">
        <v>132</v>
      </c>
      <c r="E9" s="33" t="s">
        <v>133</v>
      </c>
      <c r="F9" s="33" t="s">
        <v>134</v>
      </c>
      <c r="G9" s="66" t="s">
        <v>135</v>
      </c>
      <c r="H9" s="35">
        <v>1.2</v>
      </c>
      <c r="I9" s="41"/>
      <c r="J9" s="41"/>
      <c r="K9" s="41"/>
      <c r="L9" s="41"/>
      <c r="M9" s="37" t="s">
        <v>35</v>
      </c>
      <c r="N9" s="67"/>
      <c r="O9" s="64" t="s">
        <v>136</v>
      </c>
    </row>
    <row r="10" spans="1:15" ht="75.75" customHeight="1">
      <c r="A10" s="65" t="s">
        <v>137</v>
      </c>
      <c r="B10" s="33" t="s">
        <v>138</v>
      </c>
      <c r="C10" s="33" t="s">
        <v>139</v>
      </c>
      <c r="D10" s="33" t="s">
        <v>140</v>
      </c>
      <c r="E10" s="33" t="s">
        <v>133</v>
      </c>
      <c r="F10" s="33" t="s">
        <v>141</v>
      </c>
      <c r="G10" s="66" t="s">
        <v>142</v>
      </c>
      <c r="H10" s="35">
        <v>1.3</v>
      </c>
      <c r="I10" s="36"/>
      <c r="J10" s="36"/>
      <c r="K10" s="37" t="s">
        <v>35</v>
      </c>
      <c r="L10" s="37" t="s">
        <v>35</v>
      </c>
      <c r="M10" s="36"/>
      <c r="N10" s="38" t="s">
        <v>35</v>
      </c>
      <c r="O10" s="64" t="s">
        <v>143</v>
      </c>
    </row>
    <row r="11" spans="1:15" ht="75.75" customHeight="1">
      <c r="A11" s="65" t="s">
        <v>144</v>
      </c>
      <c r="B11" s="33" t="s">
        <v>145</v>
      </c>
      <c r="C11" s="66" t="s">
        <v>146</v>
      </c>
      <c r="D11" s="33" t="s">
        <v>147</v>
      </c>
      <c r="E11" s="33" t="s">
        <v>43</v>
      </c>
      <c r="F11" s="33" t="s">
        <v>148</v>
      </c>
      <c r="G11" s="43" t="s">
        <v>149</v>
      </c>
      <c r="H11" s="35">
        <v>3.1</v>
      </c>
      <c r="I11" s="41"/>
      <c r="J11" s="41"/>
      <c r="K11" s="41"/>
      <c r="L11" s="41"/>
      <c r="M11" s="37" t="s">
        <v>35</v>
      </c>
      <c r="N11" s="67"/>
      <c r="O11" s="64" t="s">
        <v>150</v>
      </c>
    </row>
    <row r="12" spans="1:15" ht="75.75" customHeight="1">
      <c r="A12" s="65" t="s">
        <v>151</v>
      </c>
      <c r="B12" s="33" t="s">
        <v>152</v>
      </c>
      <c r="C12" s="33" t="s">
        <v>153</v>
      </c>
      <c r="D12" s="33" t="s">
        <v>154</v>
      </c>
      <c r="E12" s="33" t="s">
        <v>43</v>
      </c>
      <c r="F12" s="33" t="s">
        <v>148</v>
      </c>
      <c r="G12" s="66" t="s">
        <v>155</v>
      </c>
      <c r="H12" s="35">
        <v>3.2</v>
      </c>
      <c r="I12" s="36"/>
      <c r="J12" s="37" t="s">
        <v>35</v>
      </c>
      <c r="K12" s="36"/>
      <c r="L12" s="37" t="s">
        <v>35</v>
      </c>
      <c r="M12" s="36"/>
      <c r="N12" s="38" t="s">
        <v>35</v>
      </c>
      <c r="O12" s="64" t="s">
        <v>156</v>
      </c>
    </row>
    <row r="13" spans="1:15" ht="75.75" customHeight="1">
      <c r="A13" s="65" t="s">
        <v>157</v>
      </c>
      <c r="B13" s="33" t="s">
        <v>152</v>
      </c>
      <c r="C13" s="33" t="s">
        <v>158</v>
      </c>
      <c r="D13" s="33" t="s">
        <v>154</v>
      </c>
      <c r="E13" s="33" t="s">
        <v>43</v>
      </c>
      <c r="F13" s="33" t="s">
        <v>148</v>
      </c>
      <c r="G13" s="66" t="s">
        <v>159</v>
      </c>
      <c r="H13" s="35">
        <v>3.3</v>
      </c>
      <c r="I13" s="36"/>
      <c r="J13" s="37" t="s">
        <v>35</v>
      </c>
      <c r="K13" s="36"/>
      <c r="L13" s="37" t="s">
        <v>35</v>
      </c>
      <c r="M13" s="36"/>
      <c r="N13" s="38" t="s">
        <v>35</v>
      </c>
      <c r="O13" s="64" t="s">
        <v>156</v>
      </c>
    </row>
    <row r="14" spans="1:15" ht="75.75" customHeight="1">
      <c r="A14" s="65" t="s">
        <v>160</v>
      </c>
      <c r="B14" s="33" t="s">
        <v>138</v>
      </c>
      <c r="C14" s="33" t="s">
        <v>161</v>
      </c>
      <c r="D14" s="33" t="s">
        <v>162</v>
      </c>
      <c r="E14" s="33" t="s">
        <v>43</v>
      </c>
      <c r="F14" s="33" t="s">
        <v>148</v>
      </c>
      <c r="G14" s="66" t="s">
        <v>163</v>
      </c>
      <c r="H14" s="35">
        <v>3.4</v>
      </c>
      <c r="I14" s="36"/>
      <c r="J14" s="37" t="s">
        <v>35</v>
      </c>
      <c r="K14" s="36"/>
      <c r="L14" s="36"/>
      <c r="M14" s="36"/>
      <c r="N14" s="39"/>
      <c r="O14" s="64" t="s">
        <v>164</v>
      </c>
    </row>
    <row r="15" spans="1:15" ht="75.75" customHeight="1">
      <c r="A15" s="65" t="s">
        <v>160</v>
      </c>
      <c r="B15" s="5" t="s">
        <v>138</v>
      </c>
      <c r="C15" s="5" t="s">
        <v>165</v>
      </c>
      <c r="D15" s="5" t="s">
        <v>162</v>
      </c>
      <c r="E15" s="5" t="s">
        <v>43</v>
      </c>
      <c r="F15" s="5" t="s">
        <v>148</v>
      </c>
      <c r="G15" s="68" t="s">
        <v>166</v>
      </c>
      <c r="H15" s="45">
        <v>3.5</v>
      </c>
      <c r="I15" s="36"/>
      <c r="J15" s="36"/>
      <c r="K15" s="36"/>
      <c r="L15" s="36"/>
      <c r="M15" s="37" t="s">
        <v>35</v>
      </c>
      <c r="N15" s="39"/>
      <c r="O15" s="69" t="s">
        <v>164</v>
      </c>
    </row>
    <row r="16" spans="1:15" ht="75.75" customHeight="1">
      <c r="A16" s="65" t="s">
        <v>167</v>
      </c>
      <c r="B16" s="5" t="s">
        <v>130</v>
      </c>
      <c r="C16" s="5" t="s">
        <v>168</v>
      </c>
      <c r="D16" s="5" t="s">
        <v>169</v>
      </c>
      <c r="E16" s="5" t="s">
        <v>43</v>
      </c>
      <c r="F16" s="5" t="s">
        <v>134</v>
      </c>
      <c r="G16" s="70" t="s">
        <v>170</v>
      </c>
      <c r="H16" s="45">
        <v>3.6</v>
      </c>
      <c r="I16" s="71"/>
      <c r="J16" s="37" t="s">
        <v>35</v>
      </c>
      <c r="K16" s="71"/>
      <c r="L16" s="71"/>
      <c r="M16" s="71"/>
      <c r="N16" s="72"/>
      <c r="O16" s="69" t="s">
        <v>171</v>
      </c>
    </row>
    <row r="17" spans="1:15" ht="75.75" customHeight="1">
      <c r="A17" s="65" t="s">
        <v>172</v>
      </c>
      <c r="B17" s="5" t="s">
        <v>130</v>
      </c>
      <c r="C17" s="5" t="s">
        <v>173</v>
      </c>
      <c r="D17" s="5" t="s">
        <v>169</v>
      </c>
      <c r="E17" s="5" t="s">
        <v>43</v>
      </c>
      <c r="F17" s="5" t="s">
        <v>134</v>
      </c>
      <c r="G17" s="2" t="s">
        <v>174</v>
      </c>
      <c r="H17" s="45">
        <v>3.7</v>
      </c>
      <c r="I17" s="71"/>
      <c r="J17" s="37" t="s">
        <v>35</v>
      </c>
      <c r="K17" s="71"/>
      <c r="L17" s="71"/>
      <c r="M17" s="71"/>
      <c r="N17" s="72"/>
      <c r="O17" s="69" t="s">
        <v>171</v>
      </c>
    </row>
    <row r="18" spans="1:15" ht="75.75" customHeight="1">
      <c r="A18" s="65" t="s">
        <v>175</v>
      </c>
      <c r="B18" s="5" t="s">
        <v>176</v>
      </c>
      <c r="C18" s="5" t="s">
        <v>177</v>
      </c>
      <c r="D18" s="5" t="s">
        <v>178</v>
      </c>
      <c r="E18" s="5" t="s">
        <v>119</v>
      </c>
      <c r="F18" s="5" t="s">
        <v>134</v>
      </c>
      <c r="G18" s="2" t="s">
        <v>179</v>
      </c>
      <c r="H18" s="45">
        <v>5.0999999999999996</v>
      </c>
      <c r="I18" s="71"/>
      <c r="J18" s="71"/>
      <c r="K18" s="37" t="s">
        <v>35</v>
      </c>
      <c r="L18" s="71"/>
      <c r="M18" s="71"/>
      <c r="N18" s="72"/>
      <c r="O18" s="69" t="s">
        <v>180</v>
      </c>
    </row>
    <row r="19" spans="1:15" ht="75.75" customHeight="1">
      <c r="A19" s="65" t="s">
        <v>181</v>
      </c>
      <c r="B19" s="5" t="s">
        <v>138</v>
      </c>
      <c r="C19" s="5" t="s">
        <v>182</v>
      </c>
      <c r="D19" s="5" t="s">
        <v>140</v>
      </c>
      <c r="E19" s="5" t="s">
        <v>119</v>
      </c>
      <c r="F19" s="5" t="s">
        <v>148</v>
      </c>
      <c r="G19" s="2" t="s">
        <v>183</v>
      </c>
      <c r="H19" s="45">
        <v>5.2</v>
      </c>
      <c r="I19" s="36"/>
      <c r="J19" s="36"/>
      <c r="K19" s="36"/>
      <c r="L19" s="37" t="s">
        <v>35</v>
      </c>
      <c r="M19" s="36"/>
      <c r="N19" s="39"/>
      <c r="O19" s="69" t="s">
        <v>164</v>
      </c>
    </row>
    <row r="20" spans="1:15" ht="75.75" customHeight="1">
      <c r="A20" s="65" t="s">
        <v>137</v>
      </c>
      <c r="B20" s="5" t="s">
        <v>138</v>
      </c>
      <c r="C20" s="5" t="s">
        <v>184</v>
      </c>
      <c r="D20" s="5" t="s">
        <v>140</v>
      </c>
      <c r="E20" s="5" t="s">
        <v>119</v>
      </c>
      <c r="F20" s="5" t="s">
        <v>148</v>
      </c>
      <c r="G20" s="2" t="s">
        <v>185</v>
      </c>
      <c r="H20" s="45">
        <v>5.3</v>
      </c>
      <c r="I20" s="36"/>
      <c r="J20" s="36"/>
      <c r="K20" s="36"/>
      <c r="L20" s="37" t="s">
        <v>35</v>
      </c>
      <c r="M20" s="36"/>
      <c r="N20" s="39"/>
      <c r="O20" s="69" t="s">
        <v>164</v>
      </c>
    </row>
    <row r="21" spans="1:15" ht="75.75" customHeight="1">
      <c r="A21" s="65" t="s">
        <v>181</v>
      </c>
      <c r="B21" s="5" t="s">
        <v>138</v>
      </c>
      <c r="C21" s="71"/>
      <c r="D21" s="5" t="s">
        <v>140</v>
      </c>
      <c r="E21" s="5" t="s">
        <v>119</v>
      </c>
      <c r="F21" s="5" t="s">
        <v>81</v>
      </c>
      <c r="G21" s="2" t="s">
        <v>186</v>
      </c>
      <c r="H21" s="45">
        <v>5.4</v>
      </c>
      <c r="I21" s="36"/>
      <c r="J21" s="37" t="s">
        <v>35</v>
      </c>
      <c r="K21" s="36"/>
      <c r="L21" s="37" t="s">
        <v>35</v>
      </c>
      <c r="M21" s="36"/>
      <c r="N21" s="39"/>
      <c r="O21" s="69" t="s">
        <v>92</v>
      </c>
    </row>
    <row r="22" spans="1:15" ht="75.75" customHeight="1">
      <c r="A22" s="73" t="s">
        <v>137</v>
      </c>
      <c r="B22" s="48" t="s">
        <v>138</v>
      </c>
      <c r="C22" s="74" t="s">
        <v>187</v>
      </c>
      <c r="D22" s="48" t="s">
        <v>140</v>
      </c>
      <c r="E22" s="48" t="s">
        <v>32</v>
      </c>
      <c r="F22" s="48" t="s">
        <v>188</v>
      </c>
      <c r="G22" s="74" t="s">
        <v>186</v>
      </c>
      <c r="H22" s="51">
        <v>5.5</v>
      </c>
      <c r="I22" s="53"/>
      <c r="J22" s="52" t="s">
        <v>35</v>
      </c>
      <c r="K22" s="53"/>
      <c r="L22" s="52" t="s">
        <v>35</v>
      </c>
      <c r="M22" s="52" t="s">
        <v>35</v>
      </c>
      <c r="N22" s="54"/>
      <c r="O22" s="75" t="s">
        <v>143</v>
      </c>
    </row>
  </sheetData>
  <mergeCells count="11">
    <mergeCell ref="A1:A4"/>
    <mergeCell ref="B1:L4"/>
    <mergeCell ref="G6:G7"/>
    <mergeCell ref="F6:F7"/>
    <mergeCell ref="A6:A7"/>
    <mergeCell ref="B6:B7"/>
    <mergeCell ref="E6:E7"/>
    <mergeCell ref="D6:D7"/>
    <mergeCell ref="I6:N6"/>
    <mergeCell ref="C6:C7"/>
    <mergeCell ref="H6:H7"/>
  </mergeCells>
  <dataValidations count="5">
    <dataValidation type="list" allowBlank="1" showInputMessage="1" showErrorMessage="1" sqref="F8:F14 F16:F22" xr:uid="{00000000-0002-0000-0500-000000000000}">
      <formula1>"SDG - SGL - Constituir (3) componentes de fortalecimiento institucional para las Alcaldías Locales y su gestión del desarrollo local desde un enfoque de interseccionalidad"</formula1>
    </dataValidation>
    <dataValidation type="list" allowBlank="1" showInputMessage="1" showErrorMessage="1" sqref="D10:D14 D16:D19 D22" xr:uid="{00000000-0002-0000-0500-000001000000}">
      <formula1>"Acompañamiento a la Gestión Local,Comunicación Estratégica,Control Disciplinario,Convivencia y Diálogo Social,Evaluación Independiente,Fomento y Protección de los DDHH,Fomento y Protección de los Derechos Étnicos,Gerencia de TIC"</formula1>
    </dataValidation>
    <dataValidation type="list" allowBlank="1" showInputMessage="1" showErrorMessage="1" sqref="E10:E14 E16:E19 E22" xr:uid="{00000000-0002-0000-0500-000002000000}">
      <formula1>"1- Bogotaneidad,2- Cultura de Paz,3- Revolución del servicio para la generación de confianza,4- Rollos legendarios ,5- Reforma a los Fondos de Desarrollo Local,6- Gobierno abierto"</formula1>
    </dataValidation>
    <dataValidation type="list" allowBlank="1" showInputMessage="1" showErrorMessage="1" sqref="G16:G18" xr:uid="{00000000-0002-0000-0500-000003000000}">
      <formula1>"1- Bogotaneidad,2- Cultura de Paz,3- Revolución del servicio para la generación de confianza,4- Rollos legendarios ,5- Reforma a los Fondos de Desarrollo Local"</formula1>
    </dataValidation>
    <dataValidation type="list" allowBlank="1" showInputMessage="1" showErrorMessage="1" sqref="G19" xr:uid="{00000000-0002-0000-0500-000006000000}">
      <formula1>"1- Bogotaneidad,2- Cultura de Paz,3- Revolución del servicio para la generación de confianza,4- Rollos legendarios ,5- Reforma a los Fondos de Desarrollo Local,Mitigar el riesgo de fuga de capital intelectual"</formula1>
    </dataValidation>
  </dataValidations>
  <pageMargins left="0.7" right="0.7" top="0.75" bottom="0.75" header="0.3" footer="0.3"/>
  <pageSetup orientation="portrait"/>
  <headerFooter>
    <oddFooter>&amp;C&amp;"Helvetica Neue,Regular"&amp;12&amp;K000000&amp;P</oddFooter>
  </headerFooter>
  <ignoredErrors>
    <ignoredError sqref="N3:N4" numberStoredAsText="1"/>
  </ignoredError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44"/>
  <sheetViews>
    <sheetView showGridLines="0" topLeftCell="A20" zoomScale="80" zoomScaleNormal="80" workbookViewId="0">
      <selection activeCell="I32" sqref="I32:J32"/>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84</v>
      </c>
      <c r="C6" s="279"/>
      <c r="D6" s="279"/>
      <c r="E6" s="279"/>
      <c r="F6" s="279"/>
      <c r="G6" s="279"/>
      <c r="H6" s="279"/>
      <c r="I6" s="279"/>
      <c r="J6" s="279"/>
      <c r="K6" s="97"/>
      <c r="L6" s="14"/>
    </row>
    <row r="7" spans="1:12" ht="30" customHeight="1">
      <c r="A7" s="88" t="s">
        <v>285</v>
      </c>
      <c r="B7" s="297" t="s">
        <v>423</v>
      </c>
      <c r="C7" s="298"/>
      <c r="D7" s="298"/>
      <c r="E7" s="298"/>
      <c r="F7" s="298"/>
      <c r="G7" s="298"/>
      <c r="H7" s="298"/>
      <c r="I7" s="298"/>
      <c r="J7" s="299"/>
      <c r="K7" s="97"/>
      <c r="L7" s="14"/>
    </row>
    <row r="8" spans="1:12" ht="30" customHeight="1">
      <c r="A8" s="88" t="s">
        <v>286</v>
      </c>
      <c r="B8" s="89" t="s">
        <v>435</v>
      </c>
      <c r="C8" s="289" t="s">
        <v>436</v>
      </c>
      <c r="D8" s="290"/>
      <c r="E8" s="290"/>
      <c r="F8" s="290"/>
      <c r="G8" s="290"/>
      <c r="H8" s="290"/>
      <c r="I8" s="290"/>
      <c r="J8" s="291"/>
      <c r="K8" s="97"/>
      <c r="L8" s="14"/>
    </row>
    <row r="9" spans="1:12" ht="30" customHeight="1">
      <c r="A9" s="88" t="s">
        <v>289</v>
      </c>
      <c r="B9" s="278" t="s">
        <v>437</v>
      </c>
      <c r="C9" s="279"/>
      <c r="D9" s="279"/>
      <c r="E9" s="279"/>
      <c r="F9" s="279"/>
      <c r="G9" s="279"/>
      <c r="H9" s="279"/>
      <c r="I9" s="279"/>
      <c r="J9" s="279"/>
      <c r="K9" s="97"/>
      <c r="L9" s="14"/>
    </row>
    <row r="10" spans="1:12" ht="30" customHeight="1">
      <c r="A10" s="88" t="s">
        <v>291</v>
      </c>
      <c r="B10" s="278" t="s">
        <v>438</v>
      </c>
      <c r="C10" s="279"/>
      <c r="D10" s="279"/>
      <c r="E10" s="279"/>
      <c r="F10" s="279"/>
      <c r="G10" s="279"/>
      <c r="H10" s="279"/>
      <c r="I10" s="279"/>
      <c r="J10" s="279"/>
      <c r="K10" s="97"/>
      <c r="L10" s="14"/>
    </row>
    <row r="11" spans="1:12" ht="30" customHeight="1">
      <c r="A11" s="88" t="s">
        <v>198</v>
      </c>
      <c r="B11" s="278" t="s">
        <v>246</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439</v>
      </c>
      <c r="C14" s="279"/>
      <c r="D14" s="279"/>
      <c r="E14" s="279"/>
      <c r="F14" s="279"/>
      <c r="G14" s="279"/>
      <c r="H14" s="279"/>
      <c r="I14" s="279"/>
      <c r="J14" s="279"/>
      <c r="K14" s="97"/>
      <c r="L14" s="14"/>
    </row>
    <row r="15" spans="1:12" ht="30" customHeight="1">
      <c r="A15" s="88" t="s">
        <v>206</v>
      </c>
      <c r="B15" s="278" t="s">
        <v>440</v>
      </c>
      <c r="C15" s="279"/>
      <c r="D15" s="279"/>
      <c r="E15" s="279"/>
      <c r="F15" s="279"/>
      <c r="G15" s="279"/>
      <c r="H15" s="279"/>
      <c r="I15" s="279"/>
      <c r="J15" s="279"/>
      <c r="K15" s="97"/>
      <c r="L15" s="14"/>
    </row>
    <row r="16" spans="1:12" ht="30" customHeight="1">
      <c r="A16" s="88" t="s">
        <v>208</v>
      </c>
      <c r="B16" s="278" t="s">
        <v>441</v>
      </c>
      <c r="C16" s="279"/>
      <c r="D16" s="279"/>
      <c r="E16" s="279"/>
      <c r="F16" s="279"/>
      <c r="G16" s="279"/>
      <c r="H16" s="279"/>
      <c r="I16" s="279"/>
      <c r="J16" s="279"/>
      <c r="K16" s="97"/>
      <c r="L16" s="14"/>
    </row>
    <row r="17" spans="1:12" ht="30" customHeight="1">
      <c r="A17" s="88" t="s">
        <v>296</v>
      </c>
      <c r="B17" s="278" t="s">
        <v>223</v>
      </c>
      <c r="C17" s="279"/>
      <c r="D17" s="279"/>
      <c r="E17" s="279"/>
      <c r="F17" s="281"/>
      <c r="G17" s="279"/>
      <c r="H17" s="279"/>
      <c r="I17" s="279"/>
      <c r="J17" s="279"/>
      <c r="K17" s="97"/>
      <c r="L17" s="14"/>
    </row>
    <row r="18" spans="1:12" ht="30" customHeight="1">
      <c r="A18" s="88" t="s">
        <v>211</v>
      </c>
      <c r="B18" s="278" t="s">
        <v>387</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v>
      </c>
      <c r="C22" s="175">
        <v>0.1</v>
      </c>
      <c r="D22" s="175">
        <v>0.6</v>
      </c>
      <c r="E22" s="175">
        <v>0.95</v>
      </c>
      <c r="F22" s="175">
        <v>1</v>
      </c>
      <c r="G22" s="175">
        <v>1</v>
      </c>
      <c r="H22" s="97"/>
      <c r="I22" s="20"/>
      <c r="J22" s="20"/>
      <c r="K22" s="20"/>
      <c r="L22" s="14"/>
    </row>
    <row r="23" spans="1:12" ht="30" customHeight="1">
      <c r="A23" s="100" t="s">
        <v>221</v>
      </c>
      <c r="B23" s="225">
        <f>MAX(D29:D30)</f>
        <v>0</v>
      </c>
      <c r="C23" s="225">
        <f>MAX(D31:D34)</f>
        <v>0.01</v>
      </c>
      <c r="D23" s="225">
        <f>MAX(D35:D38)</f>
        <v>0</v>
      </c>
      <c r="E23" s="225">
        <f>MAX(D39:D42)</f>
        <v>0</v>
      </c>
      <c r="F23" s="225">
        <f>MAX(D43:D44)</f>
        <v>0</v>
      </c>
      <c r="G23" s="197">
        <f>MAX(B23:F23)</f>
        <v>0.01</v>
      </c>
      <c r="H23" s="97"/>
      <c r="I23" s="20"/>
      <c r="J23" s="20"/>
      <c r="K23" s="20"/>
      <c r="L23" s="14"/>
    </row>
    <row r="24" spans="1:12" ht="30" customHeight="1">
      <c r="A24" s="100" t="s">
        <v>222</v>
      </c>
      <c r="B24" s="103">
        <f>IFERROR(IF(B23/B22&gt;100%,100%,B23/B22),0)</f>
        <v>0</v>
      </c>
      <c r="C24" s="103">
        <f>IFERROR(IF(C23/C22&gt;100%,100%,C23/C22),0)</f>
        <v>9.9999999999999992E-2</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v>
      </c>
      <c r="C25" s="103">
        <f t="shared" ref="C25:G25" si="0">C23/$G$22</f>
        <v>0.01</v>
      </c>
      <c r="D25" s="103">
        <f t="shared" si="0"/>
        <v>0</v>
      </c>
      <c r="E25" s="103">
        <f t="shared" si="0"/>
        <v>0</v>
      </c>
      <c r="F25" s="103">
        <f t="shared" si="0"/>
        <v>0</v>
      </c>
      <c r="G25" s="103">
        <f t="shared" si="0"/>
        <v>0.01</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8.75" customHeight="1">
      <c r="A29" s="109">
        <v>2024</v>
      </c>
      <c r="B29" s="110" t="s">
        <v>233</v>
      </c>
      <c r="C29" s="113">
        <v>0</v>
      </c>
      <c r="D29" s="200">
        <v>0</v>
      </c>
      <c r="E29" s="223">
        <f>IFERROR(IF(D29/C29&gt;100%,100%,D29/C29),0)</f>
        <v>0</v>
      </c>
      <c r="F29" s="275" t="s">
        <v>241</v>
      </c>
      <c r="G29" s="276"/>
      <c r="H29" s="277"/>
      <c r="I29" s="282" t="s">
        <v>241</v>
      </c>
      <c r="J29" s="274"/>
      <c r="K29" s="97"/>
      <c r="L29" s="14"/>
    </row>
    <row r="30" spans="1:12" ht="18.75" customHeight="1">
      <c r="A30" s="109">
        <v>2024</v>
      </c>
      <c r="B30" s="110" t="s">
        <v>236</v>
      </c>
      <c r="C30" s="113">
        <v>0</v>
      </c>
      <c r="D30" s="200">
        <v>0</v>
      </c>
      <c r="E30" s="223">
        <f t="shared" ref="E30:E44" si="1">IFERROR(IF(D30/C30&gt;100%,100%,D30/C30),0)</f>
        <v>0</v>
      </c>
      <c r="F30" s="275" t="s">
        <v>241</v>
      </c>
      <c r="G30" s="276"/>
      <c r="H30" s="277"/>
      <c r="I30" s="282" t="s">
        <v>241</v>
      </c>
      <c r="J30" s="274"/>
      <c r="K30" s="97"/>
      <c r="L30" s="14"/>
    </row>
    <row r="31" spans="1:12" ht="37.5" customHeight="1">
      <c r="A31" s="109">
        <v>2025</v>
      </c>
      <c r="B31" s="110" t="s">
        <v>238</v>
      </c>
      <c r="C31" s="113">
        <v>0.01</v>
      </c>
      <c r="D31" s="200">
        <v>0.01</v>
      </c>
      <c r="E31" s="223">
        <f t="shared" si="1"/>
        <v>1</v>
      </c>
      <c r="F31" s="275" t="s">
        <v>442</v>
      </c>
      <c r="G31" s="276"/>
      <c r="H31" s="277"/>
      <c r="I31" s="273" t="s">
        <v>443</v>
      </c>
      <c r="J31" s="274"/>
      <c r="K31" s="97"/>
      <c r="L31" s="14"/>
    </row>
    <row r="32" spans="1:12" ht="18.75">
      <c r="A32" s="109">
        <v>2025</v>
      </c>
      <c r="B32" s="110" t="s">
        <v>240</v>
      </c>
      <c r="C32" s="113">
        <v>0.05</v>
      </c>
      <c r="D32" s="233"/>
      <c r="E32" s="254">
        <f t="shared" si="1"/>
        <v>0</v>
      </c>
      <c r="F32" s="365"/>
      <c r="G32" s="366"/>
      <c r="H32" s="367"/>
      <c r="I32" s="368"/>
      <c r="J32" s="296"/>
      <c r="K32" s="97"/>
      <c r="L32" s="140"/>
    </row>
    <row r="33" spans="1:12" ht="18.75" customHeight="1">
      <c r="A33" s="109">
        <v>2025</v>
      </c>
      <c r="B33" s="110" t="s">
        <v>233</v>
      </c>
      <c r="C33" s="113">
        <v>0.08</v>
      </c>
      <c r="D33" s="200"/>
      <c r="E33" s="223">
        <f t="shared" si="1"/>
        <v>0</v>
      </c>
      <c r="F33" s="275"/>
      <c r="G33" s="276"/>
      <c r="H33" s="277"/>
      <c r="I33" s="273"/>
      <c r="J33" s="274"/>
      <c r="K33" s="97"/>
      <c r="L33" s="14"/>
    </row>
    <row r="34" spans="1:12" ht="18.75" customHeight="1">
      <c r="A34" s="109">
        <v>2025</v>
      </c>
      <c r="B34" s="110" t="s">
        <v>236</v>
      </c>
      <c r="C34" s="113">
        <v>0.1</v>
      </c>
      <c r="D34" s="200"/>
      <c r="E34" s="223">
        <f t="shared" si="1"/>
        <v>0</v>
      </c>
      <c r="F34" s="275"/>
      <c r="G34" s="276"/>
      <c r="H34" s="277"/>
      <c r="I34" s="273"/>
      <c r="J34" s="274"/>
      <c r="K34" s="97"/>
      <c r="L34" s="14"/>
    </row>
    <row r="35" spans="1:12" ht="18.75" customHeight="1">
      <c r="A35" s="109">
        <v>2026</v>
      </c>
      <c r="B35" s="110" t="s">
        <v>238</v>
      </c>
      <c r="C35" s="113"/>
      <c r="D35" s="200"/>
      <c r="E35" s="223">
        <f t="shared" si="1"/>
        <v>0</v>
      </c>
      <c r="F35" s="275"/>
      <c r="G35" s="276"/>
      <c r="H35" s="277"/>
      <c r="I35" s="273"/>
      <c r="J35" s="274"/>
      <c r="K35" s="97"/>
      <c r="L35" s="14"/>
    </row>
    <row r="36" spans="1:12" ht="18.75" customHeight="1">
      <c r="A36" s="109">
        <v>2026</v>
      </c>
      <c r="B36" s="110" t="s">
        <v>240</v>
      </c>
      <c r="C36" s="113"/>
      <c r="D36" s="200"/>
      <c r="E36" s="223">
        <f t="shared" si="1"/>
        <v>0</v>
      </c>
      <c r="F36" s="275"/>
      <c r="G36" s="276"/>
      <c r="H36" s="277"/>
      <c r="I36" s="273"/>
      <c r="J36" s="274"/>
      <c r="K36" s="97"/>
      <c r="L36" s="14"/>
    </row>
    <row r="37" spans="1:12" ht="18.75" customHeight="1">
      <c r="A37" s="109">
        <v>2026</v>
      </c>
      <c r="B37" s="110" t="s">
        <v>233</v>
      </c>
      <c r="C37" s="113"/>
      <c r="D37" s="200"/>
      <c r="E37" s="223">
        <f t="shared" si="1"/>
        <v>0</v>
      </c>
      <c r="F37" s="275"/>
      <c r="G37" s="276"/>
      <c r="H37" s="277"/>
      <c r="I37" s="273"/>
      <c r="J37" s="274"/>
      <c r="K37" s="97"/>
      <c r="L37" s="14"/>
    </row>
    <row r="38" spans="1:12" ht="18.75" customHeight="1">
      <c r="A38" s="109">
        <v>2026</v>
      </c>
      <c r="B38" s="110" t="s">
        <v>236</v>
      </c>
      <c r="C38" s="113"/>
      <c r="D38" s="200"/>
      <c r="E38" s="223">
        <f t="shared" si="1"/>
        <v>0</v>
      </c>
      <c r="F38" s="275"/>
      <c r="G38" s="276"/>
      <c r="H38" s="277"/>
      <c r="I38" s="273"/>
      <c r="J38" s="274"/>
      <c r="K38" s="97"/>
      <c r="L38" s="14"/>
    </row>
    <row r="39" spans="1:12" ht="18.75" customHeight="1">
      <c r="A39" s="109">
        <v>2027</v>
      </c>
      <c r="B39" s="110" t="s">
        <v>238</v>
      </c>
      <c r="C39" s="113"/>
      <c r="D39" s="200"/>
      <c r="E39" s="223">
        <f t="shared" si="1"/>
        <v>0</v>
      </c>
      <c r="F39" s="275"/>
      <c r="G39" s="276"/>
      <c r="H39" s="277"/>
      <c r="I39" s="273"/>
      <c r="J39" s="274"/>
      <c r="K39" s="97"/>
      <c r="L39" s="14"/>
    </row>
    <row r="40" spans="1:12" ht="18.75" customHeight="1">
      <c r="A40" s="109">
        <v>2027</v>
      </c>
      <c r="B40" s="110" t="s">
        <v>240</v>
      </c>
      <c r="C40" s="113"/>
      <c r="D40" s="200"/>
      <c r="E40" s="223">
        <f t="shared" si="1"/>
        <v>0</v>
      </c>
      <c r="F40" s="275"/>
      <c r="G40" s="276"/>
      <c r="H40" s="277"/>
      <c r="I40" s="273"/>
      <c r="J40" s="274"/>
      <c r="K40" s="97"/>
      <c r="L40" s="14"/>
    </row>
    <row r="41" spans="1:12" ht="18.75" customHeight="1">
      <c r="A41" s="109">
        <v>2027</v>
      </c>
      <c r="B41" s="110" t="s">
        <v>233</v>
      </c>
      <c r="C41" s="113"/>
      <c r="D41" s="200"/>
      <c r="E41" s="223">
        <f t="shared" si="1"/>
        <v>0</v>
      </c>
      <c r="F41" s="275"/>
      <c r="G41" s="276"/>
      <c r="H41" s="277"/>
      <c r="I41" s="273"/>
      <c r="J41" s="274"/>
      <c r="K41" s="97"/>
      <c r="L41" s="14"/>
    </row>
    <row r="42" spans="1:12" ht="18.75" customHeight="1">
      <c r="A42" s="109">
        <v>2027</v>
      </c>
      <c r="B42" s="110" t="s">
        <v>236</v>
      </c>
      <c r="C42" s="113"/>
      <c r="D42" s="200"/>
      <c r="E42" s="223">
        <f t="shared" si="1"/>
        <v>0</v>
      </c>
      <c r="F42" s="275"/>
      <c r="G42" s="276"/>
      <c r="H42" s="277"/>
      <c r="I42" s="273"/>
      <c r="J42" s="274"/>
      <c r="K42" s="97"/>
      <c r="L42" s="14"/>
    </row>
    <row r="43" spans="1:12" ht="18.75" customHeight="1">
      <c r="A43" s="109">
        <v>2028</v>
      </c>
      <c r="B43" s="110" t="s">
        <v>238</v>
      </c>
      <c r="C43" s="113"/>
      <c r="D43" s="200"/>
      <c r="E43" s="223">
        <f t="shared" si="1"/>
        <v>0</v>
      </c>
      <c r="F43" s="275"/>
      <c r="G43" s="276"/>
      <c r="H43" s="277"/>
      <c r="I43" s="273"/>
      <c r="J43" s="274"/>
      <c r="K43" s="97"/>
      <c r="L43" s="14"/>
    </row>
    <row r="44" spans="1:12" ht="18.75" customHeight="1">
      <c r="A44" s="109">
        <v>2028</v>
      </c>
      <c r="B44" s="110" t="s">
        <v>240</v>
      </c>
      <c r="C44" s="113"/>
      <c r="D44" s="200"/>
      <c r="E44" s="223">
        <f t="shared" si="1"/>
        <v>0</v>
      </c>
      <c r="F44" s="275"/>
      <c r="G44" s="276"/>
      <c r="H44" s="277"/>
      <c r="I44" s="273"/>
      <c r="J44" s="274"/>
      <c r="K44" s="141"/>
      <c r="L44" s="56"/>
    </row>
  </sheetData>
  <mergeCells count="50">
    <mergeCell ref="B18:J18"/>
    <mergeCell ref="B20:G20"/>
    <mergeCell ref="F28:H28"/>
    <mergeCell ref="I28:J28"/>
    <mergeCell ref="F29:H29"/>
    <mergeCell ref="I29:J2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44"/>
  <sheetViews>
    <sheetView showGridLines="0" topLeftCell="A17" zoomScale="80" zoomScaleNormal="80" workbookViewId="0">
      <selection activeCell="B25" sqref="B25:C25"/>
    </sheetView>
  </sheetViews>
  <sheetFormatPr baseColWidth="10"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75" customHeight="1">
      <c r="A5" s="84"/>
      <c r="B5" s="85"/>
      <c r="C5" s="85"/>
      <c r="D5" s="85"/>
      <c r="E5" s="85"/>
      <c r="F5" s="85"/>
      <c r="G5" s="85"/>
      <c r="H5" s="85"/>
      <c r="I5" s="86"/>
      <c r="J5" s="139"/>
      <c r="K5" s="20"/>
      <c r="L5" s="14"/>
    </row>
    <row r="6" spans="1:12" ht="30.75" customHeight="1">
      <c r="A6" s="88" t="s">
        <v>127</v>
      </c>
      <c r="B6" s="278" t="s">
        <v>93</v>
      </c>
      <c r="C6" s="279"/>
      <c r="D6" s="279"/>
      <c r="E6" s="279"/>
      <c r="F6" s="279"/>
      <c r="G6" s="279"/>
      <c r="H6" s="279"/>
      <c r="I6" s="279"/>
      <c r="J6" s="279"/>
      <c r="K6" s="97"/>
      <c r="L6" s="14"/>
    </row>
    <row r="7" spans="1:12" ht="30.75" customHeight="1">
      <c r="A7" s="88" t="s">
        <v>190</v>
      </c>
      <c r="B7" s="297" t="s">
        <v>423</v>
      </c>
      <c r="C7" s="298"/>
      <c r="D7" s="298"/>
      <c r="E7" s="298"/>
      <c r="F7" s="298"/>
      <c r="G7" s="298"/>
      <c r="H7" s="298"/>
      <c r="I7" s="298"/>
      <c r="J7" s="299"/>
      <c r="K7" s="97"/>
      <c r="L7" s="14"/>
    </row>
    <row r="8" spans="1:12" ht="30.75" customHeight="1">
      <c r="A8" s="88" t="s">
        <v>192</v>
      </c>
      <c r="B8" s="90" t="s">
        <v>444</v>
      </c>
      <c r="C8" s="297" t="s">
        <v>445</v>
      </c>
      <c r="D8" s="298"/>
      <c r="E8" s="298"/>
      <c r="F8" s="298"/>
      <c r="G8" s="298"/>
      <c r="H8" s="298"/>
      <c r="I8" s="298"/>
      <c r="J8" s="299"/>
      <c r="K8" s="97"/>
      <c r="L8" s="14"/>
    </row>
    <row r="9" spans="1:12" ht="30.75" customHeight="1">
      <c r="A9" s="88" t="s">
        <v>195</v>
      </c>
      <c r="B9" s="278" t="s">
        <v>446</v>
      </c>
      <c r="C9" s="279"/>
      <c r="D9" s="279"/>
      <c r="E9" s="279"/>
      <c r="F9" s="279"/>
      <c r="G9" s="279"/>
      <c r="H9" s="279"/>
      <c r="I9" s="279"/>
      <c r="J9" s="279"/>
      <c r="K9" s="97"/>
      <c r="L9" s="14"/>
    </row>
    <row r="10" spans="1:12" ht="30.75" customHeight="1">
      <c r="A10" s="88" t="s">
        <v>197</v>
      </c>
      <c r="B10" s="278" t="s">
        <v>447</v>
      </c>
      <c r="C10" s="279"/>
      <c r="D10" s="279"/>
      <c r="E10" s="279"/>
      <c r="F10" s="279"/>
      <c r="G10" s="279"/>
      <c r="H10" s="279"/>
      <c r="I10" s="279"/>
      <c r="J10" s="279"/>
      <c r="K10" s="97"/>
      <c r="L10" s="14"/>
    </row>
    <row r="11" spans="1:12" ht="30.75" customHeight="1">
      <c r="A11" s="88" t="s">
        <v>198</v>
      </c>
      <c r="B11" s="278" t="s">
        <v>246</v>
      </c>
      <c r="C11" s="279"/>
      <c r="D11" s="279"/>
      <c r="E11" s="279"/>
      <c r="F11" s="279"/>
      <c r="G11" s="279"/>
      <c r="H11" s="279"/>
      <c r="I11" s="279"/>
      <c r="J11" s="279"/>
      <c r="K11" s="97"/>
      <c r="L11" s="14"/>
    </row>
    <row r="12" spans="1:12" ht="30.75" customHeight="1">
      <c r="A12" s="88" t="s">
        <v>200</v>
      </c>
      <c r="B12" s="278" t="s">
        <v>201</v>
      </c>
      <c r="C12" s="279"/>
      <c r="D12" s="279"/>
      <c r="E12" s="279"/>
      <c r="F12" s="279"/>
      <c r="G12" s="279"/>
      <c r="H12" s="279"/>
      <c r="I12" s="279"/>
      <c r="J12" s="279"/>
      <c r="K12" s="97"/>
      <c r="L12" s="14"/>
    </row>
    <row r="13" spans="1:12" ht="30.75" customHeight="1">
      <c r="A13" s="88" t="s">
        <v>202</v>
      </c>
      <c r="B13" s="289" t="s">
        <v>203</v>
      </c>
      <c r="C13" s="290"/>
      <c r="D13" s="290"/>
      <c r="E13" s="290"/>
      <c r="F13" s="290"/>
      <c r="G13" s="290"/>
      <c r="H13" s="290"/>
      <c r="I13" s="290"/>
      <c r="J13" s="291"/>
      <c r="K13" s="97"/>
      <c r="L13" s="14"/>
    </row>
    <row r="14" spans="1:12" ht="30.75" customHeight="1">
      <c r="A14" s="88" t="s">
        <v>204</v>
      </c>
      <c r="B14" s="278" t="s">
        <v>448</v>
      </c>
      <c r="C14" s="279"/>
      <c r="D14" s="279"/>
      <c r="E14" s="279"/>
      <c r="F14" s="279"/>
      <c r="G14" s="279"/>
      <c r="H14" s="279"/>
      <c r="I14" s="279"/>
      <c r="J14" s="279"/>
      <c r="K14" s="97"/>
      <c r="L14" s="14"/>
    </row>
    <row r="15" spans="1:12" ht="30.75" customHeight="1">
      <c r="A15" s="88" t="s">
        <v>206</v>
      </c>
      <c r="B15" s="278" t="s">
        <v>449</v>
      </c>
      <c r="C15" s="279"/>
      <c r="D15" s="279"/>
      <c r="E15" s="279"/>
      <c r="F15" s="279"/>
      <c r="G15" s="279"/>
      <c r="H15" s="279"/>
      <c r="I15" s="279"/>
      <c r="J15" s="279"/>
      <c r="K15" s="97"/>
      <c r="L15" s="14"/>
    </row>
    <row r="16" spans="1:12" ht="30.75" customHeight="1">
      <c r="A16" s="88" t="s">
        <v>208</v>
      </c>
      <c r="B16" s="278" t="s">
        <v>450</v>
      </c>
      <c r="C16" s="279"/>
      <c r="D16" s="279"/>
      <c r="E16" s="279"/>
      <c r="F16" s="279"/>
      <c r="G16" s="279"/>
      <c r="H16" s="279"/>
      <c r="I16" s="279"/>
      <c r="J16" s="279"/>
      <c r="K16" s="97"/>
      <c r="L16" s="14"/>
    </row>
    <row r="17" spans="1:12" ht="30.75" customHeight="1">
      <c r="A17" s="88" t="s">
        <v>210</v>
      </c>
      <c r="B17" s="278" t="s">
        <v>451</v>
      </c>
      <c r="C17" s="279"/>
      <c r="D17" s="279"/>
      <c r="E17" s="279"/>
      <c r="F17" s="281"/>
      <c r="G17" s="279"/>
      <c r="H17" s="279"/>
      <c r="I17" s="279"/>
      <c r="J17" s="279"/>
      <c r="K17" s="97"/>
      <c r="L17" s="14"/>
    </row>
    <row r="18" spans="1:12" ht="30.75" customHeight="1">
      <c r="A18" s="88" t="s">
        <v>211</v>
      </c>
      <c r="B18" s="278" t="s">
        <v>249</v>
      </c>
      <c r="C18" s="279"/>
      <c r="D18" s="279"/>
      <c r="E18" s="279"/>
      <c r="F18" s="279"/>
      <c r="G18" s="279"/>
      <c r="H18" s="279"/>
      <c r="I18" s="279"/>
      <c r="J18" s="279"/>
      <c r="K18" s="97"/>
      <c r="L18" s="14"/>
    </row>
    <row r="19" spans="1:12" ht="30.75" customHeight="1">
      <c r="A19" s="91"/>
      <c r="B19" s="92"/>
      <c r="C19" s="92"/>
      <c r="D19" s="92"/>
      <c r="E19" s="92"/>
      <c r="F19" s="92"/>
      <c r="G19" s="92"/>
      <c r="H19" s="93"/>
      <c r="I19" s="93"/>
      <c r="J19" s="93"/>
      <c r="K19" s="20"/>
      <c r="L19" s="14"/>
    </row>
    <row r="20" spans="1:12" ht="30.75" customHeight="1">
      <c r="A20" s="95"/>
      <c r="B20" s="283" t="s">
        <v>213</v>
      </c>
      <c r="C20" s="284"/>
      <c r="D20" s="284"/>
      <c r="E20" s="284"/>
      <c r="F20" s="284"/>
      <c r="G20" s="284"/>
      <c r="H20" s="97"/>
      <c r="I20" s="20"/>
      <c r="J20" s="20"/>
      <c r="K20" s="20"/>
      <c r="L20" s="14"/>
    </row>
    <row r="21" spans="1:12" ht="30.75" customHeight="1">
      <c r="A21" s="98"/>
      <c r="B21" s="99" t="s">
        <v>214</v>
      </c>
      <c r="C21" s="99" t="s">
        <v>215</v>
      </c>
      <c r="D21" s="99" t="s">
        <v>216</v>
      </c>
      <c r="E21" s="99" t="s">
        <v>217</v>
      </c>
      <c r="F21" s="99" t="s">
        <v>218</v>
      </c>
      <c r="G21" s="99" t="s">
        <v>219</v>
      </c>
      <c r="H21" s="97"/>
      <c r="I21" s="20"/>
      <c r="J21" s="20"/>
      <c r="K21" s="20"/>
      <c r="L21" s="14"/>
    </row>
    <row r="22" spans="1:12" ht="30.75" customHeight="1">
      <c r="A22" s="100" t="s">
        <v>220</v>
      </c>
      <c r="B22" s="175">
        <v>1</v>
      </c>
      <c r="C22" s="175">
        <v>1</v>
      </c>
      <c r="D22" s="175">
        <v>1</v>
      </c>
      <c r="E22" s="175">
        <v>1</v>
      </c>
      <c r="F22" s="175">
        <v>1</v>
      </c>
      <c r="G22" s="105">
        <v>1</v>
      </c>
      <c r="H22" s="97"/>
      <c r="I22" s="20"/>
      <c r="J22" s="20"/>
      <c r="K22" s="20"/>
      <c r="L22" s="14"/>
    </row>
    <row r="23" spans="1:12" ht="30.75" customHeight="1">
      <c r="A23" s="100" t="s">
        <v>221</v>
      </c>
      <c r="B23" s="134">
        <f>IFERROR(AVERAGE(D29:D30),"")</f>
        <v>1</v>
      </c>
      <c r="C23" s="134">
        <f>IFERROR(AVERAGE(D31:D34),"")</f>
        <v>1</v>
      </c>
      <c r="D23" s="134" t="str">
        <f>IFERROR(AVERAGE(D35:D38),"")</f>
        <v/>
      </c>
      <c r="E23" s="134" t="str">
        <f>IFERROR(AVERAGE(D39:D42),"")</f>
        <v/>
      </c>
      <c r="F23" s="134" t="str">
        <f>IFERROR(AVERAGE(D43:D44),"")</f>
        <v/>
      </c>
      <c r="G23" s="197">
        <f>AVERAGE(B23:F23)</f>
        <v>1</v>
      </c>
      <c r="H23" s="97"/>
      <c r="I23" s="20"/>
      <c r="J23" s="20"/>
      <c r="K23" s="20"/>
      <c r="L23" s="14"/>
    </row>
    <row r="24" spans="1:12" ht="30.75" customHeight="1">
      <c r="A24" s="100" t="s">
        <v>222</v>
      </c>
      <c r="B24" s="103">
        <f>IFERROR(IF(B23/B22&gt;100%,100%,B23/B22),"")</f>
        <v>1</v>
      </c>
      <c r="C24" s="241">
        <f>IFERROR(IF(C23/C22&gt;100%,100%,C23/C22)*0.25,"")</f>
        <v>0.25</v>
      </c>
      <c r="D24" s="103" t="str">
        <f>IFERROR(IF(D23/D22&gt;100%,100%,D23/D22),"")</f>
        <v/>
      </c>
      <c r="E24" s="103" t="str">
        <f>IFERROR(IF(E23/E22&gt;100%,100%,E23/E22),"")</f>
        <v/>
      </c>
      <c r="F24" s="103" t="str">
        <f>IFERROR(IF(F23/F22&gt;100%,100%,F23/F22),"")</f>
        <v/>
      </c>
      <c r="G24" s="104" t="s">
        <v>223</v>
      </c>
      <c r="H24" s="97"/>
      <c r="I24" s="20"/>
      <c r="J24" s="20"/>
      <c r="K24" s="20"/>
      <c r="L24" s="14"/>
    </row>
    <row r="25" spans="1:12" ht="30.75" customHeight="1">
      <c r="A25" s="100" t="s">
        <v>224</v>
      </c>
      <c r="B25" s="241">
        <f>IF(((B23/B22)*0.125)&gt;0.125,0.125,(B23/B22)*0.125)</f>
        <v>0.125</v>
      </c>
      <c r="C25" s="253">
        <f>IF(((B23/B22)*0.125)&gt;0.125,0.125,IF(((B23/B22)*0.125)+((C23/C22)*0.0625)&gt;0.1875,0.1875,((B23/B22)*0.125)+((C23/C22)*0.0625)))</f>
        <v>0.1875</v>
      </c>
      <c r="D25" s="103"/>
      <c r="E25" s="103"/>
      <c r="F25" s="103"/>
      <c r="G25" s="103">
        <f>MAX(B25:F25)</f>
        <v>0.1875</v>
      </c>
      <c r="H25" s="97"/>
      <c r="I25" s="20"/>
      <c r="J25" s="20"/>
      <c r="K25" s="20"/>
      <c r="L25" s="14"/>
    </row>
    <row r="26" spans="1:12" ht="30.75" customHeight="1">
      <c r="A26" s="106"/>
      <c r="B26" s="92"/>
      <c r="C26" s="92"/>
      <c r="D26" s="92"/>
      <c r="E26" s="92"/>
      <c r="F26" s="92"/>
      <c r="G26" s="92"/>
      <c r="H26" s="107"/>
      <c r="I26" s="107"/>
      <c r="J26" s="107"/>
      <c r="K26" s="20"/>
      <c r="L26" s="14"/>
    </row>
    <row r="27" spans="1:12" ht="30.75"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235.5" customHeight="1">
      <c r="A29" s="109">
        <v>2024</v>
      </c>
      <c r="B29" s="110" t="s">
        <v>233</v>
      </c>
      <c r="C29" s="188">
        <v>1</v>
      </c>
      <c r="D29" s="199">
        <v>1</v>
      </c>
      <c r="E29" s="193">
        <f t="shared" ref="E29:E44" si="0">IFERROR(IF(D29/C29&gt;100%,100%,D29/C29),0)</f>
        <v>1</v>
      </c>
      <c r="F29" s="309" t="s">
        <v>452</v>
      </c>
      <c r="G29" s="310"/>
      <c r="H29" s="345"/>
      <c r="I29" s="356" t="s">
        <v>453</v>
      </c>
      <c r="J29" s="357"/>
      <c r="K29" s="97"/>
      <c r="L29" s="14"/>
    </row>
    <row r="30" spans="1:12" ht="235.5" customHeight="1">
      <c r="A30" s="109">
        <v>2024</v>
      </c>
      <c r="B30" s="110" t="s">
        <v>236</v>
      </c>
      <c r="C30" s="188">
        <v>1</v>
      </c>
      <c r="D30" s="199">
        <v>1</v>
      </c>
      <c r="E30" s="193">
        <f t="shared" si="0"/>
        <v>1</v>
      </c>
      <c r="F30" s="309" t="s">
        <v>454</v>
      </c>
      <c r="G30" s="310"/>
      <c r="H30" s="345"/>
      <c r="I30" s="356" t="s">
        <v>453</v>
      </c>
      <c r="J30" s="357"/>
      <c r="K30" s="97"/>
      <c r="L30" s="14"/>
    </row>
    <row r="31" spans="1:12" ht="235.5" customHeight="1">
      <c r="A31" s="109">
        <v>2025</v>
      </c>
      <c r="B31" s="110" t="s">
        <v>238</v>
      </c>
      <c r="C31" s="188">
        <v>1</v>
      </c>
      <c r="D31" s="199">
        <v>1</v>
      </c>
      <c r="E31" s="193">
        <f t="shared" si="0"/>
        <v>1</v>
      </c>
      <c r="F31" s="309" t="s">
        <v>455</v>
      </c>
      <c r="G31" s="310"/>
      <c r="H31" s="345"/>
      <c r="I31" s="356" t="s">
        <v>453</v>
      </c>
      <c r="J31" s="357"/>
      <c r="K31" s="97"/>
      <c r="L31" s="14"/>
    </row>
    <row r="32" spans="1:12" ht="18.75">
      <c r="A32" s="109">
        <v>2025</v>
      </c>
      <c r="B32" s="110" t="s">
        <v>240</v>
      </c>
      <c r="C32" s="188">
        <v>1</v>
      </c>
      <c r="D32" s="112"/>
      <c r="E32" s="193">
        <f t="shared" si="0"/>
        <v>0</v>
      </c>
      <c r="F32" s="369"/>
      <c r="G32" s="370"/>
      <c r="H32" s="371"/>
      <c r="I32" s="372"/>
      <c r="J32" s="373"/>
      <c r="K32" s="97"/>
      <c r="L32" s="140"/>
    </row>
    <row r="33" spans="1:12" ht="18.75" customHeight="1">
      <c r="A33" s="109">
        <v>2025</v>
      </c>
      <c r="B33" s="110" t="s">
        <v>233</v>
      </c>
      <c r="C33" s="188">
        <v>1</v>
      </c>
      <c r="D33" s="71"/>
      <c r="E33" s="193">
        <f t="shared" si="0"/>
        <v>0</v>
      </c>
      <c r="F33" s="275"/>
      <c r="G33" s="276"/>
      <c r="H33" s="277"/>
      <c r="I33" s="273"/>
      <c r="J33" s="274"/>
      <c r="K33" s="97"/>
      <c r="L33" s="14"/>
    </row>
    <row r="34" spans="1:12" ht="18.75" customHeight="1">
      <c r="A34" s="109">
        <v>2025</v>
      </c>
      <c r="B34" s="110" t="s">
        <v>236</v>
      </c>
      <c r="C34" s="188">
        <v>1</v>
      </c>
      <c r="D34" s="113"/>
      <c r="E34" s="193">
        <f t="shared" si="0"/>
        <v>0</v>
      </c>
      <c r="F34" s="275"/>
      <c r="G34" s="276"/>
      <c r="H34" s="277"/>
      <c r="I34" s="273"/>
      <c r="J34" s="274"/>
      <c r="K34" s="97"/>
      <c r="L34" s="14"/>
    </row>
    <row r="35" spans="1:12" ht="18.75" customHeight="1">
      <c r="A35" s="109">
        <v>2026</v>
      </c>
      <c r="B35" s="110" t="s">
        <v>238</v>
      </c>
      <c r="C35" s="188">
        <v>1</v>
      </c>
      <c r="D35" s="71"/>
      <c r="E35" s="193">
        <f t="shared" si="0"/>
        <v>0</v>
      </c>
      <c r="F35" s="275"/>
      <c r="G35" s="276"/>
      <c r="H35" s="277"/>
      <c r="I35" s="273"/>
      <c r="J35" s="274"/>
      <c r="K35" s="97"/>
      <c r="L35" s="14"/>
    </row>
    <row r="36" spans="1:12" ht="18.75" customHeight="1">
      <c r="A36" s="109">
        <v>2026</v>
      </c>
      <c r="B36" s="110" t="s">
        <v>240</v>
      </c>
      <c r="C36" s="188">
        <v>1</v>
      </c>
      <c r="D36" s="71"/>
      <c r="E36" s="193">
        <f t="shared" si="0"/>
        <v>0</v>
      </c>
      <c r="F36" s="275"/>
      <c r="G36" s="276"/>
      <c r="H36" s="277"/>
      <c r="I36" s="273"/>
      <c r="J36" s="274"/>
      <c r="K36" s="97"/>
      <c r="L36" s="14"/>
    </row>
    <row r="37" spans="1:12" ht="18.75" customHeight="1">
      <c r="A37" s="109">
        <v>2026</v>
      </c>
      <c r="B37" s="110" t="s">
        <v>233</v>
      </c>
      <c r="C37" s="188">
        <v>1</v>
      </c>
      <c r="D37" s="71"/>
      <c r="E37" s="193">
        <f t="shared" si="0"/>
        <v>0</v>
      </c>
      <c r="F37" s="275"/>
      <c r="G37" s="276"/>
      <c r="H37" s="277"/>
      <c r="I37" s="273"/>
      <c r="J37" s="274"/>
      <c r="K37" s="97"/>
      <c r="L37" s="14"/>
    </row>
    <row r="38" spans="1:12" ht="18.75" customHeight="1">
      <c r="A38" s="109">
        <v>2026</v>
      </c>
      <c r="B38" s="110" t="s">
        <v>236</v>
      </c>
      <c r="C38" s="188">
        <v>1</v>
      </c>
      <c r="D38" s="71"/>
      <c r="E38" s="193">
        <f t="shared" si="0"/>
        <v>0</v>
      </c>
      <c r="F38" s="275"/>
      <c r="G38" s="276"/>
      <c r="H38" s="277"/>
      <c r="I38" s="273"/>
      <c r="J38" s="274"/>
      <c r="K38" s="97"/>
      <c r="L38" s="14"/>
    </row>
    <row r="39" spans="1:12" ht="18.75" customHeight="1">
      <c r="A39" s="109">
        <v>2027</v>
      </c>
      <c r="B39" s="110" t="s">
        <v>238</v>
      </c>
      <c r="C39" s="188">
        <v>1</v>
      </c>
      <c r="D39" s="113"/>
      <c r="E39" s="193">
        <f t="shared" si="0"/>
        <v>0</v>
      </c>
      <c r="F39" s="275"/>
      <c r="G39" s="276"/>
      <c r="H39" s="277"/>
      <c r="I39" s="273"/>
      <c r="J39" s="274"/>
      <c r="K39" s="97"/>
      <c r="L39" s="14"/>
    </row>
    <row r="40" spans="1:12" ht="18.75" customHeight="1">
      <c r="A40" s="109">
        <v>2027</v>
      </c>
      <c r="B40" s="110" t="s">
        <v>240</v>
      </c>
      <c r="C40" s="188">
        <v>1</v>
      </c>
      <c r="D40" s="71"/>
      <c r="E40" s="193">
        <f t="shared" si="0"/>
        <v>0</v>
      </c>
      <c r="F40" s="275"/>
      <c r="G40" s="276"/>
      <c r="H40" s="277"/>
      <c r="I40" s="273"/>
      <c r="J40" s="274"/>
      <c r="K40" s="97"/>
      <c r="L40" s="14"/>
    </row>
    <row r="41" spans="1:12" ht="18.75" customHeight="1">
      <c r="A41" s="109">
        <v>2027</v>
      </c>
      <c r="B41" s="110" t="s">
        <v>233</v>
      </c>
      <c r="C41" s="188">
        <v>1</v>
      </c>
      <c r="D41" s="71"/>
      <c r="E41" s="193">
        <f t="shared" si="0"/>
        <v>0</v>
      </c>
      <c r="F41" s="275"/>
      <c r="G41" s="276"/>
      <c r="H41" s="277"/>
      <c r="I41" s="273"/>
      <c r="J41" s="274"/>
      <c r="K41" s="97"/>
      <c r="L41" s="14"/>
    </row>
    <row r="42" spans="1:12" ht="18.75" customHeight="1">
      <c r="A42" s="109">
        <v>2027</v>
      </c>
      <c r="B42" s="110" t="s">
        <v>236</v>
      </c>
      <c r="C42" s="188">
        <v>1</v>
      </c>
      <c r="D42" s="71"/>
      <c r="E42" s="193">
        <f t="shared" si="0"/>
        <v>0</v>
      </c>
      <c r="F42" s="275"/>
      <c r="G42" s="276"/>
      <c r="H42" s="277"/>
      <c r="I42" s="273"/>
      <c r="J42" s="274"/>
      <c r="K42" s="97"/>
      <c r="L42" s="14"/>
    </row>
    <row r="43" spans="1:12" ht="18.75" customHeight="1">
      <c r="A43" s="109">
        <v>2028</v>
      </c>
      <c r="B43" s="110" t="s">
        <v>238</v>
      </c>
      <c r="C43" s="188">
        <v>1</v>
      </c>
      <c r="D43" s="71"/>
      <c r="E43" s="193">
        <f t="shared" si="0"/>
        <v>0</v>
      </c>
      <c r="F43" s="275"/>
      <c r="G43" s="276"/>
      <c r="H43" s="277"/>
      <c r="I43" s="273"/>
      <c r="J43" s="274"/>
      <c r="K43" s="97"/>
      <c r="L43" s="14"/>
    </row>
    <row r="44" spans="1:12" ht="18.75" customHeight="1">
      <c r="A44" s="109">
        <v>2028</v>
      </c>
      <c r="B44" s="110" t="s">
        <v>240</v>
      </c>
      <c r="C44" s="188">
        <v>1</v>
      </c>
      <c r="D44" s="113"/>
      <c r="E44" s="193">
        <f t="shared" si="0"/>
        <v>0</v>
      </c>
      <c r="F44" s="275"/>
      <c r="G44" s="276"/>
      <c r="H44" s="277"/>
      <c r="I44" s="273"/>
      <c r="J44" s="274"/>
      <c r="K44" s="141"/>
      <c r="L44" s="56"/>
    </row>
  </sheetData>
  <mergeCells count="50">
    <mergeCell ref="F28:H28"/>
    <mergeCell ref="I28:J28"/>
    <mergeCell ref="F29:H29"/>
    <mergeCell ref="I29:J29"/>
    <mergeCell ref="F30:H30"/>
    <mergeCell ref="I30:J30"/>
    <mergeCell ref="A27:J27"/>
    <mergeCell ref="B15:J15"/>
    <mergeCell ref="B16:J16"/>
    <mergeCell ref="B17:J17"/>
    <mergeCell ref="B18:J18"/>
    <mergeCell ref="B20:G20"/>
    <mergeCell ref="B10:J10"/>
    <mergeCell ref="B11:J11"/>
    <mergeCell ref="B12:J12"/>
    <mergeCell ref="B13:J13"/>
    <mergeCell ref="B14:J14"/>
    <mergeCell ref="C8:J8"/>
    <mergeCell ref="C1:H4"/>
    <mergeCell ref="B6:J6"/>
    <mergeCell ref="B7:J7"/>
    <mergeCell ref="B9:J9"/>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 sqref="C24" formula="1"/>
  </ignoredError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44"/>
  <sheetViews>
    <sheetView showGridLines="0" topLeftCell="A22" zoomScale="80" zoomScaleNormal="80" workbookViewId="0">
      <selection activeCell="I32" sqref="I32:J32"/>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93</v>
      </c>
      <c r="C6" s="279"/>
      <c r="D6" s="279"/>
      <c r="E6" s="279"/>
      <c r="F6" s="279"/>
      <c r="G6" s="279"/>
      <c r="H6" s="279"/>
      <c r="I6" s="279"/>
      <c r="J6" s="279"/>
      <c r="K6" s="97"/>
      <c r="L6" s="14"/>
    </row>
    <row r="7" spans="1:12" ht="30" customHeight="1">
      <c r="A7" s="88" t="s">
        <v>285</v>
      </c>
      <c r="B7" s="297" t="s">
        <v>423</v>
      </c>
      <c r="C7" s="298"/>
      <c r="D7" s="298"/>
      <c r="E7" s="298"/>
      <c r="F7" s="298"/>
      <c r="G7" s="298"/>
      <c r="H7" s="298"/>
      <c r="I7" s="298"/>
      <c r="J7" s="299"/>
      <c r="K7" s="97"/>
      <c r="L7" s="14"/>
    </row>
    <row r="8" spans="1:12" ht="30" customHeight="1">
      <c r="A8" s="88" t="s">
        <v>286</v>
      </c>
      <c r="B8" s="90" t="s">
        <v>456</v>
      </c>
      <c r="C8" s="376" t="s">
        <v>457</v>
      </c>
      <c r="D8" s="377"/>
      <c r="E8" s="377"/>
      <c r="F8" s="377"/>
      <c r="G8" s="377"/>
      <c r="H8" s="377"/>
      <c r="I8" s="377"/>
      <c r="J8" s="378"/>
      <c r="K8" s="97"/>
      <c r="L8" s="14"/>
    </row>
    <row r="9" spans="1:12" ht="30" customHeight="1">
      <c r="A9" s="88" t="s">
        <v>289</v>
      </c>
      <c r="B9" s="278" t="s">
        <v>458</v>
      </c>
      <c r="C9" s="279"/>
      <c r="D9" s="279"/>
      <c r="E9" s="279"/>
      <c r="F9" s="279"/>
      <c r="G9" s="279"/>
      <c r="H9" s="279"/>
      <c r="I9" s="279"/>
      <c r="J9" s="279"/>
      <c r="K9" s="97"/>
      <c r="L9" s="14"/>
    </row>
    <row r="10" spans="1:12" ht="30" customHeight="1">
      <c r="A10" s="88" t="s">
        <v>291</v>
      </c>
      <c r="B10" s="278" t="s">
        <v>459</v>
      </c>
      <c r="C10" s="279"/>
      <c r="D10" s="279"/>
      <c r="E10" s="279"/>
      <c r="F10" s="279"/>
      <c r="G10" s="279"/>
      <c r="H10" s="279"/>
      <c r="I10" s="279"/>
      <c r="J10" s="279"/>
      <c r="K10" s="97"/>
      <c r="L10" s="14"/>
    </row>
    <row r="11" spans="1:12" ht="30" customHeight="1">
      <c r="A11" s="88" t="s">
        <v>198</v>
      </c>
      <c r="B11" s="278" t="s">
        <v>246</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460</v>
      </c>
      <c r="C13" s="290"/>
      <c r="D13" s="290"/>
      <c r="E13" s="290"/>
      <c r="F13" s="290"/>
      <c r="G13" s="290"/>
      <c r="H13" s="290"/>
      <c r="I13" s="290"/>
      <c r="J13" s="291"/>
      <c r="K13" s="97"/>
      <c r="L13" s="14"/>
    </row>
    <row r="14" spans="1:12" ht="30" customHeight="1">
      <c r="A14" s="88" t="s">
        <v>204</v>
      </c>
      <c r="B14" s="278" t="s">
        <v>461</v>
      </c>
      <c r="C14" s="279"/>
      <c r="D14" s="279"/>
      <c r="E14" s="279"/>
      <c r="F14" s="279"/>
      <c r="G14" s="279"/>
      <c r="H14" s="279"/>
      <c r="I14" s="279"/>
      <c r="J14" s="279"/>
      <c r="K14" s="97"/>
      <c r="L14" s="14"/>
    </row>
    <row r="15" spans="1:12" ht="30" customHeight="1">
      <c r="A15" s="88" t="s">
        <v>206</v>
      </c>
      <c r="B15" s="278" t="s">
        <v>462</v>
      </c>
      <c r="C15" s="279"/>
      <c r="D15" s="279"/>
      <c r="E15" s="279"/>
      <c r="F15" s="279"/>
      <c r="G15" s="279"/>
      <c r="H15" s="279"/>
      <c r="I15" s="279"/>
      <c r="J15" s="279"/>
      <c r="K15" s="97"/>
      <c r="L15" s="14"/>
    </row>
    <row r="16" spans="1:12" ht="30" customHeight="1">
      <c r="A16" s="88" t="s">
        <v>208</v>
      </c>
      <c r="B16" s="278" t="s">
        <v>463</v>
      </c>
      <c r="C16" s="279"/>
      <c r="D16" s="279"/>
      <c r="E16" s="279"/>
      <c r="F16" s="279"/>
      <c r="G16" s="279"/>
      <c r="H16" s="279"/>
      <c r="I16" s="279"/>
      <c r="J16" s="279"/>
      <c r="K16" s="97"/>
      <c r="L16" s="14"/>
    </row>
    <row r="17" spans="1:12" ht="30" customHeight="1">
      <c r="A17" s="88" t="s">
        <v>296</v>
      </c>
      <c r="B17" s="354">
        <v>0</v>
      </c>
      <c r="C17" s="350"/>
      <c r="D17" s="350"/>
      <c r="E17" s="350"/>
      <c r="F17" s="351"/>
      <c r="G17" s="350"/>
      <c r="H17" s="350"/>
      <c r="I17" s="350"/>
      <c r="J17" s="350"/>
      <c r="K17" s="97"/>
      <c r="L17" s="14"/>
    </row>
    <row r="18" spans="1:12" ht="30" customHeight="1">
      <c r="A18" s="88" t="s">
        <v>211</v>
      </c>
      <c r="B18" s="278" t="s">
        <v>387</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0.02</v>
      </c>
      <c r="C22" s="175">
        <v>0.30000000000000004</v>
      </c>
      <c r="D22" s="175">
        <v>0.58000000000000007</v>
      </c>
      <c r="E22" s="175">
        <v>0.8600000000000001</v>
      </c>
      <c r="F22" s="175">
        <v>1</v>
      </c>
      <c r="G22" s="105">
        <f>MAX(B22:F22)</f>
        <v>1</v>
      </c>
      <c r="H22" s="97"/>
      <c r="I22" s="20"/>
      <c r="J22" s="20"/>
      <c r="K22" s="20"/>
      <c r="L22" s="14"/>
    </row>
    <row r="23" spans="1:12" ht="30" customHeight="1">
      <c r="A23" s="100" t="s">
        <v>221</v>
      </c>
      <c r="B23" s="225">
        <f>MAX(D29:D30)</f>
        <v>0.02</v>
      </c>
      <c r="C23" s="225">
        <f>MAX(D31:D34)</f>
        <v>0.1</v>
      </c>
      <c r="D23" s="225">
        <f>MAX(D35:D38)</f>
        <v>0</v>
      </c>
      <c r="E23" s="225">
        <f>MAX(D39:D42)</f>
        <v>0</v>
      </c>
      <c r="F23" s="225">
        <f>MAX(D43:D44)</f>
        <v>0</v>
      </c>
      <c r="G23" s="197">
        <f>MAX(B23:F23)</f>
        <v>0.1</v>
      </c>
      <c r="H23" s="97"/>
      <c r="I23" s="20"/>
      <c r="J23" s="20"/>
      <c r="K23" s="20"/>
      <c r="L23" s="14"/>
    </row>
    <row r="24" spans="1:12" ht="30" customHeight="1">
      <c r="A24" s="100" t="s">
        <v>222</v>
      </c>
      <c r="B24" s="103">
        <f>IFERROR(IF(B23/B22&gt;100%,100%,B23/B22),0)</f>
        <v>1</v>
      </c>
      <c r="C24" s="103">
        <f>IFERROR(IF(C23/C22&gt;100%,100%,C23/C22),0)</f>
        <v>0.33333333333333331</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0.02</v>
      </c>
      <c r="C25" s="103">
        <f t="shared" ref="C25:G25" si="0">C23/$G$22</f>
        <v>0.1</v>
      </c>
      <c r="D25" s="103">
        <f t="shared" si="0"/>
        <v>0</v>
      </c>
      <c r="E25" s="103">
        <f t="shared" si="0"/>
        <v>0</v>
      </c>
      <c r="F25" s="103">
        <f t="shared" si="0"/>
        <v>0</v>
      </c>
      <c r="G25" s="103">
        <f t="shared" si="0"/>
        <v>0.1</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50.25" customHeight="1">
      <c r="A29" s="109">
        <v>2024</v>
      </c>
      <c r="B29" s="110" t="s">
        <v>233</v>
      </c>
      <c r="C29" s="112">
        <v>1.4999999999999999E-2</v>
      </c>
      <c r="D29" s="233">
        <v>1.4999999999999999E-2</v>
      </c>
      <c r="E29" s="193">
        <f>IFERROR(IF(D29/C29&gt;100%,100%,D29/C29),0)</f>
        <v>1</v>
      </c>
      <c r="F29" s="314" t="s">
        <v>464</v>
      </c>
      <c r="G29" s="315"/>
      <c r="H29" s="316"/>
      <c r="I29" s="374" t="s">
        <v>465</v>
      </c>
      <c r="J29" s="375"/>
      <c r="K29" s="97"/>
      <c r="L29" s="14"/>
    </row>
    <row r="30" spans="1:12" ht="50.25" customHeight="1">
      <c r="A30" s="109">
        <v>2024</v>
      </c>
      <c r="B30" s="110" t="s">
        <v>236</v>
      </c>
      <c r="C30" s="112">
        <v>0.02</v>
      </c>
      <c r="D30" s="233">
        <v>0.02</v>
      </c>
      <c r="E30" s="193">
        <f t="shared" ref="E30:E44" si="1">IFERROR(IF(D30/C30&gt;100%,100%,D30/C30),0)</f>
        <v>1</v>
      </c>
      <c r="F30" s="314" t="s">
        <v>466</v>
      </c>
      <c r="G30" s="315"/>
      <c r="H30" s="316"/>
      <c r="I30" s="374" t="s">
        <v>465</v>
      </c>
      <c r="J30" s="375"/>
      <c r="K30" s="97"/>
      <c r="L30" s="14"/>
    </row>
    <row r="31" spans="1:12" ht="76.5" customHeight="1">
      <c r="A31" s="109">
        <v>2025</v>
      </c>
      <c r="B31" s="110" t="s">
        <v>238</v>
      </c>
      <c r="C31" s="112">
        <v>0.1</v>
      </c>
      <c r="D31" s="200">
        <v>0.1</v>
      </c>
      <c r="E31" s="193">
        <f t="shared" si="1"/>
        <v>1</v>
      </c>
      <c r="F31" s="275" t="s">
        <v>467</v>
      </c>
      <c r="G31" s="276"/>
      <c r="H31" s="277"/>
      <c r="I31" s="273" t="s">
        <v>468</v>
      </c>
      <c r="J31" s="274"/>
      <c r="K31" s="97"/>
      <c r="L31" s="14"/>
    </row>
    <row r="32" spans="1:12" ht="18.75">
      <c r="A32" s="109">
        <v>2025</v>
      </c>
      <c r="B32" s="110" t="s">
        <v>240</v>
      </c>
      <c r="C32" s="112">
        <v>0.15</v>
      </c>
      <c r="D32" s="112"/>
      <c r="E32" s="193">
        <f t="shared" si="1"/>
        <v>0</v>
      </c>
      <c r="F32" s="328"/>
      <c r="G32" s="329"/>
      <c r="H32" s="330"/>
      <c r="I32" s="273"/>
      <c r="J32" s="274"/>
      <c r="K32" s="97"/>
      <c r="L32" s="140"/>
    </row>
    <row r="33" spans="1:12" ht="18.75" customHeight="1">
      <c r="A33" s="109">
        <v>2025</v>
      </c>
      <c r="B33" s="110" t="s">
        <v>233</v>
      </c>
      <c r="C33" s="112">
        <v>0.25</v>
      </c>
      <c r="D33" s="200"/>
      <c r="E33" s="193">
        <f t="shared" si="1"/>
        <v>0</v>
      </c>
      <c r="F33" s="275"/>
      <c r="G33" s="276"/>
      <c r="H33" s="277"/>
      <c r="I33" s="273"/>
      <c r="J33" s="274"/>
      <c r="K33" s="97"/>
      <c r="L33" s="14"/>
    </row>
    <row r="34" spans="1:12" ht="18.75" customHeight="1">
      <c r="A34" s="109">
        <v>2025</v>
      </c>
      <c r="B34" s="110" t="s">
        <v>236</v>
      </c>
      <c r="C34" s="112">
        <v>0.3</v>
      </c>
      <c r="D34" s="200"/>
      <c r="E34" s="193">
        <f t="shared" si="1"/>
        <v>0</v>
      </c>
      <c r="F34" s="275"/>
      <c r="G34" s="276"/>
      <c r="H34" s="277"/>
      <c r="I34" s="273"/>
      <c r="J34" s="274"/>
      <c r="K34" s="97"/>
      <c r="L34" s="14"/>
    </row>
    <row r="35" spans="1:12" ht="18.75" customHeight="1">
      <c r="A35" s="109">
        <v>2026</v>
      </c>
      <c r="B35" s="110" t="s">
        <v>238</v>
      </c>
      <c r="C35" s="113"/>
      <c r="D35" s="200"/>
      <c r="E35" s="193">
        <f t="shared" si="1"/>
        <v>0</v>
      </c>
      <c r="F35" s="275"/>
      <c r="G35" s="276"/>
      <c r="H35" s="277"/>
      <c r="I35" s="273"/>
      <c r="J35" s="274"/>
      <c r="K35" s="97"/>
      <c r="L35" s="14"/>
    </row>
    <row r="36" spans="1:12" ht="18.75" customHeight="1">
      <c r="A36" s="109">
        <v>2026</v>
      </c>
      <c r="B36" s="110" t="s">
        <v>240</v>
      </c>
      <c r="C36" s="113"/>
      <c r="D36" s="200"/>
      <c r="E36" s="193">
        <f t="shared" si="1"/>
        <v>0</v>
      </c>
      <c r="F36" s="275"/>
      <c r="G36" s="276"/>
      <c r="H36" s="277"/>
      <c r="I36" s="273"/>
      <c r="J36" s="274"/>
      <c r="K36" s="97"/>
      <c r="L36" s="14"/>
    </row>
    <row r="37" spans="1:12" ht="18.75" customHeight="1">
      <c r="A37" s="109">
        <v>2026</v>
      </c>
      <c r="B37" s="110" t="s">
        <v>233</v>
      </c>
      <c r="C37" s="113"/>
      <c r="D37" s="200"/>
      <c r="E37" s="193">
        <f t="shared" si="1"/>
        <v>0</v>
      </c>
      <c r="F37" s="275"/>
      <c r="G37" s="276"/>
      <c r="H37" s="277"/>
      <c r="I37" s="273"/>
      <c r="J37" s="274"/>
      <c r="K37" s="97"/>
      <c r="L37" s="14"/>
    </row>
    <row r="38" spans="1:12" ht="18.75" customHeight="1">
      <c r="A38" s="109">
        <v>2026</v>
      </c>
      <c r="B38" s="110" t="s">
        <v>236</v>
      </c>
      <c r="C38" s="113"/>
      <c r="D38" s="200"/>
      <c r="E38" s="193">
        <f t="shared" si="1"/>
        <v>0</v>
      </c>
      <c r="F38" s="275"/>
      <c r="G38" s="276"/>
      <c r="H38" s="277"/>
      <c r="I38" s="273"/>
      <c r="J38" s="274"/>
      <c r="K38" s="97"/>
      <c r="L38" s="14"/>
    </row>
    <row r="39" spans="1:12" ht="18.75" customHeight="1">
      <c r="A39" s="109">
        <v>2027</v>
      </c>
      <c r="B39" s="110" t="s">
        <v>238</v>
      </c>
      <c r="C39" s="113"/>
      <c r="D39" s="200"/>
      <c r="E39" s="193">
        <f t="shared" si="1"/>
        <v>0</v>
      </c>
      <c r="F39" s="275"/>
      <c r="G39" s="276"/>
      <c r="H39" s="277"/>
      <c r="I39" s="273"/>
      <c r="J39" s="274"/>
      <c r="K39" s="97"/>
      <c r="L39" s="14"/>
    </row>
    <row r="40" spans="1:12" ht="18.75" customHeight="1">
      <c r="A40" s="109">
        <v>2027</v>
      </c>
      <c r="B40" s="110" t="s">
        <v>240</v>
      </c>
      <c r="C40" s="113"/>
      <c r="D40" s="200"/>
      <c r="E40" s="193">
        <f t="shared" si="1"/>
        <v>0</v>
      </c>
      <c r="F40" s="275"/>
      <c r="G40" s="276"/>
      <c r="H40" s="277"/>
      <c r="I40" s="273"/>
      <c r="J40" s="274"/>
      <c r="K40" s="97"/>
      <c r="L40" s="14"/>
    </row>
    <row r="41" spans="1:12" ht="18.75" customHeight="1">
      <c r="A41" s="109">
        <v>2027</v>
      </c>
      <c r="B41" s="110" t="s">
        <v>233</v>
      </c>
      <c r="C41" s="113"/>
      <c r="D41" s="200"/>
      <c r="E41" s="193">
        <f t="shared" si="1"/>
        <v>0</v>
      </c>
      <c r="F41" s="275"/>
      <c r="G41" s="276"/>
      <c r="H41" s="277"/>
      <c r="I41" s="273"/>
      <c r="J41" s="274"/>
      <c r="K41" s="97"/>
      <c r="L41" s="14"/>
    </row>
    <row r="42" spans="1:12" ht="18.75" customHeight="1">
      <c r="A42" s="109">
        <v>2027</v>
      </c>
      <c r="B42" s="110" t="s">
        <v>236</v>
      </c>
      <c r="C42" s="113"/>
      <c r="D42" s="200"/>
      <c r="E42" s="193">
        <f t="shared" si="1"/>
        <v>0</v>
      </c>
      <c r="F42" s="275"/>
      <c r="G42" s="276"/>
      <c r="H42" s="277"/>
      <c r="I42" s="273"/>
      <c r="J42" s="274"/>
      <c r="K42" s="97"/>
      <c r="L42" s="14"/>
    </row>
    <row r="43" spans="1:12" ht="18.75" customHeight="1">
      <c r="A43" s="109">
        <v>2028</v>
      </c>
      <c r="B43" s="110" t="s">
        <v>238</v>
      </c>
      <c r="C43" s="113"/>
      <c r="D43" s="71"/>
      <c r="E43" s="193">
        <f t="shared" si="1"/>
        <v>0</v>
      </c>
      <c r="F43" s="275"/>
      <c r="G43" s="276"/>
      <c r="H43" s="277"/>
      <c r="I43" s="273"/>
      <c r="J43" s="274"/>
      <c r="K43" s="97"/>
      <c r="L43" s="14"/>
    </row>
    <row r="44" spans="1:12" ht="18.75" customHeight="1">
      <c r="A44" s="109">
        <v>2028</v>
      </c>
      <c r="B44" s="110" t="s">
        <v>240</v>
      </c>
      <c r="C44" s="113"/>
      <c r="D44" s="113"/>
      <c r="E44" s="193">
        <f t="shared" si="1"/>
        <v>0</v>
      </c>
      <c r="F44" s="275"/>
      <c r="G44" s="276"/>
      <c r="H44" s="277"/>
      <c r="I44" s="273"/>
      <c r="J44" s="274"/>
      <c r="K44" s="141"/>
      <c r="L44" s="56"/>
    </row>
  </sheetData>
  <mergeCells count="50">
    <mergeCell ref="B18:J18"/>
    <mergeCell ref="B20:G20"/>
    <mergeCell ref="F28:H28"/>
    <mergeCell ref="I28:J28"/>
    <mergeCell ref="F29:H29"/>
    <mergeCell ref="I29:J2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L44"/>
  <sheetViews>
    <sheetView showGridLines="0" topLeftCell="A17" zoomScale="80" zoomScaleNormal="80" workbookViewId="0">
      <selection activeCell="I32" sqref="I32:J32"/>
    </sheetView>
  </sheetViews>
  <sheetFormatPr baseColWidth="10" defaultColWidth="10.85546875" defaultRowHeight="15" customHeight="1"/>
  <cols>
    <col min="1" max="1" width="45.710937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93</v>
      </c>
      <c r="C6" s="279"/>
      <c r="D6" s="279"/>
      <c r="E6" s="279"/>
      <c r="F6" s="279"/>
      <c r="G6" s="279"/>
      <c r="H6" s="279"/>
      <c r="I6" s="279"/>
      <c r="J6" s="279"/>
      <c r="K6" s="97"/>
      <c r="L6" s="14"/>
    </row>
    <row r="7" spans="1:12" ht="30" customHeight="1">
      <c r="A7" s="88" t="s">
        <v>285</v>
      </c>
      <c r="B7" s="297" t="s">
        <v>423</v>
      </c>
      <c r="C7" s="298"/>
      <c r="D7" s="298"/>
      <c r="E7" s="298"/>
      <c r="F7" s="298"/>
      <c r="G7" s="298"/>
      <c r="H7" s="298"/>
      <c r="I7" s="298"/>
      <c r="J7" s="299"/>
      <c r="K7" s="97"/>
      <c r="L7" s="14"/>
    </row>
    <row r="8" spans="1:12" ht="30" customHeight="1">
      <c r="A8" s="88" t="s">
        <v>286</v>
      </c>
      <c r="B8" s="90" t="s">
        <v>469</v>
      </c>
      <c r="C8" s="376" t="s">
        <v>470</v>
      </c>
      <c r="D8" s="377"/>
      <c r="E8" s="377"/>
      <c r="F8" s="377"/>
      <c r="G8" s="377"/>
      <c r="H8" s="377"/>
      <c r="I8" s="377"/>
      <c r="J8" s="378"/>
      <c r="K8" s="97"/>
      <c r="L8" s="14"/>
    </row>
    <row r="9" spans="1:12" ht="30" customHeight="1">
      <c r="A9" s="88" t="s">
        <v>289</v>
      </c>
      <c r="B9" s="278" t="s">
        <v>471</v>
      </c>
      <c r="C9" s="279"/>
      <c r="D9" s="279"/>
      <c r="E9" s="279"/>
      <c r="F9" s="279"/>
      <c r="G9" s="279"/>
      <c r="H9" s="279"/>
      <c r="I9" s="279"/>
      <c r="J9" s="279"/>
      <c r="K9" s="97"/>
      <c r="L9" s="14"/>
    </row>
    <row r="10" spans="1:12" ht="30" customHeight="1">
      <c r="A10" s="88" t="s">
        <v>291</v>
      </c>
      <c r="B10" s="278" t="s">
        <v>472</v>
      </c>
      <c r="C10" s="279"/>
      <c r="D10" s="279"/>
      <c r="E10" s="279"/>
      <c r="F10" s="279"/>
      <c r="G10" s="279"/>
      <c r="H10" s="279"/>
      <c r="I10" s="279"/>
      <c r="J10" s="279"/>
      <c r="K10" s="97"/>
      <c r="L10" s="14"/>
    </row>
    <row r="11" spans="1:12" ht="30" customHeight="1">
      <c r="A11" s="88" t="s">
        <v>198</v>
      </c>
      <c r="B11" s="278" t="s">
        <v>246</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460</v>
      </c>
      <c r="C13" s="290"/>
      <c r="D13" s="290"/>
      <c r="E13" s="290"/>
      <c r="F13" s="290"/>
      <c r="G13" s="290"/>
      <c r="H13" s="290"/>
      <c r="I13" s="290"/>
      <c r="J13" s="291"/>
      <c r="K13" s="97"/>
      <c r="L13" s="14"/>
    </row>
    <row r="14" spans="1:12" ht="30" customHeight="1">
      <c r="A14" s="88" t="s">
        <v>204</v>
      </c>
      <c r="B14" s="278" t="s">
        <v>473</v>
      </c>
      <c r="C14" s="279"/>
      <c r="D14" s="279"/>
      <c r="E14" s="279"/>
      <c r="F14" s="279"/>
      <c r="G14" s="279"/>
      <c r="H14" s="279"/>
      <c r="I14" s="279"/>
      <c r="J14" s="279"/>
      <c r="K14" s="97"/>
      <c r="L14" s="14"/>
    </row>
    <row r="15" spans="1:12" ht="30" customHeight="1">
      <c r="A15" s="88" t="s">
        <v>206</v>
      </c>
      <c r="B15" s="278" t="s">
        <v>474</v>
      </c>
      <c r="C15" s="279"/>
      <c r="D15" s="279"/>
      <c r="E15" s="279"/>
      <c r="F15" s="279"/>
      <c r="G15" s="279"/>
      <c r="H15" s="279"/>
      <c r="I15" s="279"/>
      <c r="J15" s="279"/>
      <c r="K15" s="97"/>
      <c r="L15" s="14"/>
    </row>
    <row r="16" spans="1:12" ht="30" customHeight="1">
      <c r="A16" s="88" t="s">
        <v>208</v>
      </c>
      <c r="B16" s="278" t="s">
        <v>463</v>
      </c>
      <c r="C16" s="279"/>
      <c r="D16" s="279"/>
      <c r="E16" s="279"/>
      <c r="F16" s="279"/>
      <c r="G16" s="279"/>
      <c r="H16" s="279"/>
      <c r="I16" s="279"/>
      <c r="J16" s="279"/>
      <c r="K16" s="97"/>
      <c r="L16" s="14"/>
    </row>
    <row r="17" spans="1:12" ht="30" customHeight="1">
      <c r="A17" s="88" t="s">
        <v>296</v>
      </c>
      <c r="B17" s="354">
        <v>0</v>
      </c>
      <c r="C17" s="350"/>
      <c r="D17" s="350"/>
      <c r="E17" s="350"/>
      <c r="F17" s="351"/>
      <c r="G17" s="350"/>
      <c r="H17" s="350"/>
      <c r="I17" s="350"/>
      <c r="J17" s="350"/>
      <c r="K17" s="97"/>
      <c r="L17" s="14"/>
    </row>
    <row r="18" spans="1:12" ht="30" customHeight="1">
      <c r="A18" s="88" t="s">
        <v>211</v>
      </c>
      <c r="B18" s="278" t="s">
        <v>387</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0.02</v>
      </c>
      <c r="C22" s="175">
        <v>0.30000000000000004</v>
      </c>
      <c r="D22" s="175">
        <v>0.58000000000000007</v>
      </c>
      <c r="E22" s="175">
        <v>0.8600000000000001</v>
      </c>
      <c r="F22" s="175">
        <v>1</v>
      </c>
      <c r="G22" s="197">
        <f>MAX(B22:F22)</f>
        <v>1</v>
      </c>
      <c r="H22" s="97"/>
      <c r="I22" s="20"/>
      <c r="J22" s="20"/>
      <c r="K22" s="20"/>
      <c r="L22" s="14"/>
    </row>
    <row r="23" spans="1:12" ht="30" customHeight="1">
      <c r="A23" s="100" t="s">
        <v>221</v>
      </c>
      <c r="B23" s="225">
        <f>MAX(D29:D30)</f>
        <v>0.02</v>
      </c>
      <c r="C23" s="225">
        <f>MAX(D31:D34)</f>
        <v>0.1</v>
      </c>
      <c r="D23" s="225">
        <f>MAX(D35:D38)</f>
        <v>0</v>
      </c>
      <c r="E23" s="225">
        <f>MAX(D39:D42)</f>
        <v>0</v>
      </c>
      <c r="F23" s="225">
        <f>MAX(D43:D44)</f>
        <v>0</v>
      </c>
      <c r="G23" s="197">
        <f>MAX(B23:F23)</f>
        <v>0.1</v>
      </c>
      <c r="H23" s="97"/>
      <c r="I23" s="20"/>
      <c r="J23" s="20"/>
      <c r="K23" s="20"/>
      <c r="L23" s="14"/>
    </row>
    <row r="24" spans="1:12" ht="30" customHeight="1">
      <c r="A24" s="100" t="s">
        <v>222</v>
      </c>
      <c r="B24" s="103">
        <f>IFERROR(IF(B23/B22&gt;100%,100%,B23/B22),0)</f>
        <v>1</v>
      </c>
      <c r="C24" s="103">
        <f>IFERROR(IF(C23/C22&gt;100%,100%,C23/C22),0)</f>
        <v>0.33333333333333331</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0.02</v>
      </c>
      <c r="C25" s="103">
        <f t="shared" ref="C25:G25" si="0">C23/$G$22</f>
        <v>0.1</v>
      </c>
      <c r="D25" s="103">
        <f t="shared" si="0"/>
        <v>0</v>
      </c>
      <c r="E25" s="103">
        <f t="shared" si="0"/>
        <v>0</v>
      </c>
      <c r="F25" s="103">
        <f t="shared" si="0"/>
        <v>0</v>
      </c>
      <c r="G25" s="103">
        <f t="shared" si="0"/>
        <v>0.1</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01.25" customHeight="1">
      <c r="A29" s="109">
        <v>2024</v>
      </c>
      <c r="B29" s="110" t="s">
        <v>233</v>
      </c>
      <c r="C29" s="112">
        <v>1.4999999999999999E-2</v>
      </c>
      <c r="D29" s="236">
        <v>1.4999999999999999E-2</v>
      </c>
      <c r="E29" s="193">
        <f>IFERROR(IF(D29/C29&gt;100%,100%,D29/C29),0)</f>
        <v>1</v>
      </c>
      <c r="F29" s="292" t="s">
        <v>475</v>
      </c>
      <c r="G29" s="293"/>
      <c r="H29" s="294"/>
      <c r="I29" s="368" t="s">
        <v>476</v>
      </c>
      <c r="J29" s="296"/>
      <c r="K29" s="97"/>
      <c r="L29" s="14"/>
    </row>
    <row r="30" spans="1:12" ht="146.25" customHeight="1">
      <c r="A30" s="109">
        <v>2024</v>
      </c>
      <c r="B30" s="110" t="s">
        <v>236</v>
      </c>
      <c r="C30" s="112">
        <v>0.02</v>
      </c>
      <c r="D30" s="236">
        <v>0.02</v>
      </c>
      <c r="E30" s="193">
        <f t="shared" ref="E30:E44" si="1">IFERROR(IF(D30/C30&gt;100%,100%,D30/C30),0)</f>
        <v>1</v>
      </c>
      <c r="F30" s="292" t="s">
        <v>477</v>
      </c>
      <c r="G30" s="293"/>
      <c r="H30" s="294"/>
      <c r="I30" s="368" t="s">
        <v>478</v>
      </c>
      <c r="J30" s="296"/>
      <c r="K30" s="97"/>
      <c r="L30" s="14"/>
    </row>
    <row r="31" spans="1:12" ht="91.5" customHeight="1">
      <c r="A31" s="109">
        <v>2025</v>
      </c>
      <c r="B31" s="110" t="s">
        <v>238</v>
      </c>
      <c r="C31" s="112">
        <v>0.1</v>
      </c>
      <c r="D31" s="200">
        <v>0.1</v>
      </c>
      <c r="E31" s="193">
        <f t="shared" si="1"/>
        <v>1</v>
      </c>
      <c r="F31" s="275" t="s">
        <v>479</v>
      </c>
      <c r="G31" s="276"/>
      <c r="H31" s="277"/>
      <c r="I31" s="273" t="s">
        <v>480</v>
      </c>
      <c r="J31" s="274"/>
      <c r="K31" s="97"/>
      <c r="L31" s="14"/>
    </row>
    <row r="32" spans="1:12" ht="18.75">
      <c r="A32" s="109">
        <v>2025</v>
      </c>
      <c r="B32" s="110" t="s">
        <v>240</v>
      </c>
      <c r="C32" s="112">
        <v>0.15</v>
      </c>
      <c r="D32" s="233"/>
      <c r="E32" s="234">
        <f t="shared" si="1"/>
        <v>0</v>
      </c>
      <c r="F32" s="292"/>
      <c r="G32" s="293"/>
      <c r="H32" s="294"/>
      <c r="I32" s="273"/>
      <c r="J32" s="274"/>
      <c r="K32" s="97"/>
      <c r="L32" s="140"/>
    </row>
    <row r="33" spans="1:12" ht="18.75" customHeight="1">
      <c r="A33" s="109">
        <v>2025</v>
      </c>
      <c r="B33" s="110" t="s">
        <v>233</v>
      </c>
      <c r="C33" s="112">
        <v>0.25</v>
      </c>
      <c r="D33" s="200"/>
      <c r="E33" s="193">
        <f t="shared" si="1"/>
        <v>0</v>
      </c>
      <c r="F33" s="275"/>
      <c r="G33" s="276"/>
      <c r="H33" s="277"/>
      <c r="I33" s="273"/>
      <c r="J33" s="274"/>
      <c r="K33" s="97"/>
      <c r="L33" s="14"/>
    </row>
    <row r="34" spans="1:12" ht="18.75" customHeight="1">
      <c r="A34" s="109">
        <v>2025</v>
      </c>
      <c r="B34" s="110" t="s">
        <v>236</v>
      </c>
      <c r="C34" s="112">
        <v>0.3</v>
      </c>
      <c r="D34" s="200"/>
      <c r="E34" s="193">
        <f t="shared" si="1"/>
        <v>0</v>
      </c>
      <c r="F34" s="275"/>
      <c r="G34" s="276"/>
      <c r="H34" s="277"/>
      <c r="I34" s="273"/>
      <c r="J34" s="274"/>
      <c r="K34" s="97"/>
      <c r="L34" s="14"/>
    </row>
    <row r="35" spans="1:12" ht="18.75" customHeight="1">
      <c r="A35" s="109">
        <v>2026</v>
      </c>
      <c r="B35" s="110" t="s">
        <v>238</v>
      </c>
      <c r="C35" s="113"/>
      <c r="D35" s="200"/>
      <c r="E35" s="193">
        <f t="shared" si="1"/>
        <v>0</v>
      </c>
      <c r="F35" s="275"/>
      <c r="G35" s="276"/>
      <c r="H35" s="277"/>
      <c r="I35" s="273"/>
      <c r="J35" s="274"/>
      <c r="K35" s="97"/>
      <c r="L35" s="14"/>
    </row>
    <row r="36" spans="1:12" ht="18.75" customHeight="1">
      <c r="A36" s="109">
        <v>2026</v>
      </c>
      <c r="B36" s="110" t="s">
        <v>240</v>
      </c>
      <c r="C36" s="113"/>
      <c r="D36" s="200"/>
      <c r="E36" s="193">
        <f t="shared" si="1"/>
        <v>0</v>
      </c>
      <c r="F36" s="275"/>
      <c r="G36" s="276"/>
      <c r="H36" s="277"/>
      <c r="I36" s="273"/>
      <c r="J36" s="274"/>
      <c r="K36" s="97"/>
      <c r="L36" s="14"/>
    </row>
    <row r="37" spans="1:12" ht="18.75" customHeight="1">
      <c r="A37" s="109">
        <v>2026</v>
      </c>
      <c r="B37" s="110" t="s">
        <v>233</v>
      </c>
      <c r="C37" s="113"/>
      <c r="D37" s="200"/>
      <c r="E37" s="193">
        <f t="shared" si="1"/>
        <v>0</v>
      </c>
      <c r="F37" s="275"/>
      <c r="G37" s="276"/>
      <c r="H37" s="277"/>
      <c r="I37" s="273"/>
      <c r="J37" s="274"/>
      <c r="K37" s="97"/>
      <c r="L37" s="14"/>
    </row>
    <row r="38" spans="1:12" ht="18.75" customHeight="1">
      <c r="A38" s="109">
        <v>2026</v>
      </c>
      <c r="B38" s="110" t="s">
        <v>236</v>
      </c>
      <c r="C38" s="113"/>
      <c r="D38" s="200"/>
      <c r="E38" s="193">
        <f t="shared" si="1"/>
        <v>0</v>
      </c>
      <c r="F38" s="275"/>
      <c r="G38" s="276"/>
      <c r="H38" s="277"/>
      <c r="I38" s="273"/>
      <c r="J38" s="274"/>
      <c r="K38" s="97"/>
      <c r="L38" s="14"/>
    </row>
    <row r="39" spans="1:12" ht="18.75" customHeight="1">
      <c r="A39" s="109">
        <v>2027</v>
      </c>
      <c r="B39" s="110" t="s">
        <v>238</v>
      </c>
      <c r="C39" s="113"/>
      <c r="D39" s="200"/>
      <c r="E39" s="193">
        <f t="shared" si="1"/>
        <v>0</v>
      </c>
      <c r="F39" s="275"/>
      <c r="G39" s="276"/>
      <c r="H39" s="277"/>
      <c r="I39" s="273"/>
      <c r="J39" s="274"/>
      <c r="K39" s="97"/>
      <c r="L39" s="14"/>
    </row>
    <row r="40" spans="1:12" ht="18.75" customHeight="1">
      <c r="A40" s="109">
        <v>2027</v>
      </c>
      <c r="B40" s="110" t="s">
        <v>240</v>
      </c>
      <c r="C40" s="113"/>
      <c r="D40" s="200"/>
      <c r="E40" s="193">
        <f t="shared" si="1"/>
        <v>0</v>
      </c>
      <c r="F40" s="275"/>
      <c r="G40" s="276"/>
      <c r="H40" s="277"/>
      <c r="I40" s="273"/>
      <c r="J40" s="274"/>
      <c r="K40" s="97"/>
      <c r="L40" s="14"/>
    </row>
    <row r="41" spans="1:12" ht="18.75" customHeight="1">
      <c r="A41" s="109">
        <v>2027</v>
      </c>
      <c r="B41" s="110" t="s">
        <v>233</v>
      </c>
      <c r="C41" s="113"/>
      <c r="D41" s="200"/>
      <c r="E41" s="193">
        <f t="shared" si="1"/>
        <v>0</v>
      </c>
      <c r="F41" s="275"/>
      <c r="G41" s="276"/>
      <c r="H41" s="277"/>
      <c r="I41" s="273"/>
      <c r="J41" s="274"/>
      <c r="K41" s="97"/>
      <c r="L41" s="14"/>
    </row>
    <row r="42" spans="1:12" ht="18.75" customHeight="1">
      <c r="A42" s="109">
        <v>2027</v>
      </c>
      <c r="B42" s="110" t="s">
        <v>236</v>
      </c>
      <c r="C42" s="113"/>
      <c r="D42" s="200"/>
      <c r="E42" s="193">
        <f t="shared" si="1"/>
        <v>0</v>
      </c>
      <c r="F42" s="275"/>
      <c r="G42" s="276"/>
      <c r="H42" s="277"/>
      <c r="I42" s="273"/>
      <c r="J42" s="274"/>
      <c r="K42" s="97"/>
      <c r="L42" s="14"/>
    </row>
    <row r="43" spans="1:12" ht="18.75" customHeight="1">
      <c r="A43" s="109">
        <v>2028</v>
      </c>
      <c r="B43" s="110" t="s">
        <v>238</v>
      </c>
      <c r="C43" s="113"/>
      <c r="D43" s="200"/>
      <c r="E43" s="193">
        <f t="shared" si="1"/>
        <v>0</v>
      </c>
      <c r="F43" s="275"/>
      <c r="G43" s="276"/>
      <c r="H43" s="277"/>
      <c r="I43" s="273"/>
      <c r="J43" s="274"/>
      <c r="K43" s="97"/>
      <c r="L43" s="14"/>
    </row>
    <row r="44" spans="1:12" ht="18.75" customHeight="1">
      <c r="A44" s="109">
        <v>2028</v>
      </c>
      <c r="B44" s="110" t="s">
        <v>240</v>
      </c>
      <c r="C44" s="113"/>
      <c r="D44" s="200"/>
      <c r="E44" s="193">
        <f t="shared" si="1"/>
        <v>0</v>
      </c>
      <c r="F44" s="275"/>
      <c r="G44" s="276"/>
      <c r="H44" s="277"/>
      <c r="I44" s="273"/>
      <c r="J44" s="274"/>
      <c r="K44" s="141"/>
      <c r="L44" s="56"/>
    </row>
  </sheetData>
  <mergeCells count="50">
    <mergeCell ref="B18:J18"/>
    <mergeCell ref="B20:G20"/>
    <mergeCell ref="F28:H28"/>
    <mergeCell ref="I28:J28"/>
    <mergeCell ref="F29:H29"/>
    <mergeCell ref="I29:J2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4"/>
  <sheetViews>
    <sheetView showGridLines="0" topLeftCell="A13" zoomScale="80" zoomScaleNormal="80" workbookViewId="0">
      <selection activeCell="B25" sqref="B25:C25"/>
    </sheetView>
  </sheetViews>
  <sheetFormatPr baseColWidth="10" defaultColWidth="10.85546875" defaultRowHeight="15" customHeight="1"/>
  <cols>
    <col min="1" max="1" width="45.42578125" style="1" customWidth="1"/>
    <col min="2" max="10" width="21.285156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178</v>
      </c>
      <c r="C6" s="279"/>
      <c r="D6" s="279"/>
      <c r="E6" s="279"/>
      <c r="F6" s="279"/>
      <c r="G6" s="279"/>
      <c r="H6" s="279"/>
      <c r="I6" s="279"/>
      <c r="J6" s="279"/>
      <c r="K6" s="97"/>
      <c r="L6" s="14"/>
    </row>
    <row r="7" spans="1:12" ht="30" customHeight="1">
      <c r="A7" s="88" t="s">
        <v>285</v>
      </c>
      <c r="B7" s="278" t="s">
        <v>481</v>
      </c>
      <c r="C7" s="279"/>
      <c r="D7" s="279"/>
      <c r="E7" s="279"/>
      <c r="F7" s="279"/>
      <c r="G7" s="279"/>
      <c r="H7" s="279"/>
      <c r="I7" s="279"/>
      <c r="J7" s="279"/>
      <c r="K7" s="97"/>
      <c r="L7" s="14"/>
    </row>
    <row r="8" spans="1:12" ht="30" customHeight="1">
      <c r="A8" s="88" t="s">
        <v>286</v>
      </c>
      <c r="B8" s="90" t="s">
        <v>482</v>
      </c>
      <c r="C8" s="289" t="s">
        <v>179</v>
      </c>
      <c r="D8" s="290"/>
      <c r="E8" s="290"/>
      <c r="F8" s="290"/>
      <c r="G8" s="290"/>
      <c r="H8" s="290"/>
      <c r="I8" s="290"/>
      <c r="J8" s="291"/>
      <c r="K8" s="97"/>
      <c r="L8" s="14"/>
    </row>
    <row r="9" spans="1:12" ht="30" customHeight="1">
      <c r="A9" s="88" t="s">
        <v>289</v>
      </c>
      <c r="B9" s="278" t="s">
        <v>483</v>
      </c>
      <c r="C9" s="279"/>
      <c r="D9" s="279"/>
      <c r="E9" s="279"/>
      <c r="F9" s="279"/>
      <c r="G9" s="279"/>
      <c r="H9" s="279"/>
      <c r="I9" s="279"/>
      <c r="J9" s="279"/>
      <c r="K9" s="97"/>
      <c r="L9" s="14"/>
    </row>
    <row r="10" spans="1:12" ht="30" customHeight="1">
      <c r="A10" s="88" t="s">
        <v>291</v>
      </c>
      <c r="B10" s="278" t="s">
        <v>484</v>
      </c>
      <c r="C10" s="279"/>
      <c r="D10" s="279"/>
      <c r="E10" s="279"/>
      <c r="F10" s="279"/>
      <c r="G10" s="279"/>
      <c r="H10" s="279"/>
      <c r="I10" s="279"/>
      <c r="J10" s="279"/>
      <c r="K10" s="97"/>
      <c r="L10" s="14"/>
    </row>
    <row r="11" spans="1:12" ht="30" customHeight="1">
      <c r="A11" s="88" t="s">
        <v>198</v>
      </c>
      <c r="B11" s="278" t="s">
        <v>246</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485</v>
      </c>
      <c r="C14" s="279"/>
      <c r="D14" s="279"/>
      <c r="E14" s="279"/>
      <c r="F14" s="279"/>
      <c r="G14" s="279"/>
      <c r="H14" s="279"/>
      <c r="I14" s="279"/>
      <c r="J14" s="279"/>
      <c r="K14" s="97"/>
      <c r="L14" s="14"/>
    </row>
    <row r="15" spans="1:12" ht="30" customHeight="1">
      <c r="A15" s="88" t="s">
        <v>206</v>
      </c>
      <c r="B15" s="278" t="s">
        <v>486</v>
      </c>
      <c r="C15" s="279"/>
      <c r="D15" s="279"/>
      <c r="E15" s="279"/>
      <c r="F15" s="279"/>
      <c r="G15" s="279"/>
      <c r="H15" s="279"/>
      <c r="I15" s="279"/>
      <c r="J15" s="279"/>
      <c r="K15" s="97"/>
      <c r="L15" s="14"/>
    </row>
    <row r="16" spans="1:12" ht="30" customHeight="1">
      <c r="A16" s="88" t="s">
        <v>208</v>
      </c>
      <c r="B16" s="278" t="s">
        <v>487</v>
      </c>
      <c r="C16" s="279"/>
      <c r="D16" s="279"/>
      <c r="E16" s="279"/>
      <c r="F16" s="279"/>
      <c r="G16" s="279"/>
      <c r="H16" s="279"/>
      <c r="I16" s="279"/>
      <c r="J16" s="279"/>
      <c r="K16" s="97"/>
      <c r="L16" s="14"/>
    </row>
    <row r="17" spans="1:12" ht="30" customHeight="1">
      <c r="A17" s="88" t="s">
        <v>296</v>
      </c>
      <c r="B17" s="278" t="s">
        <v>488</v>
      </c>
      <c r="C17" s="279"/>
      <c r="D17" s="279"/>
      <c r="E17" s="279"/>
      <c r="F17" s="281"/>
      <c r="G17" s="279"/>
      <c r="H17" s="279"/>
      <c r="I17" s="279"/>
      <c r="J17" s="279"/>
      <c r="K17" s="97"/>
      <c r="L17" s="14"/>
    </row>
    <row r="18" spans="1:12" ht="30" customHeight="1">
      <c r="A18" s="88" t="s">
        <v>211</v>
      </c>
      <c r="B18" s="278" t="s">
        <v>249</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6">
        <v>0.95</v>
      </c>
      <c r="C22" s="175">
        <v>0.95</v>
      </c>
      <c r="D22" s="175">
        <v>0.95</v>
      </c>
      <c r="E22" s="175">
        <v>0.95</v>
      </c>
      <c r="F22" s="175">
        <v>0.95</v>
      </c>
      <c r="G22" s="105">
        <f>AVERAGE(C22:F22)</f>
        <v>0.95</v>
      </c>
      <c r="H22" s="97"/>
      <c r="I22" s="187"/>
      <c r="J22" s="20"/>
      <c r="K22" s="20"/>
      <c r="L22" s="14"/>
    </row>
    <row r="23" spans="1:12" ht="30" customHeight="1">
      <c r="A23" s="100" t="s">
        <v>221</v>
      </c>
      <c r="B23" s="134">
        <f>IFERROR(AVERAGE(D29:D30),"")</f>
        <v>0.94</v>
      </c>
      <c r="C23" s="134">
        <f>IFERROR(AVERAGE(D31:D34),"")</f>
        <v>1</v>
      </c>
      <c r="D23" s="134" t="str">
        <f>IFERROR(AVERAGE(D35:D38),"")</f>
        <v/>
      </c>
      <c r="E23" s="134" t="str">
        <f>IFERROR(AVERAGE(D39:D42),"")</f>
        <v/>
      </c>
      <c r="F23" s="134" t="str">
        <f>IFERROR(AVERAGE(D43:D44),"")</f>
        <v/>
      </c>
      <c r="G23" s="197">
        <f>AVERAGE(B23:F23)</f>
        <v>0.97</v>
      </c>
      <c r="H23" s="97"/>
      <c r="I23" s="20"/>
      <c r="J23" s="20"/>
      <c r="K23" s="20"/>
      <c r="L23" s="14"/>
    </row>
    <row r="24" spans="1:12" ht="30" customHeight="1">
      <c r="A24" s="100" t="s">
        <v>222</v>
      </c>
      <c r="B24" s="103">
        <f>IFERROR(IF(B23/B22&gt;100%,100%,B23/B22),"")</f>
        <v>0.98947368421052628</v>
      </c>
      <c r="C24" s="241">
        <f>IFERROR(IF(C23/C22&gt;100%,100%,C23/C22)*0.25,"")</f>
        <v>0.25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1">
        <f>IF(((B23/B22)*0.125)&gt;0.125,0.125,(B23/B22)*0.125)</f>
        <v>0.12368421052631579</v>
      </c>
      <c r="C25" s="253">
        <f>IF(((B23/B22)*0.125)&gt;0.125,0.125,IF(((B23/B22)*0.125)+((C23/C22)*0.0625)&gt;0.1875,0.1875,((B23/B22)*0.125)+((C23/C22)*0.0625)))</f>
        <v>0.1875</v>
      </c>
      <c r="D25" s="103"/>
      <c r="E25" s="103"/>
      <c r="F25" s="103"/>
      <c r="G25" s="103">
        <f>MAX(B25:F25)</f>
        <v>0.1875</v>
      </c>
      <c r="H25" s="97"/>
      <c r="I25" s="20"/>
      <c r="J25" s="20"/>
      <c r="K25" s="20"/>
      <c r="L25" s="14"/>
    </row>
    <row r="26" spans="1:12" ht="30" customHeight="1">
      <c r="A26" s="106"/>
      <c r="B26" s="92"/>
      <c r="C26" s="92"/>
      <c r="D26" s="92"/>
      <c r="E26" s="92">
        <f>88/95</f>
        <v>0.9263157894736842</v>
      </c>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40.25" customHeight="1">
      <c r="A29" s="109">
        <v>2024</v>
      </c>
      <c r="B29" s="110" t="s">
        <v>233</v>
      </c>
      <c r="C29" s="188">
        <v>0.95</v>
      </c>
      <c r="D29" s="199">
        <v>0.88</v>
      </c>
      <c r="E29" s="193">
        <f>IFERROR(IF(D29/C29&gt;95%,100%,D29/C29),0)</f>
        <v>0.9263157894736842</v>
      </c>
      <c r="F29" s="292" t="s">
        <v>489</v>
      </c>
      <c r="G29" s="293"/>
      <c r="H29" s="294"/>
      <c r="I29" s="368" t="s">
        <v>490</v>
      </c>
      <c r="J29" s="296"/>
      <c r="K29" s="97"/>
      <c r="L29" s="14"/>
    </row>
    <row r="30" spans="1:12" ht="90.75" customHeight="1">
      <c r="A30" s="109">
        <v>2024</v>
      </c>
      <c r="B30" s="110" t="s">
        <v>236</v>
      </c>
      <c r="C30" s="188">
        <v>0.95</v>
      </c>
      <c r="D30" s="199">
        <v>1</v>
      </c>
      <c r="E30" s="193">
        <f t="shared" ref="E30:E44" si="0">IFERROR(IF(D30/C30&gt;95%,100%,D30/C30),0)</f>
        <v>1</v>
      </c>
      <c r="F30" s="292" t="s">
        <v>491</v>
      </c>
      <c r="G30" s="293"/>
      <c r="H30" s="294"/>
      <c r="I30" s="368" t="s">
        <v>490</v>
      </c>
      <c r="J30" s="296"/>
      <c r="K30" s="97"/>
      <c r="L30" s="14"/>
    </row>
    <row r="31" spans="1:12" ht="204.75" customHeight="1">
      <c r="A31" s="109">
        <v>2025</v>
      </c>
      <c r="B31" s="110" t="s">
        <v>238</v>
      </c>
      <c r="C31" s="188">
        <v>0.95</v>
      </c>
      <c r="D31" s="199">
        <v>1</v>
      </c>
      <c r="E31" s="193">
        <f t="shared" si="0"/>
        <v>1</v>
      </c>
      <c r="F31" s="292" t="s">
        <v>492</v>
      </c>
      <c r="G31" s="293"/>
      <c r="H31" s="294"/>
      <c r="I31" s="368" t="s">
        <v>493</v>
      </c>
      <c r="J31" s="296"/>
      <c r="K31" s="97"/>
      <c r="L31" s="14"/>
    </row>
    <row r="32" spans="1:12" ht="18.75">
      <c r="A32" s="109">
        <v>2025</v>
      </c>
      <c r="B32" s="110" t="s">
        <v>240</v>
      </c>
      <c r="C32" s="188">
        <v>0.95</v>
      </c>
      <c r="D32" s="199"/>
      <c r="E32" s="234">
        <f t="shared" si="0"/>
        <v>0</v>
      </c>
      <c r="F32" s="292"/>
      <c r="G32" s="293"/>
      <c r="H32" s="294"/>
      <c r="I32" s="368"/>
      <c r="J32" s="296"/>
      <c r="K32" s="97"/>
      <c r="L32" s="140"/>
    </row>
    <row r="33" spans="1:12" ht="18.75" customHeight="1">
      <c r="A33" s="109">
        <v>2025</v>
      </c>
      <c r="B33" s="110" t="s">
        <v>233</v>
      </c>
      <c r="C33" s="188">
        <v>0.95</v>
      </c>
      <c r="D33" s="71"/>
      <c r="E33" s="193">
        <f t="shared" si="0"/>
        <v>0</v>
      </c>
      <c r="F33" s="275"/>
      <c r="G33" s="276"/>
      <c r="H33" s="277"/>
      <c r="I33" s="273"/>
      <c r="J33" s="274"/>
      <c r="K33" s="97"/>
      <c r="L33" s="14"/>
    </row>
    <row r="34" spans="1:12" ht="18.75" customHeight="1">
      <c r="A34" s="109">
        <v>2025</v>
      </c>
      <c r="B34" s="110" t="s">
        <v>236</v>
      </c>
      <c r="C34" s="188">
        <v>0.95</v>
      </c>
      <c r="D34" s="113"/>
      <c r="E34" s="193">
        <f t="shared" si="0"/>
        <v>0</v>
      </c>
      <c r="F34" s="275"/>
      <c r="G34" s="276"/>
      <c r="H34" s="277"/>
      <c r="I34" s="273"/>
      <c r="J34" s="274"/>
      <c r="K34" s="97"/>
      <c r="L34" s="14"/>
    </row>
    <row r="35" spans="1:12" ht="18.75" customHeight="1">
      <c r="A35" s="109">
        <v>2026</v>
      </c>
      <c r="B35" s="110" t="s">
        <v>238</v>
      </c>
      <c r="C35" s="188">
        <v>0.95</v>
      </c>
      <c r="D35" s="71"/>
      <c r="E35" s="193">
        <f t="shared" si="0"/>
        <v>0</v>
      </c>
      <c r="F35" s="275"/>
      <c r="G35" s="276"/>
      <c r="H35" s="277"/>
      <c r="I35" s="273"/>
      <c r="J35" s="274"/>
      <c r="K35" s="97"/>
      <c r="L35" s="14"/>
    </row>
    <row r="36" spans="1:12" ht="18.75" customHeight="1">
      <c r="A36" s="109">
        <v>2026</v>
      </c>
      <c r="B36" s="110" t="s">
        <v>240</v>
      </c>
      <c r="C36" s="188">
        <v>0.95</v>
      </c>
      <c r="D36" s="71"/>
      <c r="E36" s="193">
        <f t="shared" si="0"/>
        <v>0</v>
      </c>
      <c r="F36" s="275"/>
      <c r="G36" s="276"/>
      <c r="H36" s="277"/>
      <c r="I36" s="273"/>
      <c r="J36" s="274"/>
      <c r="K36" s="97"/>
      <c r="L36" s="14"/>
    </row>
    <row r="37" spans="1:12" ht="18.75" customHeight="1">
      <c r="A37" s="109">
        <v>2026</v>
      </c>
      <c r="B37" s="110" t="s">
        <v>233</v>
      </c>
      <c r="C37" s="188">
        <v>0.95</v>
      </c>
      <c r="D37" s="71"/>
      <c r="E37" s="193">
        <f t="shared" si="0"/>
        <v>0</v>
      </c>
      <c r="F37" s="275"/>
      <c r="G37" s="276"/>
      <c r="H37" s="277"/>
      <c r="I37" s="273"/>
      <c r="J37" s="274"/>
      <c r="K37" s="97"/>
      <c r="L37" s="14"/>
    </row>
    <row r="38" spans="1:12" ht="18.75" customHeight="1">
      <c r="A38" s="109">
        <v>2026</v>
      </c>
      <c r="B38" s="110" t="s">
        <v>236</v>
      </c>
      <c r="C38" s="188">
        <v>0.95</v>
      </c>
      <c r="D38" s="71"/>
      <c r="E38" s="193">
        <f t="shared" si="0"/>
        <v>0</v>
      </c>
      <c r="F38" s="275"/>
      <c r="G38" s="276"/>
      <c r="H38" s="277"/>
      <c r="I38" s="273"/>
      <c r="J38" s="274"/>
      <c r="K38" s="97"/>
      <c r="L38" s="14"/>
    </row>
    <row r="39" spans="1:12" ht="18.75" customHeight="1">
      <c r="A39" s="109">
        <v>2027</v>
      </c>
      <c r="B39" s="110" t="s">
        <v>238</v>
      </c>
      <c r="C39" s="188">
        <v>0.95</v>
      </c>
      <c r="D39" s="113"/>
      <c r="E39" s="193">
        <f t="shared" si="0"/>
        <v>0</v>
      </c>
      <c r="F39" s="275"/>
      <c r="G39" s="276"/>
      <c r="H39" s="277"/>
      <c r="I39" s="273"/>
      <c r="J39" s="274"/>
      <c r="K39" s="97"/>
      <c r="L39" s="14"/>
    </row>
    <row r="40" spans="1:12" ht="18.75" customHeight="1">
      <c r="A40" s="109">
        <v>2027</v>
      </c>
      <c r="B40" s="110" t="s">
        <v>240</v>
      </c>
      <c r="C40" s="188">
        <v>0.95</v>
      </c>
      <c r="D40" s="71"/>
      <c r="E40" s="193">
        <f t="shared" si="0"/>
        <v>0</v>
      </c>
      <c r="F40" s="275"/>
      <c r="G40" s="276"/>
      <c r="H40" s="277"/>
      <c r="I40" s="273"/>
      <c r="J40" s="274"/>
      <c r="K40" s="97"/>
      <c r="L40" s="14"/>
    </row>
    <row r="41" spans="1:12" ht="18.75" customHeight="1">
      <c r="A41" s="109">
        <v>2027</v>
      </c>
      <c r="B41" s="110" t="s">
        <v>233</v>
      </c>
      <c r="C41" s="188">
        <v>0.95</v>
      </c>
      <c r="D41" s="71"/>
      <c r="E41" s="193">
        <f t="shared" si="0"/>
        <v>0</v>
      </c>
      <c r="F41" s="275"/>
      <c r="G41" s="276"/>
      <c r="H41" s="277"/>
      <c r="I41" s="273"/>
      <c r="J41" s="274"/>
      <c r="K41" s="97"/>
      <c r="L41" s="14"/>
    </row>
    <row r="42" spans="1:12" ht="18.75" customHeight="1">
      <c r="A42" s="109">
        <v>2027</v>
      </c>
      <c r="B42" s="110" t="s">
        <v>236</v>
      </c>
      <c r="C42" s="188">
        <v>0.95</v>
      </c>
      <c r="D42" s="71"/>
      <c r="E42" s="193">
        <f t="shared" si="0"/>
        <v>0</v>
      </c>
      <c r="F42" s="275"/>
      <c r="G42" s="276"/>
      <c r="H42" s="277"/>
      <c r="I42" s="273"/>
      <c r="J42" s="274"/>
      <c r="K42" s="97"/>
      <c r="L42" s="14"/>
    </row>
    <row r="43" spans="1:12" ht="18.75" customHeight="1">
      <c r="A43" s="109">
        <v>2028</v>
      </c>
      <c r="B43" s="110" t="s">
        <v>238</v>
      </c>
      <c r="C43" s="188">
        <v>0.95</v>
      </c>
      <c r="D43" s="71"/>
      <c r="E43" s="193">
        <f t="shared" si="0"/>
        <v>0</v>
      </c>
      <c r="F43" s="275"/>
      <c r="G43" s="276"/>
      <c r="H43" s="277"/>
      <c r="I43" s="273"/>
      <c r="J43" s="274"/>
      <c r="K43" s="97"/>
      <c r="L43" s="14"/>
    </row>
    <row r="44" spans="1:12" ht="18.75" customHeight="1">
      <c r="A44" s="109">
        <v>2028</v>
      </c>
      <c r="B44" s="110" t="s">
        <v>240</v>
      </c>
      <c r="C44" s="188">
        <v>0.95</v>
      </c>
      <c r="D44" s="113"/>
      <c r="E44" s="193">
        <f t="shared" si="0"/>
        <v>0</v>
      </c>
      <c r="F44" s="275"/>
      <c r="G44" s="276"/>
      <c r="H44" s="277"/>
      <c r="I44" s="273"/>
      <c r="J44" s="274"/>
      <c r="K44" s="141"/>
      <c r="L44" s="56"/>
    </row>
  </sheetData>
  <mergeCells count="50">
    <mergeCell ref="C1:H4"/>
    <mergeCell ref="C8:J8"/>
    <mergeCell ref="B12:J12"/>
    <mergeCell ref="B6:J6"/>
    <mergeCell ref="B7:J7"/>
    <mergeCell ref="B9:J9"/>
    <mergeCell ref="B10:J10"/>
    <mergeCell ref="B11:J11"/>
    <mergeCell ref="B13:J13"/>
    <mergeCell ref="B18:J18"/>
    <mergeCell ref="B20:G20"/>
    <mergeCell ref="F29:H29"/>
    <mergeCell ref="I29:J29"/>
    <mergeCell ref="B15:J15"/>
    <mergeCell ref="A27:J27"/>
    <mergeCell ref="B16:J16"/>
    <mergeCell ref="B17:J17"/>
    <mergeCell ref="B14:J14"/>
    <mergeCell ref="F30:H30"/>
    <mergeCell ref="I30:J30"/>
    <mergeCell ref="F28:H28"/>
    <mergeCell ref="I28:J28"/>
    <mergeCell ref="F31:H31"/>
    <mergeCell ref="I31:J31"/>
    <mergeCell ref="F32:H32"/>
    <mergeCell ref="I32:J32"/>
    <mergeCell ref="F33:H33"/>
    <mergeCell ref="I33:J33"/>
    <mergeCell ref="F34:H34"/>
    <mergeCell ref="I34:J34"/>
    <mergeCell ref="F35:H35"/>
    <mergeCell ref="I35:J35"/>
    <mergeCell ref="F36:H36"/>
    <mergeCell ref="I36:J36"/>
    <mergeCell ref="F37:H37"/>
    <mergeCell ref="I37:J37"/>
    <mergeCell ref="F38:H38"/>
    <mergeCell ref="I38:J38"/>
    <mergeCell ref="F39:H39"/>
    <mergeCell ref="I39:J39"/>
    <mergeCell ref="F40:H40"/>
    <mergeCell ref="I40:J40"/>
    <mergeCell ref="F44:H44"/>
    <mergeCell ref="I44:J44"/>
    <mergeCell ref="F41:H41"/>
    <mergeCell ref="I41:J41"/>
    <mergeCell ref="F42:H42"/>
    <mergeCell ref="I42:J42"/>
    <mergeCell ref="F43:H43"/>
    <mergeCell ref="I43:J43"/>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G22" formulaRange="1"/>
    <ignoredError sqref="C24" formula="1"/>
  </ignoredErrors>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L58"/>
  <sheetViews>
    <sheetView showGridLines="0" topLeftCell="A22" zoomScale="80" zoomScaleNormal="80" workbookViewId="0">
      <selection activeCell="I32" sqref="I32:J32"/>
    </sheetView>
  </sheetViews>
  <sheetFormatPr baseColWidth="10" defaultColWidth="10.85546875" defaultRowHeight="15" customHeight="1"/>
  <cols>
    <col min="1" max="1" width="45.42578125" style="1" customWidth="1"/>
    <col min="2" max="10" width="21.1406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284</v>
      </c>
      <c r="B6" s="278" t="s">
        <v>140</v>
      </c>
      <c r="C6" s="279"/>
      <c r="D6" s="279"/>
      <c r="E6" s="279"/>
      <c r="F6" s="279"/>
      <c r="G6" s="279"/>
      <c r="H6" s="279"/>
      <c r="I6" s="279"/>
      <c r="J6" s="279"/>
      <c r="K6" s="97"/>
      <c r="L6" s="14"/>
    </row>
    <row r="7" spans="1:12" ht="30" customHeight="1">
      <c r="A7" s="88" t="s">
        <v>285</v>
      </c>
      <c r="B7" s="278" t="s">
        <v>481</v>
      </c>
      <c r="C7" s="279"/>
      <c r="D7" s="279"/>
      <c r="E7" s="279"/>
      <c r="F7" s="279"/>
      <c r="G7" s="279"/>
      <c r="H7" s="279"/>
      <c r="I7" s="279"/>
      <c r="J7" s="279"/>
      <c r="K7" s="97"/>
      <c r="L7" s="14"/>
    </row>
    <row r="8" spans="1:12" ht="30" customHeight="1">
      <c r="A8" s="88" t="s">
        <v>286</v>
      </c>
      <c r="B8" s="90" t="s">
        <v>494</v>
      </c>
      <c r="C8" s="289" t="s">
        <v>495</v>
      </c>
      <c r="D8" s="290"/>
      <c r="E8" s="290"/>
      <c r="F8" s="290"/>
      <c r="G8" s="290"/>
      <c r="H8" s="290"/>
      <c r="I8" s="290"/>
      <c r="J8" s="291"/>
      <c r="K8" s="97"/>
      <c r="L8" s="14"/>
    </row>
    <row r="9" spans="1:12" ht="30" customHeight="1">
      <c r="A9" s="88" t="s">
        <v>289</v>
      </c>
      <c r="B9" s="278" t="s">
        <v>496</v>
      </c>
      <c r="C9" s="279"/>
      <c r="D9" s="279"/>
      <c r="E9" s="279"/>
      <c r="F9" s="279"/>
      <c r="G9" s="279"/>
      <c r="H9" s="279"/>
      <c r="I9" s="279"/>
      <c r="J9" s="279"/>
      <c r="K9" s="97"/>
      <c r="L9" s="14"/>
    </row>
    <row r="10" spans="1:12" ht="30" customHeight="1">
      <c r="A10" s="88" t="s">
        <v>291</v>
      </c>
      <c r="B10" s="278" t="s">
        <v>496</v>
      </c>
      <c r="C10" s="279"/>
      <c r="D10" s="279"/>
      <c r="E10" s="279"/>
      <c r="F10" s="279"/>
      <c r="G10" s="279"/>
      <c r="H10" s="279"/>
      <c r="I10" s="279"/>
      <c r="J10" s="279"/>
      <c r="K10" s="97"/>
      <c r="L10" s="14"/>
    </row>
    <row r="11" spans="1:12" ht="30" customHeight="1">
      <c r="A11" s="88" t="s">
        <v>198</v>
      </c>
      <c r="B11" s="278" t="s">
        <v>497</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498</v>
      </c>
      <c r="C14" s="279"/>
      <c r="D14" s="279"/>
      <c r="E14" s="279"/>
      <c r="F14" s="279"/>
      <c r="G14" s="279"/>
      <c r="H14" s="279"/>
      <c r="I14" s="279"/>
      <c r="J14" s="279"/>
      <c r="K14" s="97"/>
      <c r="L14" s="14"/>
    </row>
    <row r="15" spans="1:12" ht="30" customHeight="1">
      <c r="A15" s="88" t="s">
        <v>206</v>
      </c>
      <c r="B15" s="278" t="s">
        <v>499</v>
      </c>
      <c r="C15" s="279"/>
      <c r="D15" s="279"/>
      <c r="E15" s="279"/>
      <c r="F15" s="279"/>
      <c r="G15" s="279"/>
      <c r="H15" s="279"/>
      <c r="I15" s="279"/>
      <c r="J15" s="279"/>
      <c r="K15" s="97"/>
      <c r="L15" s="14"/>
    </row>
    <row r="16" spans="1:12" ht="30" customHeight="1">
      <c r="A16" s="88" t="s">
        <v>208</v>
      </c>
      <c r="B16" s="278" t="s">
        <v>138</v>
      </c>
      <c r="C16" s="279"/>
      <c r="D16" s="279"/>
      <c r="E16" s="279"/>
      <c r="F16" s="279"/>
      <c r="G16" s="279"/>
      <c r="H16" s="279"/>
      <c r="I16" s="279"/>
      <c r="J16" s="279"/>
      <c r="K16" s="97"/>
      <c r="L16" s="14"/>
    </row>
    <row r="17" spans="1:12" ht="30" customHeight="1">
      <c r="A17" s="88" t="s">
        <v>296</v>
      </c>
      <c r="B17" s="278" t="s">
        <v>500</v>
      </c>
      <c r="C17" s="279"/>
      <c r="D17" s="279"/>
      <c r="E17" s="279"/>
      <c r="F17" s="281"/>
      <c r="G17" s="279"/>
      <c r="H17" s="279"/>
      <c r="I17" s="279"/>
      <c r="J17" s="279"/>
      <c r="K17" s="97"/>
      <c r="L17" s="14"/>
    </row>
    <row r="18" spans="1:12" ht="30" customHeight="1">
      <c r="A18" s="88" t="s">
        <v>211</v>
      </c>
      <c r="B18" s="278" t="s">
        <v>212</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35">
        <v>1</v>
      </c>
      <c r="C22" s="35">
        <v>1</v>
      </c>
      <c r="D22" s="35">
        <v>1</v>
      </c>
      <c r="E22" s="35">
        <v>1</v>
      </c>
      <c r="F22" s="35">
        <v>1</v>
      </c>
      <c r="G22" s="252">
        <f>SUM(B22:F22)</f>
        <v>5</v>
      </c>
      <c r="H22" s="97"/>
      <c r="I22" s="20"/>
      <c r="J22" s="20"/>
      <c r="K22" s="20"/>
      <c r="L22" s="14"/>
    </row>
    <row r="23" spans="1:12" ht="30" customHeight="1">
      <c r="A23" s="100" t="s">
        <v>221</v>
      </c>
      <c r="B23" s="229">
        <f>SUM(D29:D30)</f>
        <v>1</v>
      </c>
      <c r="C23" s="229">
        <f>SUM(D31:D34)</f>
        <v>0.18</v>
      </c>
      <c r="D23" s="229">
        <f>SUM(D35:D38)</f>
        <v>0</v>
      </c>
      <c r="E23" s="229">
        <f>SUM(D39:D42)</f>
        <v>0</v>
      </c>
      <c r="F23" s="229">
        <f>SUM(D43:D44)</f>
        <v>0</v>
      </c>
      <c r="G23" s="252">
        <f>SUM(B23:F23)</f>
        <v>1.18</v>
      </c>
      <c r="H23" s="97"/>
      <c r="I23" s="20"/>
      <c r="J23" s="20"/>
      <c r="K23" s="20"/>
      <c r="L23" s="14"/>
    </row>
    <row r="24" spans="1:12" ht="30" customHeight="1">
      <c r="A24" s="100" t="s">
        <v>222</v>
      </c>
      <c r="B24" s="103">
        <f>IFERROR(IF(B23/B22&gt;100%,100%,B23/B22),0)</f>
        <v>1</v>
      </c>
      <c r="C24" s="103">
        <f>IFERROR(IF(C23/C22&gt;100%,100%,C23/C22),0)</f>
        <v>0.18</v>
      </c>
      <c r="D24" s="103">
        <f>IFERROR(IF(D23/D22&gt;100%,100%,D23/D22),0)</f>
        <v>0</v>
      </c>
      <c r="E24" s="103">
        <f>IFERROR(IF(E23/E22&gt;100%,100%,E23/E22),0)</f>
        <v>0</v>
      </c>
      <c r="F24" s="103">
        <f>IFERROR(IF(F23/F22&gt;100%,100%,F23/F22),0)</f>
        <v>0</v>
      </c>
      <c r="G24" s="104" t="s">
        <v>223</v>
      </c>
      <c r="H24" s="97"/>
      <c r="I24" s="20"/>
      <c r="J24" s="20"/>
      <c r="K24" s="20"/>
      <c r="L24" s="14"/>
    </row>
    <row r="25" spans="1:12" ht="30" customHeight="1">
      <c r="A25" s="100" t="s">
        <v>224</v>
      </c>
      <c r="B25" s="103">
        <f>B23/G22</f>
        <v>0.2</v>
      </c>
      <c r="C25" s="103">
        <f>(C23/G22)+B25</f>
        <v>0.23600000000000002</v>
      </c>
      <c r="D25" s="103"/>
      <c r="E25" s="103"/>
      <c r="F25" s="103"/>
      <c r="G25" s="103">
        <f>MAX(B25:F25)</f>
        <v>0.23600000000000002</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8.75" customHeight="1">
      <c r="A29" s="109">
        <v>2024</v>
      </c>
      <c r="B29" s="110" t="s">
        <v>233</v>
      </c>
      <c r="C29" s="111">
        <v>0</v>
      </c>
      <c r="D29" s="111">
        <v>0</v>
      </c>
      <c r="E29" s="223">
        <f>IFERROR(IF(D29/C29&gt;100%,100%,D29/C29),0)</f>
        <v>0</v>
      </c>
      <c r="F29" s="275" t="s">
        <v>241</v>
      </c>
      <c r="G29" s="276"/>
      <c r="H29" s="277"/>
      <c r="I29" s="282" t="s">
        <v>241</v>
      </c>
      <c r="J29" s="274"/>
      <c r="K29" s="97"/>
      <c r="L29" s="14"/>
    </row>
    <row r="30" spans="1:12" ht="51.75" customHeight="1">
      <c r="A30" s="109">
        <v>2024</v>
      </c>
      <c r="B30" s="110" t="s">
        <v>236</v>
      </c>
      <c r="C30" s="111">
        <v>1</v>
      </c>
      <c r="D30" s="111">
        <v>1</v>
      </c>
      <c r="E30" s="223">
        <f t="shared" ref="E30:E44" si="0">IFERROR(IF(D30/C30&gt;100%,100%,D30/C30),0)</f>
        <v>1</v>
      </c>
      <c r="F30" s="275" t="s">
        <v>501</v>
      </c>
      <c r="G30" s="276"/>
      <c r="H30" s="277"/>
      <c r="I30" s="273" t="s">
        <v>502</v>
      </c>
      <c r="J30" s="274"/>
      <c r="K30" s="97"/>
      <c r="L30" s="14"/>
    </row>
    <row r="31" spans="1:12" ht="51.75" customHeight="1">
      <c r="A31" s="109">
        <v>2025</v>
      </c>
      <c r="B31" s="110" t="s">
        <v>238</v>
      </c>
      <c r="C31" s="111">
        <v>0.18</v>
      </c>
      <c r="D31" s="71">
        <v>0.18</v>
      </c>
      <c r="E31" s="223">
        <f t="shared" si="0"/>
        <v>1</v>
      </c>
      <c r="F31" s="275" t="s">
        <v>503</v>
      </c>
      <c r="G31" s="276"/>
      <c r="H31" s="277"/>
      <c r="I31" s="273" t="s">
        <v>504</v>
      </c>
      <c r="J31" s="274"/>
      <c r="K31" s="97"/>
      <c r="L31" s="14"/>
    </row>
    <row r="32" spans="1:12" ht="18.75">
      <c r="A32" s="109">
        <v>2025</v>
      </c>
      <c r="B32" s="110" t="s">
        <v>240</v>
      </c>
      <c r="C32" s="111">
        <v>0.25</v>
      </c>
      <c r="D32" s="111"/>
      <c r="E32" s="223">
        <f t="shared" si="0"/>
        <v>0</v>
      </c>
      <c r="F32" s="275"/>
      <c r="G32" s="276"/>
      <c r="H32" s="277"/>
      <c r="I32" s="273"/>
      <c r="J32" s="274"/>
      <c r="K32" s="97"/>
      <c r="L32" s="140"/>
    </row>
    <row r="33" spans="1:12" ht="18.75" customHeight="1">
      <c r="A33" s="109">
        <v>2025</v>
      </c>
      <c r="B33" s="110" t="s">
        <v>233</v>
      </c>
      <c r="C33" s="111">
        <v>0.27</v>
      </c>
      <c r="D33" s="71"/>
      <c r="E33" s="223">
        <f t="shared" si="0"/>
        <v>0</v>
      </c>
      <c r="F33" s="275"/>
      <c r="G33" s="276"/>
      <c r="H33" s="277"/>
      <c r="I33" s="273"/>
      <c r="J33" s="274"/>
      <c r="K33" s="97"/>
      <c r="L33" s="14"/>
    </row>
    <row r="34" spans="1:12" ht="18.75" customHeight="1">
      <c r="A34" s="109">
        <v>2025</v>
      </c>
      <c r="B34" s="110" t="s">
        <v>236</v>
      </c>
      <c r="C34" s="111">
        <v>0.3</v>
      </c>
      <c r="D34" s="193"/>
      <c r="E34" s="223">
        <f t="shared" si="0"/>
        <v>0</v>
      </c>
      <c r="F34" s="275"/>
      <c r="G34" s="276"/>
      <c r="H34" s="277"/>
      <c r="I34" s="273"/>
      <c r="J34" s="274"/>
      <c r="K34" s="97"/>
      <c r="L34" s="14"/>
    </row>
    <row r="35" spans="1:12" ht="18.75" customHeight="1">
      <c r="A35" s="109">
        <v>2026</v>
      </c>
      <c r="B35" s="110" t="s">
        <v>238</v>
      </c>
      <c r="C35" s="113"/>
      <c r="D35" s="71"/>
      <c r="E35" s="223">
        <f t="shared" si="0"/>
        <v>0</v>
      </c>
      <c r="F35" s="275"/>
      <c r="G35" s="276"/>
      <c r="H35" s="277"/>
      <c r="I35" s="273"/>
      <c r="J35" s="274"/>
      <c r="K35" s="97"/>
      <c r="L35" s="14"/>
    </row>
    <row r="36" spans="1:12" ht="18.75" customHeight="1">
      <c r="A36" s="109">
        <v>2026</v>
      </c>
      <c r="B36" s="110" t="s">
        <v>240</v>
      </c>
      <c r="C36" s="113"/>
      <c r="D36" s="71"/>
      <c r="E36" s="223">
        <f t="shared" si="0"/>
        <v>0</v>
      </c>
      <c r="F36" s="275"/>
      <c r="G36" s="276"/>
      <c r="H36" s="277"/>
      <c r="I36" s="273"/>
      <c r="J36" s="274"/>
      <c r="K36" s="97"/>
      <c r="L36" s="14"/>
    </row>
    <row r="37" spans="1:12" ht="18.75" customHeight="1">
      <c r="A37" s="109">
        <v>2026</v>
      </c>
      <c r="B37" s="110" t="s">
        <v>233</v>
      </c>
      <c r="C37" s="113"/>
      <c r="D37" s="71"/>
      <c r="E37" s="223">
        <f t="shared" si="0"/>
        <v>0</v>
      </c>
      <c r="F37" s="275"/>
      <c r="G37" s="276"/>
      <c r="H37" s="277"/>
      <c r="I37" s="273"/>
      <c r="J37" s="274"/>
      <c r="K37" s="97"/>
      <c r="L37" s="14"/>
    </row>
    <row r="38" spans="1:12" ht="18.75" customHeight="1">
      <c r="A38" s="109">
        <v>2026</v>
      </c>
      <c r="B38" s="110" t="s">
        <v>236</v>
      </c>
      <c r="C38" s="113"/>
      <c r="D38" s="71"/>
      <c r="E38" s="223">
        <f t="shared" si="0"/>
        <v>0</v>
      </c>
      <c r="F38" s="275"/>
      <c r="G38" s="276"/>
      <c r="H38" s="277"/>
      <c r="I38" s="273"/>
      <c r="J38" s="274"/>
      <c r="K38" s="97"/>
      <c r="L38" s="14"/>
    </row>
    <row r="39" spans="1:12" ht="18.75" customHeight="1">
      <c r="A39" s="109">
        <v>2027</v>
      </c>
      <c r="B39" s="110" t="s">
        <v>238</v>
      </c>
      <c r="C39" s="113"/>
      <c r="D39" s="113"/>
      <c r="E39" s="223">
        <f t="shared" si="0"/>
        <v>0</v>
      </c>
      <c r="F39" s="275"/>
      <c r="G39" s="276"/>
      <c r="H39" s="277"/>
      <c r="I39" s="273"/>
      <c r="J39" s="274"/>
      <c r="K39" s="97"/>
      <c r="L39" s="14"/>
    </row>
    <row r="40" spans="1:12" ht="18.75" customHeight="1">
      <c r="A40" s="109">
        <v>2027</v>
      </c>
      <c r="B40" s="110" t="s">
        <v>240</v>
      </c>
      <c r="C40" s="113"/>
      <c r="D40" s="71"/>
      <c r="E40" s="223">
        <f t="shared" si="0"/>
        <v>0</v>
      </c>
      <c r="F40" s="275"/>
      <c r="G40" s="276"/>
      <c r="H40" s="277"/>
      <c r="I40" s="273"/>
      <c r="J40" s="274"/>
      <c r="K40" s="97"/>
      <c r="L40" s="14"/>
    </row>
    <row r="41" spans="1:12" ht="18.75" customHeight="1">
      <c r="A41" s="109">
        <v>2027</v>
      </c>
      <c r="B41" s="110" t="s">
        <v>233</v>
      </c>
      <c r="C41" s="113"/>
      <c r="D41" s="71"/>
      <c r="E41" s="223">
        <f t="shared" si="0"/>
        <v>0</v>
      </c>
      <c r="F41" s="275"/>
      <c r="G41" s="276"/>
      <c r="H41" s="277"/>
      <c r="I41" s="273"/>
      <c r="J41" s="274"/>
      <c r="K41" s="97"/>
      <c r="L41" s="14"/>
    </row>
    <row r="42" spans="1:12" ht="18.75" customHeight="1">
      <c r="A42" s="109">
        <v>2027</v>
      </c>
      <c r="B42" s="110" t="s">
        <v>236</v>
      </c>
      <c r="C42" s="113"/>
      <c r="D42" s="71"/>
      <c r="E42" s="223">
        <f t="shared" si="0"/>
        <v>0</v>
      </c>
      <c r="F42" s="275"/>
      <c r="G42" s="276"/>
      <c r="H42" s="277"/>
      <c r="I42" s="273"/>
      <c r="J42" s="274"/>
      <c r="K42" s="97"/>
      <c r="L42" s="14"/>
    </row>
    <row r="43" spans="1:12" ht="18.75" customHeight="1">
      <c r="A43" s="109">
        <v>2028</v>
      </c>
      <c r="B43" s="110" t="s">
        <v>238</v>
      </c>
      <c r="C43" s="113"/>
      <c r="D43" s="71"/>
      <c r="E43" s="223">
        <f t="shared" si="0"/>
        <v>0</v>
      </c>
      <c r="F43" s="275"/>
      <c r="G43" s="276"/>
      <c r="H43" s="277"/>
      <c r="I43" s="273"/>
      <c r="J43" s="274"/>
      <c r="K43" s="97"/>
      <c r="L43" s="14"/>
    </row>
    <row r="44" spans="1:12" ht="18.75" customHeight="1">
      <c r="A44" s="109">
        <v>2028</v>
      </c>
      <c r="B44" s="110" t="s">
        <v>240</v>
      </c>
      <c r="C44" s="113"/>
      <c r="D44" s="113"/>
      <c r="E44" s="223">
        <f t="shared" si="0"/>
        <v>0</v>
      </c>
      <c r="F44" s="275"/>
      <c r="G44" s="276"/>
      <c r="H44" s="277"/>
      <c r="I44" s="273"/>
      <c r="J44" s="274"/>
      <c r="K44" s="141"/>
      <c r="L44" s="56"/>
    </row>
    <row r="48" spans="1:12" ht="15" customHeight="1">
      <c r="E48" s="232"/>
      <c r="F48" s="232"/>
      <c r="G48" s="232"/>
      <c r="H48" s="232"/>
      <c r="I48" s="232"/>
    </row>
    <row r="49" spans="7:9" ht="15" customHeight="1">
      <c r="H49" s="191"/>
      <c r="I49" s="191"/>
    </row>
    <row r="50" spans="7:9" ht="15" customHeight="1">
      <c r="H50" s="191"/>
    </row>
    <row r="51" spans="7:9" ht="15" customHeight="1">
      <c r="H51" s="191"/>
    </row>
    <row r="52" spans="7:9" ht="15" customHeight="1">
      <c r="H52" s="191"/>
    </row>
    <row r="53" spans="7:9" ht="15" customHeight="1">
      <c r="H53" s="191"/>
    </row>
    <row r="58" spans="7:9" ht="15" customHeight="1">
      <c r="G58" s="192"/>
    </row>
  </sheetData>
  <mergeCells count="50">
    <mergeCell ref="C8:J8"/>
    <mergeCell ref="C1:H4"/>
    <mergeCell ref="B6:J6"/>
    <mergeCell ref="B7:J7"/>
    <mergeCell ref="B12:J12"/>
    <mergeCell ref="B13:J13"/>
    <mergeCell ref="B14:J14"/>
    <mergeCell ref="B9:J9"/>
    <mergeCell ref="B10:J10"/>
    <mergeCell ref="B11:J11"/>
    <mergeCell ref="F28:H28"/>
    <mergeCell ref="I28:J28"/>
    <mergeCell ref="F29:H29"/>
    <mergeCell ref="I29:J29"/>
    <mergeCell ref="F30:H30"/>
    <mergeCell ref="I30:J30"/>
    <mergeCell ref="A27:J27"/>
    <mergeCell ref="B15:J15"/>
    <mergeCell ref="B16:J16"/>
    <mergeCell ref="B17:J17"/>
    <mergeCell ref="B18:J18"/>
    <mergeCell ref="B20:G20"/>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F23" formulaRange="1"/>
  </ignoredErrors>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L44"/>
  <sheetViews>
    <sheetView showGridLines="0" topLeftCell="A21" zoomScale="80" zoomScaleNormal="80" workbookViewId="0">
      <selection activeCell="I32" sqref="I32:J32"/>
    </sheetView>
  </sheetViews>
  <sheetFormatPr baseColWidth="10" defaultColWidth="10.85546875" defaultRowHeight="15" customHeight="1"/>
  <cols>
    <col min="1" max="1" width="4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29.25" customHeight="1">
      <c r="A5" s="84"/>
      <c r="B5" s="85"/>
      <c r="C5" s="85"/>
      <c r="D5" s="85"/>
      <c r="E5" s="85"/>
      <c r="F5" s="85"/>
      <c r="G5" s="85"/>
      <c r="H5" s="85"/>
      <c r="I5" s="86"/>
      <c r="J5" s="139"/>
      <c r="K5" s="20"/>
      <c r="L5" s="14"/>
    </row>
    <row r="6" spans="1:12" ht="29.25" customHeight="1">
      <c r="A6" s="88" t="s">
        <v>284</v>
      </c>
      <c r="B6" s="278" t="s">
        <v>140</v>
      </c>
      <c r="C6" s="279"/>
      <c r="D6" s="279"/>
      <c r="E6" s="279"/>
      <c r="F6" s="279"/>
      <c r="G6" s="279"/>
      <c r="H6" s="279"/>
      <c r="I6" s="279"/>
      <c r="J6" s="279"/>
      <c r="K6" s="97"/>
      <c r="L6" s="14"/>
    </row>
    <row r="7" spans="1:12" ht="29.25" customHeight="1">
      <c r="A7" s="88" t="s">
        <v>285</v>
      </c>
      <c r="B7" s="278" t="s">
        <v>481</v>
      </c>
      <c r="C7" s="279"/>
      <c r="D7" s="279"/>
      <c r="E7" s="279"/>
      <c r="F7" s="279"/>
      <c r="G7" s="279"/>
      <c r="H7" s="279"/>
      <c r="I7" s="279"/>
      <c r="J7" s="279"/>
      <c r="K7" s="97"/>
      <c r="L7" s="14"/>
    </row>
    <row r="8" spans="1:12" ht="29.25" customHeight="1">
      <c r="A8" s="88" t="s">
        <v>286</v>
      </c>
      <c r="B8" s="90" t="s">
        <v>505</v>
      </c>
      <c r="C8" s="297" t="s">
        <v>506</v>
      </c>
      <c r="D8" s="298"/>
      <c r="E8" s="298"/>
      <c r="F8" s="298"/>
      <c r="G8" s="298"/>
      <c r="H8" s="298"/>
      <c r="I8" s="298"/>
      <c r="J8" s="299"/>
      <c r="K8" s="97"/>
      <c r="L8" s="14"/>
    </row>
    <row r="9" spans="1:12" ht="29.25" customHeight="1">
      <c r="A9" s="88" t="s">
        <v>289</v>
      </c>
      <c r="B9" s="278" t="s">
        <v>507</v>
      </c>
      <c r="C9" s="279"/>
      <c r="D9" s="279"/>
      <c r="E9" s="279"/>
      <c r="F9" s="279"/>
      <c r="G9" s="279"/>
      <c r="H9" s="279"/>
      <c r="I9" s="279"/>
      <c r="J9" s="279"/>
      <c r="K9" s="97"/>
      <c r="L9" s="14"/>
    </row>
    <row r="10" spans="1:12" ht="29.25" customHeight="1">
      <c r="A10" s="88" t="s">
        <v>291</v>
      </c>
      <c r="B10" s="278" t="s">
        <v>508</v>
      </c>
      <c r="C10" s="279"/>
      <c r="D10" s="279"/>
      <c r="E10" s="279"/>
      <c r="F10" s="279"/>
      <c r="G10" s="279"/>
      <c r="H10" s="279"/>
      <c r="I10" s="279"/>
      <c r="J10" s="279"/>
      <c r="K10" s="97"/>
      <c r="L10" s="14"/>
    </row>
    <row r="11" spans="1:12" ht="29.25" customHeight="1">
      <c r="A11" s="88" t="s">
        <v>198</v>
      </c>
      <c r="B11" s="278" t="s">
        <v>497</v>
      </c>
      <c r="C11" s="279"/>
      <c r="D11" s="279"/>
      <c r="E11" s="279"/>
      <c r="F11" s="279"/>
      <c r="G11" s="279"/>
      <c r="H11" s="279"/>
      <c r="I11" s="279"/>
      <c r="J11" s="279"/>
      <c r="K11" s="97"/>
      <c r="L11" s="14"/>
    </row>
    <row r="12" spans="1:12" ht="29.25" customHeight="1">
      <c r="A12" s="88" t="s">
        <v>200</v>
      </c>
      <c r="B12" s="278" t="s">
        <v>201</v>
      </c>
      <c r="C12" s="279"/>
      <c r="D12" s="279"/>
      <c r="E12" s="279"/>
      <c r="F12" s="279"/>
      <c r="G12" s="279"/>
      <c r="H12" s="279"/>
      <c r="I12" s="279"/>
      <c r="J12" s="279"/>
      <c r="K12" s="97"/>
      <c r="L12" s="14"/>
    </row>
    <row r="13" spans="1:12" ht="29.25" customHeight="1">
      <c r="A13" s="88" t="s">
        <v>202</v>
      </c>
      <c r="B13" s="289" t="s">
        <v>203</v>
      </c>
      <c r="C13" s="290"/>
      <c r="D13" s="290"/>
      <c r="E13" s="290"/>
      <c r="F13" s="290"/>
      <c r="G13" s="290"/>
      <c r="H13" s="290"/>
      <c r="I13" s="290"/>
      <c r="J13" s="291"/>
      <c r="K13" s="97"/>
      <c r="L13" s="14"/>
    </row>
    <row r="14" spans="1:12" ht="29.25" customHeight="1">
      <c r="A14" s="88" t="s">
        <v>204</v>
      </c>
      <c r="B14" s="278" t="s">
        <v>509</v>
      </c>
      <c r="C14" s="279"/>
      <c r="D14" s="279"/>
      <c r="E14" s="279"/>
      <c r="F14" s="279"/>
      <c r="G14" s="279"/>
      <c r="H14" s="279"/>
      <c r="I14" s="279"/>
      <c r="J14" s="279"/>
      <c r="K14" s="97"/>
      <c r="L14" s="14"/>
    </row>
    <row r="15" spans="1:12" ht="29.25" customHeight="1">
      <c r="A15" s="88" t="s">
        <v>206</v>
      </c>
      <c r="B15" s="278" t="s">
        <v>510</v>
      </c>
      <c r="C15" s="279"/>
      <c r="D15" s="279"/>
      <c r="E15" s="279"/>
      <c r="F15" s="279"/>
      <c r="G15" s="279"/>
      <c r="H15" s="279"/>
      <c r="I15" s="279"/>
      <c r="J15" s="279"/>
      <c r="K15" s="97"/>
      <c r="L15" s="14"/>
    </row>
    <row r="16" spans="1:12" ht="29.25" customHeight="1">
      <c r="A16" s="88" t="s">
        <v>208</v>
      </c>
      <c r="B16" s="278" t="s">
        <v>138</v>
      </c>
      <c r="C16" s="279"/>
      <c r="D16" s="279"/>
      <c r="E16" s="279"/>
      <c r="F16" s="279"/>
      <c r="G16" s="279"/>
      <c r="H16" s="279"/>
      <c r="I16" s="279"/>
      <c r="J16" s="279"/>
      <c r="K16" s="97"/>
      <c r="L16" s="14"/>
    </row>
    <row r="17" spans="1:12" ht="29.25" customHeight="1">
      <c r="A17" s="88" t="s">
        <v>296</v>
      </c>
      <c r="B17" s="278" t="s">
        <v>511</v>
      </c>
      <c r="C17" s="279"/>
      <c r="D17" s="279"/>
      <c r="E17" s="279"/>
      <c r="F17" s="281"/>
      <c r="G17" s="279"/>
      <c r="H17" s="279"/>
      <c r="I17" s="279"/>
      <c r="J17" s="279"/>
      <c r="K17" s="97"/>
      <c r="L17" s="14"/>
    </row>
    <row r="18" spans="1:12" ht="29.25" customHeight="1">
      <c r="A18" s="88" t="s">
        <v>211</v>
      </c>
      <c r="B18" s="278" t="s">
        <v>212</v>
      </c>
      <c r="C18" s="279"/>
      <c r="D18" s="279"/>
      <c r="E18" s="279"/>
      <c r="F18" s="279"/>
      <c r="G18" s="279"/>
      <c r="H18" s="279"/>
      <c r="I18" s="279"/>
      <c r="J18" s="279"/>
      <c r="K18" s="97"/>
      <c r="L18" s="14"/>
    </row>
    <row r="19" spans="1:12" ht="29.25" customHeight="1">
      <c r="A19" s="91"/>
      <c r="B19" s="92"/>
      <c r="C19" s="92"/>
      <c r="D19" s="92"/>
      <c r="E19" s="92"/>
      <c r="F19" s="92"/>
      <c r="G19" s="92"/>
      <c r="H19" s="93"/>
      <c r="I19" s="93"/>
      <c r="J19" s="93"/>
      <c r="K19" s="20"/>
      <c r="L19" s="14"/>
    </row>
    <row r="20" spans="1:12" ht="29.25" customHeight="1">
      <c r="A20" s="95"/>
      <c r="B20" s="283" t="s">
        <v>213</v>
      </c>
      <c r="C20" s="284"/>
      <c r="D20" s="284"/>
      <c r="E20" s="284"/>
      <c r="F20" s="284"/>
      <c r="G20" s="284"/>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35">
        <v>1</v>
      </c>
      <c r="C22" s="35">
        <v>1</v>
      </c>
      <c r="D22" s="35">
        <v>1</v>
      </c>
      <c r="E22" s="35">
        <v>1</v>
      </c>
      <c r="F22" s="35">
        <v>1</v>
      </c>
      <c r="G22" s="201">
        <f>SUM(B22:F22)</f>
        <v>5</v>
      </c>
      <c r="H22" s="97"/>
      <c r="I22" s="20"/>
      <c r="J22" s="20"/>
      <c r="K22" s="20"/>
      <c r="L22" s="14"/>
    </row>
    <row r="23" spans="1:12" ht="29.25" customHeight="1">
      <c r="A23" s="100" t="s">
        <v>221</v>
      </c>
      <c r="B23" s="229">
        <f>SUM(D29:D30)</f>
        <v>1</v>
      </c>
      <c r="C23" s="229">
        <f>SUM(D31:D34)</f>
        <v>0.11</v>
      </c>
      <c r="D23" s="229">
        <f>SUM(D35:D38)</f>
        <v>0</v>
      </c>
      <c r="E23" s="229">
        <f>SUM(D39:D42)</f>
        <v>0</v>
      </c>
      <c r="F23" s="229">
        <f>SUM(D43:D44)</f>
        <v>0</v>
      </c>
      <c r="G23" s="201">
        <f>SUM(B23:F23)</f>
        <v>1.1100000000000001</v>
      </c>
      <c r="H23" s="97"/>
      <c r="I23" s="20"/>
      <c r="J23" s="20"/>
      <c r="K23" s="20"/>
      <c r="L23" s="14"/>
    </row>
    <row r="24" spans="1:12" ht="29.25" customHeight="1">
      <c r="A24" s="100" t="s">
        <v>222</v>
      </c>
      <c r="B24" s="103">
        <f>IFERROR(IF(B23/B22&gt;100%,100%,B23/B22),0)</f>
        <v>1</v>
      </c>
      <c r="C24" s="103">
        <f>IFERROR(IF(C23/C22&gt;100%,100%,C23/C22),0)</f>
        <v>0.11</v>
      </c>
      <c r="D24" s="103">
        <f>IFERROR(IF(D23/D22&gt;100%,100%,D23/D22),0)</f>
        <v>0</v>
      </c>
      <c r="E24" s="103">
        <f>IFERROR(IF(E23/E22&gt;100%,100%,E23/E22),0)</f>
        <v>0</v>
      </c>
      <c r="F24" s="103">
        <f>IFERROR(IF(F23/F22&gt;100%,100%,F23/F22),0)</f>
        <v>0</v>
      </c>
      <c r="G24" s="104" t="s">
        <v>223</v>
      </c>
      <c r="H24" s="97"/>
      <c r="I24" s="20"/>
      <c r="J24" s="20"/>
      <c r="K24" s="20"/>
      <c r="L24" s="14"/>
    </row>
    <row r="25" spans="1:12" ht="29.25" customHeight="1">
      <c r="A25" s="100" t="s">
        <v>224</v>
      </c>
      <c r="B25" s="103">
        <f>B23/G22</f>
        <v>0.2</v>
      </c>
      <c r="C25" s="103">
        <f>(C23/G22)+B25</f>
        <v>0.222</v>
      </c>
      <c r="D25" s="103"/>
      <c r="E25" s="103"/>
      <c r="F25" s="103"/>
      <c r="G25" s="103">
        <f>MAX(B25:F25)</f>
        <v>0.222</v>
      </c>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8.75" customHeight="1">
      <c r="A29" s="109">
        <v>2024</v>
      </c>
      <c r="B29" s="110" t="s">
        <v>233</v>
      </c>
      <c r="C29" s="111">
        <v>0</v>
      </c>
      <c r="D29" s="111">
        <v>0</v>
      </c>
      <c r="E29" s="193">
        <f>IFERROR(IF(D29/C29&gt;100%,100%,D29/C29),0)</f>
        <v>0</v>
      </c>
      <c r="F29" s="275" t="s">
        <v>241</v>
      </c>
      <c r="G29" s="276"/>
      <c r="H29" s="277"/>
      <c r="I29" s="282" t="s">
        <v>241</v>
      </c>
      <c r="J29" s="274"/>
      <c r="K29" s="97"/>
      <c r="L29" s="14"/>
    </row>
    <row r="30" spans="1:12" ht="48.75" customHeight="1">
      <c r="A30" s="109">
        <v>2024</v>
      </c>
      <c r="B30" s="110" t="s">
        <v>236</v>
      </c>
      <c r="C30" s="111">
        <v>1</v>
      </c>
      <c r="D30" s="111">
        <v>1</v>
      </c>
      <c r="E30" s="193">
        <f t="shared" ref="E30:E44" si="0">IFERROR(IF(D30/C30&gt;100%,100%,D30/C30),0)</f>
        <v>1</v>
      </c>
      <c r="F30" s="275" t="s">
        <v>512</v>
      </c>
      <c r="G30" s="276"/>
      <c r="H30" s="277"/>
      <c r="I30" s="273" t="s">
        <v>502</v>
      </c>
      <c r="J30" s="274"/>
      <c r="K30" s="97"/>
      <c r="L30" s="14"/>
    </row>
    <row r="31" spans="1:12" ht="48.75" customHeight="1">
      <c r="A31" s="109">
        <v>2025</v>
      </c>
      <c r="B31" s="110" t="s">
        <v>238</v>
      </c>
      <c r="C31" s="111">
        <v>0.11</v>
      </c>
      <c r="D31" s="71">
        <v>0.11</v>
      </c>
      <c r="E31" s="193">
        <f t="shared" si="0"/>
        <v>1</v>
      </c>
      <c r="F31" s="275" t="s">
        <v>513</v>
      </c>
      <c r="G31" s="276"/>
      <c r="H31" s="277"/>
      <c r="I31" s="273" t="s">
        <v>504</v>
      </c>
      <c r="J31" s="274"/>
      <c r="K31" s="97"/>
      <c r="L31" s="14"/>
    </row>
    <row r="32" spans="1:12" ht="18.75">
      <c r="A32" s="109">
        <v>2025</v>
      </c>
      <c r="B32" s="110" t="s">
        <v>240</v>
      </c>
      <c r="C32" s="111">
        <v>0.28000000000000003</v>
      </c>
      <c r="D32" s="71"/>
      <c r="E32" s="193">
        <f t="shared" si="0"/>
        <v>0</v>
      </c>
      <c r="F32" s="275"/>
      <c r="G32" s="276"/>
      <c r="H32" s="277"/>
      <c r="I32" s="273"/>
      <c r="J32" s="274"/>
      <c r="K32" s="97"/>
      <c r="L32" s="140"/>
    </row>
    <row r="33" spans="1:12" ht="18.75" customHeight="1">
      <c r="A33" s="109">
        <v>2025</v>
      </c>
      <c r="B33" s="110" t="s">
        <v>233</v>
      </c>
      <c r="C33" s="111">
        <v>0.28000000000000003</v>
      </c>
      <c r="D33" s="71"/>
      <c r="E33" s="193">
        <f t="shared" si="0"/>
        <v>0</v>
      </c>
      <c r="F33" s="275"/>
      <c r="G33" s="276"/>
      <c r="H33" s="277"/>
      <c r="I33" s="273"/>
      <c r="J33" s="274"/>
      <c r="K33" s="97"/>
      <c r="L33" s="14"/>
    </row>
    <row r="34" spans="1:12" ht="18.75" customHeight="1">
      <c r="A34" s="109">
        <v>2025</v>
      </c>
      <c r="B34" s="110" t="s">
        <v>236</v>
      </c>
      <c r="C34" s="111">
        <v>0.33</v>
      </c>
      <c r="D34" s="113"/>
      <c r="E34" s="193">
        <f t="shared" si="0"/>
        <v>0</v>
      </c>
      <c r="F34" s="275"/>
      <c r="G34" s="276"/>
      <c r="H34" s="277"/>
      <c r="I34" s="273"/>
      <c r="J34" s="274"/>
      <c r="K34" s="97"/>
      <c r="L34" s="14"/>
    </row>
    <row r="35" spans="1:12" ht="18.75" customHeight="1">
      <c r="A35" s="109">
        <v>2026</v>
      </c>
      <c r="B35" s="110" t="s">
        <v>238</v>
      </c>
      <c r="C35" s="113"/>
      <c r="D35" s="71"/>
      <c r="E35" s="193">
        <f t="shared" si="0"/>
        <v>0</v>
      </c>
      <c r="F35" s="275"/>
      <c r="G35" s="276"/>
      <c r="H35" s="277"/>
      <c r="I35" s="273"/>
      <c r="J35" s="274"/>
      <c r="K35" s="97"/>
      <c r="L35" s="14"/>
    </row>
    <row r="36" spans="1:12" ht="18.75" customHeight="1">
      <c r="A36" s="109">
        <v>2026</v>
      </c>
      <c r="B36" s="110" t="s">
        <v>240</v>
      </c>
      <c r="C36" s="113"/>
      <c r="D36" s="71"/>
      <c r="E36" s="193">
        <f t="shared" si="0"/>
        <v>0</v>
      </c>
      <c r="F36" s="275"/>
      <c r="G36" s="276"/>
      <c r="H36" s="277"/>
      <c r="I36" s="273"/>
      <c r="J36" s="274"/>
      <c r="K36" s="97"/>
      <c r="L36" s="14"/>
    </row>
    <row r="37" spans="1:12" ht="18.75" customHeight="1">
      <c r="A37" s="109">
        <v>2026</v>
      </c>
      <c r="B37" s="110" t="s">
        <v>233</v>
      </c>
      <c r="C37" s="113"/>
      <c r="D37" s="71"/>
      <c r="E37" s="193">
        <f t="shared" si="0"/>
        <v>0</v>
      </c>
      <c r="F37" s="275"/>
      <c r="G37" s="276"/>
      <c r="H37" s="277"/>
      <c r="I37" s="273"/>
      <c r="J37" s="274"/>
      <c r="K37" s="97"/>
      <c r="L37" s="14"/>
    </row>
    <row r="38" spans="1:12" ht="18.75" customHeight="1">
      <c r="A38" s="109">
        <v>2026</v>
      </c>
      <c r="B38" s="110" t="s">
        <v>236</v>
      </c>
      <c r="C38" s="113"/>
      <c r="D38" s="71"/>
      <c r="E38" s="193">
        <f t="shared" si="0"/>
        <v>0</v>
      </c>
      <c r="F38" s="275"/>
      <c r="G38" s="276"/>
      <c r="H38" s="277"/>
      <c r="I38" s="273"/>
      <c r="J38" s="274"/>
      <c r="K38" s="97"/>
      <c r="L38" s="14"/>
    </row>
    <row r="39" spans="1:12" ht="18.75" customHeight="1">
      <c r="A39" s="109">
        <v>2027</v>
      </c>
      <c r="B39" s="110" t="s">
        <v>238</v>
      </c>
      <c r="C39" s="113"/>
      <c r="D39" s="113"/>
      <c r="E39" s="193">
        <f t="shared" si="0"/>
        <v>0</v>
      </c>
      <c r="F39" s="275"/>
      <c r="G39" s="276"/>
      <c r="H39" s="277"/>
      <c r="I39" s="273"/>
      <c r="J39" s="274"/>
      <c r="K39" s="97"/>
      <c r="L39" s="14"/>
    </row>
    <row r="40" spans="1:12" ht="18.75" customHeight="1">
      <c r="A40" s="109">
        <v>2027</v>
      </c>
      <c r="B40" s="110" t="s">
        <v>240</v>
      </c>
      <c r="C40" s="113"/>
      <c r="D40" s="71"/>
      <c r="E40" s="193">
        <f t="shared" si="0"/>
        <v>0</v>
      </c>
      <c r="F40" s="275"/>
      <c r="G40" s="276"/>
      <c r="H40" s="277"/>
      <c r="I40" s="273"/>
      <c r="J40" s="274"/>
      <c r="K40" s="97"/>
      <c r="L40" s="14"/>
    </row>
    <row r="41" spans="1:12" ht="18.75" customHeight="1">
      <c r="A41" s="109">
        <v>2027</v>
      </c>
      <c r="B41" s="110" t="s">
        <v>233</v>
      </c>
      <c r="C41" s="113"/>
      <c r="D41" s="71"/>
      <c r="E41" s="193">
        <f t="shared" si="0"/>
        <v>0</v>
      </c>
      <c r="F41" s="275"/>
      <c r="G41" s="276"/>
      <c r="H41" s="277"/>
      <c r="I41" s="273"/>
      <c r="J41" s="274"/>
      <c r="K41" s="97"/>
      <c r="L41" s="14"/>
    </row>
    <row r="42" spans="1:12" ht="18.75" customHeight="1">
      <c r="A42" s="109">
        <v>2027</v>
      </c>
      <c r="B42" s="110" t="s">
        <v>236</v>
      </c>
      <c r="C42" s="113"/>
      <c r="D42" s="71"/>
      <c r="E42" s="193">
        <f t="shared" si="0"/>
        <v>0</v>
      </c>
      <c r="F42" s="275"/>
      <c r="G42" s="276"/>
      <c r="H42" s="277"/>
      <c r="I42" s="273"/>
      <c r="J42" s="274"/>
      <c r="K42" s="97"/>
      <c r="L42" s="14"/>
    </row>
    <row r="43" spans="1:12" ht="18.75" customHeight="1">
      <c r="A43" s="109">
        <v>2028</v>
      </c>
      <c r="B43" s="110" t="s">
        <v>238</v>
      </c>
      <c r="C43" s="113"/>
      <c r="D43" s="71"/>
      <c r="E43" s="193">
        <f t="shared" si="0"/>
        <v>0</v>
      </c>
      <c r="F43" s="275"/>
      <c r="G43" s="276"/>
      <c r="H43" s="277"/>
      <c r="I43" s="273"/>
      <c r="J43" s="274"/>
      <c r="K43" s="97"/>
      <c r="L43" s="14"/>
    </row>
    <row r="44" spans="1:12" ht="18.75" customHeight="1">
      <c r="A44" s="109">
        <v>2028</v>
      </c>
      <c r="B44" s="110" t="s">
        <v>240</v>
      </c>
      <c r="C44" s="113"/>
      <c r="D44" s="113"/>
      <c r="E44" s="193">
        <f t="shared" si="0"/>
        <v>0</v>
      </c>
      <c r="F44" s="275"/>
      <c r="G44" s="276"/>
      <c r="H44" s="277"/>
      <c r="I44" s="273"/>
      <c r="J44" s="274"/>
      <c r="K44" s="141"/>
      <c r="L44" s="56"/>
    </row>
  </sheetData>
  <mergeCells count="50">
    <mergeCell ref="C1:H4"/>
    <mergeCell ref="C8:J8"/>
    <mergeCell ref="B12:J12"/>
    <mergeCell ref="B6:J6"/>
    <mergeCell ref="B7:J7"/>
    <mergeCell ref="B9:J9"/>
    <mergeCell ref="B10:J10"/>
    <mergeCell ref="B11:J11"/>
    <mergeCell ref="F28:H28"/>
    <mergeCell ref="I28:J28"/>
    <mergeCell ref="F29:H29"/>
    <mergeCell ref="I29:J29"/>
    <mergeCell ref="F30:H30"/>
    <mergeCell ref="I30:J30"/>
    <mergeCell ref="B13:J13"/>
    <mergeCell ref="A27:J27"/>
    <mergeCell ref="B20:G20"/>
    <mergeCell ref="B15:J15"/>
    <mergeCell ref="B16:J16"/>
    <mergeCell ref="B17:J17"/>
    <mergeCell ref="B18:J18"/>
    <mergeCell ref="B14:J14"/>
    <mergeCell ref="F34:H34"/>
    <mergeCell ref="I34:J34"/>
    <mergeCell ref="F35:H35"/>
    <mergeCell ref="I35:J35"/>
    <mergeCell ref="F36:H36"/>
    <mergeCell ref="I36:J36"/>
    <mergeCell ref="F31:H31"/>
    <mergeCell ref="I31:J31"/>
    <mergeCell ref="F32:H32"/>
    <mergeCell ref="I32:J32"/>
    <mergeCell ref="F33:H33"/>
    <mergeCell ref="I33:J33"/>
    <mergeCell ref="F37:H37"/>
    <mergeCell ref="I37:J37"/>
    <mergeCell ref="F38:H38"/>
    <mergeCell ref="F44:H44"/>
    <mergeCell ref="I44:J44"/>
    <mergeCell ref="I41:J41"/>
    <mergeCell ref="F42:H42"/>
    <mergeCell ref="I42:J42"/>
    <mergeCell ref="F43:H43"/>
    <mergeCell ref="I43:J43"/>
    <mergeCell ref="F39:H39"/>
    <mergeCell ref="I39:J39"/>
    <mergeCell ref="F40:H40"/>
    <mergeCell ref="I40:J40"/>
    <mergeCell ref="F41:H41"/>
    <mergeCell ref="I38:J38"/>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L44"/>
  <sheetViews>
    <sheetView showGridLines="0" topLeftCell="A17" zoomScale="80" zoomScaleNormal="80" workbookViewId="0">
      <selection activeCell="B24" sqref="B24"/>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127</v>
      </c>
      <c r="B6" s="278" t="s">
        <v>140</v>
      </c>
      <c r="C6" s="279"/>
      <c r="D6" s="279"/>
      <c r="E6" s="279"/>
      <c r="F6" s="279"/>
      <c r="G6" s="279"/>
      <c r="H6" s="279"/>
      <c r="I6" s="279"/>
      <c r="J6" s="279"/>
      <c r="K6" s="97"/>
      <c r="L6" s="14"/>
    </row>
    <row r="7" spans="1:12" ht="30" customHeight="1">
      <c r="A7" s="88" t="s">
        <v>190</v>
      </c>
      <c r="B7" s="278" t="s">
        <v>481</v>
      </c>
      <c r="C7" s="279"/>
      <c r="D7" s="279"/>
      <c r="E7" s="279"/>
      <c r="F7" s="279"/>
      <c r="G7" s="279"/>
      <c r="H7" s="279"/>
      <c r="I7" s="279"/>
      <c r="J7" s="279"/>
      <c r="K7" s="97"/>
      <c r="L7" s="14"/>
    </row>
    <row r="8" spans="1:12" ht="30" customHeight="1">
      <c r="A8" s="88" t="s">
        <v>192</v>
      </c>
      <c r="B8" s="90" t="s">
        <v>514</v>
      </c>
      <c r="C8" s="289" t="s">
        <v>515</v>
      </c>
      <c r="D8" s="290"/>
      <c r="E8" s="290"/>
      <c r="F8" s="290"/>
      <c r="G8" s="290"/>
      <c r="H8" s="290"/>
      <c r="I8" s="290"/>
      <c r="J8" s="291"/>
      <c r="K8" s="97"/>
      <c r="L8" s="14"/>
    </row>
    <row r="9" spans="1:12" ht="30" customHeight="1">
      <c r="A9" s="88" t="s">
        <v>195</v>
      </c>
      <c r="B9" s="278" t="s">
        <v>516</v>
      </c>
      <c r="C9" s="279"/>
      <c r="D9" s="279"/>
      <c r="E9" s="279"/>
      <c r="F9" s="279"/>
      <c r="G9" s="279"/>
      <c r="H9" s="279"/>
      <c r="I9" s="279"/>
      <c r="J9" s="279"/>
      <c r="K9" s="97"/>
      <c r="L9" s="14"/>
    </row>
    <row r="10" spans="1:12" ht="30" customHeight="1">
      <c r="A10" s="88" t="s">
        <v>197</v>
      </c>
      <c r="B10" s="278" t="s">
        <v>517</v>
      </c>
      <c r="C10" s="279"/>
      <c r="D10" s="279"/>
      <c r="E10" s="279"/>
      <c r="F10" s="279"/>
      <c r="G10" s="279"/>
      <c r="H10" s="279"/>
      <c r="I10" s="279"/>
      <c r="J10" s="279"/>
      <c r="K10" s="97"/>
      <c r="L10" s="14"/>
    </row>
    <row r="11" spans="1:12" ht="30" customHeight="1">
      <c r="A11" s="88" t="s">
        <v>198</v>
      </c>
      <c r="B11" s="278" t="s">
        <v>246</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518</v>
      </c>
      <c r="C14" s="279"/>
      <c r="D14" s="279"/>
      <c r="E14" s="279"/>
      <c r="F14" s="279"/>
      <c r="G14" s="279"/>
      <c r="H14" s="279"/>
      <c r="I14" s="279"/>
      <c r="J14" s="279"/>
      <c r="K14" s="97"/>
      <c r="L14" s="14"/>
    </row>
    <row r="15" spans="1:12" ht="30" customHeight="1">
      <c r="A15" s="88" t="s">
        <v>206</v>
      </c>
      <c r="B15" s="278" t="s">
        <v>519</v>
      </c>
      <c r="C15" s="279"/>
      <c r="D15" s="279"/>
      <c r="E15" s="279"/>
      <c r="F15" s="279"/>
      <c r="G15" s="279"/>
      <c r="H15" s="279"/>
      <c r="I15" s="279"/>
      <c r="J15" s="279"/>
      <c r="K15" s="97"/>
      <c r="L15" s="14"/>
    </row>
    <row r="16" spans="1:12" ht="30" customHeight="1">
      <c r="A16" s="88" t="s">
        <v>208</v>
      </c>
      <c r="B16" s="278" t="s">
        <v>441</v>
      </c>
      <c r="C16" s="279"/>
      <c r="D16" s="279"/>
      <c r="E16" s="279"/>
      <c r="F16" s="279"/>
      <c r="G16" s="279"/>
      <c r="H16" s="279"/>
      <c r="I16" s="279"/>
      <c r="J16" s="279"/>
      <c r="K16" s="97"/>
      <c r="L16" s="14"/>
    </row>
    <row r="17" spans="1:12" ht="30" customHeight="1">
      <c r="A17" s="88" t="s">
        <v>210</v>
      </c>
      <c r="B17" s="278" t="s">
        <v>520</v>
      </c>
      <c r="C17" s="279"/>
      <c r="D17" s="279"/>
      <c r="E17" s="279"/>
      <c r="F17" s="281"/>
      <c r="G17" s="279"/>
      <c r="H17" s="279"/>
      <c r="I17" s="279"/>
      <c r="J17" s="279"/>
      <c r="K17" s="97"/>
      <c r="L17" s="14"/>
    </row>
    <row r="18" spans="1:12" ht="30" customHeight="1">
      <c r="A18" s="88" t="s">
        <v>211</v>
      </c>
      <c r="B18" s="278" t="s">
        <v>249</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75">
        <v>1</v>
      </c>
      <c r="C22" s="175">
        <v>1</v>
      </c>
      <c r="D22" s="175">
        <v>1</v>
      </c>
      <c r="E22" s="175">
        <v>1</v>
      </c>
      <c r="F22" s="175">
        <v>1</v>
      </c>
      <c r="G22" s="175">
        <v>1</v>
      </c>
      <c r="H22" s="97"/>
      <c r="I22" s="20"/>
      <c r="J22" s="20"/>
      <c r="K22" s="20"/>
      <c r="L22" s="14"/>
    </row>
    <row r="23" spans="1:12" ht="30" customHeight="1">
      <c r="A23" s="100" t="s">
        <v>221</v>
      </c>
      <c r="B23" s="134">
        <f>IFERROR(AVERAGE(D29:D30),"")</f>
        <v>0.875</v>
      </c>
      <c r="C23" s="134">
        <f>IFERROR(AVERAGE(D31:D34),"")</f>
        <v>1</v>
      </c>
      <c r="D23" s="134" t="str">
        <f>IFERROR(AVERAGE(D35:D38),"")</f>
        <v/>
      </c>
      <c r="E23" s="134" t="str">
        <f>IFERROR(AVERAGE(D39:D42),"")</f>
        <v/>
      </c>
      <c r="F23" s="134" t="str">
        <f>IFERROR(AVERAGE(D43:D44),"")</f>
        <v/>
      </c>
      <c r="G23" s="197">
        <f>AVERAGE(B23:F23)</f>
        <v>0.9375</v>
      </c>
      <c r="H23" s="97"/>
      <c r="I23" s="20"/>
      <c r="J23" s="20"/>
      <c r="K23" s="20"/>
      <c r="L23" s="14"/>
    </row>
    <row r="24" spans="1:12" ht="30" customHeight="1">
      <c r="A24" s="100" t="s">
        <v>222</v>
      </c>
      <c r="B24" s="103">
        <f>IFERROR(IF(B23/B22&gt;100%,100%,B23/B22),"")</f>
        <v>0.875</v>
      </c>
      <c r="C24" s="241">
        <f>IFERROR(IF(C23/C22&gt;100%,100%,C23/C22)*0.25,"")</f>
        <v>0.25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1">
        <f>IF(((B23/B22)*0.125)&gt;0.125,0.125,(B23/B22)*0.125)</f>
        <v>0.109375</v>
      </c>
      <c r="C25" s="253">
        <f>IF(((B23/B22)*0.125)&gt;0.125,0.125,IF(((B23/B22)*0.125)+((C23/C22)*0.0625)&gt;0.1875,0.1875,((B23/B22)*0.125)+((C23/C22)*0.0625)))</f>
        <v>0.171875</v>
      </c>
      <c r="D25" s="103"/>
      <c r="E25" s="103"/>
      <c r="F25" s="103"/>
      <c r="G25" s="103">
        <f>MAX(B25:F25)</f>
        <v>0.171875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s="235" customFormat="1" ht="57" customHeight="1">
      <c r="A29" s="109">
        <v>2024</v>
      </c>
      <c r="B29" s="110" t="s">
        <v>233</v>
      </c>
      <c r="C29" s="113">
        <v>1</v>
      </c>
      <c r="D29" s="233">
        <v>0.875</v>
      </c>
      <c r="E29" s="193">
        <f>IFERROR(IF(D29/C29&gt;100%,100%,D29/C29),0)</f>
        <v>0.875</v>
      </c>
      <c r="F29" s="314" t="s">
        <v>464</v>
      </c>
      <c r="G29" s="315"/>
      <c r="H29" s="316"/>
      <c r="I29" s="374" t="s">
        <v>465</v>
      </c>
      <c r="J29" s="375"/>
      <c r="K29" s="97"/>
      <c r="L29" s="14"/>
    </row>
    <row r="30" spans="1:12" s="235" customFormat="1" ht="57" customHeight="1">
      <c r="A30" s="109">
        <v>2024</v>
      </c>
      <c r="B30" s="110" t="s">
        <v>236</v>
      </c>
      <c r="C30" s="113">
        <v>1</v>
      </c>
      <c r="D30" s="233">
        <v>0.875</v>
      </c>
      <c r="E30" s="193">
        <f t="shared" ref="E30:E44" si="0">IFERROR(IF(D30/C30&gt;100%,100%,D30/C30),0)</f>
        <v>0.875</v>
      </c>
      <c r="F30" s="314" t="s">
        <v>466</v>
      </c>
      <c r="G30" s="315"/>
      <c r="H30" s="316"/>
      <c r="I30" s="374" t="s">
        <v>465</v>
      </c>
      <c r="J30" s="375"/>
      <c r="K30" s="97"/>
      <c r="L30" s="14"/>
    </row>
    <row r="31" spans="1:12" ht="57.75" customHeight="1">
      <c r="A31" s="109">
        <v>2025</v>
      </c>
      <c r="B31" s="110" t="s">
        <v>238</v>
      </c>
      <c r="C31" s="113">
        <v>1</v>
      </c>
      <c r="D31" s="200">
        <v>1</v>
      </c>
      <c r="E31" s="193">
        <f t="shared" si="0"/>
        <v>1</v>
      </c>
      <c r="F31" s="275" t="s">
        <v>521</v>
      </c>
      <c r="G31" s="276"/>
      <c r="H31" s="277"/>
      <c r="I31" s="273" t="s">
        <v>522</v>
      </c>
      <c r="J31" s="274"/>
      <c r="K31" s="97"/>
      <c r="L31" s="14"/>
    </row>
    <row r="32" spans="1:12" ht="18.75">
      <c r="A32" s="109">
        <v>2025</v>
      </c>
      <c r="B32" s="110" t="s">
        <v>240</v>
      </c>
      <c r="C32" s="113">
        <v>1</v>
      </c>
      <c r="D32" s="200"/>
      <c r="E32" s="193">
        <f t="shared" si="0"/>
        <v>0</v>
      </c>
      <c r="F32" s="275"/>
      <c r="G32" s="276"/>
      <c r="H32" s="277"/>
      <c r="I32" s="273"/>
      <c r="J32" s="274"/>
      <c r="K32" s="97"/>
      <c r="L32" s="140"/>
    </row>
    <row r="33" spans="1:12" ht="18.75" customHeight="1">
      <c r="A33" s="109">
        <v>2025</v>
      </c>
      <c r="B33" s="110" t="s">
        <v>233</v>
      </c>
      <c r="C33" s="113">
        <v>1</v>
      </c>
      <c r="D33" s="200"/>
      <c r="E33" s="193">
        <f t="shared" si="0"/>
        <v>0</v>
      </c>
      <c r="F33" s="275"/>
      <c r="G33" s="276"/>
      <c r="H33" s="277"/>
      <c r="I33" s="273"/>
      <c r="J33" s="274"/>
      <c r="K33" s="97"/>
      <c r="L33" s="14"/>
    </row>
    <row r="34" spans="1:12" ht="18.75" customHeight="1">
      <c r="A34" s="109">
        <v>2025</v>
      </c>
      <c r="B34" s="110" t="s">
        <v>236</v>
      </c>
      <c r="C34" s="113">
        <v>1</v>
      </c>
      <c r="D34" s="200"/>
      <c r="E34" s="193">
        <f t="shared" si="0"/>
        <v>0</v>
      </c>
      <c r="F34" s="275"/>
      <c r="G34" s="276"/>
      <c r="H34" s="277"/>
      <c r="I34" s="273"/>
      <c r="J34" s="274"/>
      <c r="K34" s="97"/>
      <c r="L34" s="14"/>
    </row>
    <row r="35" spans="1:12" ht="18.75" customHeight="1">
      <c r="A35" s="109">
        <v>2026</v>
      </c>
      <c r="B35" s="110" t="s">
        <v>238</v>
      </c>
      <c r="C35" s="113">
        <v>1</v>
      </c>
      <c r="D35" s="200"/>
      <c r="E35" s="193">
        <f t="shared" si="0"/>
        <v>0</v>
      </c>
      <c r="F35" s="275"/>
      <c r="G35" s="276"/>
      <c r="H35" s="277"/>
      <c r="I35" s="273"/>
      <c r="J35" s="274"/>
      <c r="K35" s="97"/>
      <c r="L35" s="14"/>
    </row>
    <row r="36" spans="1:12" ht="18.75" customHeight="1">
      <c r="A36" s="109">
        <v>2026</v>
      </c>
      <c r="B36" s="110" t="s">
        <v>240</v>
      </c>
      <c r="C36" s="113">
        <v>1</v>
      </c>
      <c r="D36" s="200"/>
      <c r="E36" s="193">
        <f t="shared" si="0"/>
        <v>0</v>
      </c>
      <c r="F36" s="275"/>
      <c r="G36" s="276"/>
      <c r="H36" s="277"/>
      <c r="I36" s="273"/>
      <c r="J36" s="274"/>
      <c r="K36" s="97"/>
      <c r="L36" s="14"/>
    </row>
    <row r="37" spans="1:12" ht="18.75" customHeight="1">
      <c r="A37" s="109">
        <v>2026</v>
      </c>
      <c r="B37" s="110" t="s">
        <v>233</v>
      </c>
      <c r="C37" s="113">
        <v>1</v>
      </c>
      <c r="D37" s="200"/>
      <c r="E37" s="193">
        <f t="shared" si="0"/>
        <v>0</v>
      </c>
      <c r="F37" s="275"/>
      <c r="G37" s="276"/>
      <c r="H37" s="277"/>
      <c r="I37" s="273"/>
      <c r="J37" s="274"/>
      <c r="K37" s="97"/>
      <c r="L37" s="14"/>
    </row>
    <row r="38" spans="1:12" ht="18.75" customHeight="1">
      <c r="A38" s="109">
        <v>2026</v>
      </c>
      <c r="B38" s="110" t="s">
        <v>236</v>
      </c>
      <c r="C38" s="113">
        <v>1</v>
      </c>
      <c r="D38" s="200"/>
      <c r="E38" s="193">
        <f t="shared" si="0"/>
        <v>0</v>
      </c>
      <c r="F38" s="275"/>
      <c r="G38" s="276"/>
      <c r="H38" s="277"/>
      <c r="I38" s="273"/>
      <c r="J38" s="274"/>
      <c r="K38" s="97"/>
      <c r="L38" s="14"/>
    </row>
    <row r="39" spans="1:12" ht="18.75" customHeight="1">
      <c r="A39" s="109">
        <v>2027</v>
      </c>
      <c r="B39" s="110" t="s">
        <v>238</v>
      </c>
      <c r="C39" s="113">
        <v>1</v>
      </c>
      <c r="D39" s="200"/>
      <c r="E39" s="193">
        <f t="shared" si="0"/>
        <v>0</v>
      </c>
      <c r="F39" s="275"/>
      <c r="G39" s="276"/>
      <c r="H39" s="277"/>
      <c r="I39" s="273"/>
      <c r="J39" s="274"/>
      <c r="K39" s="97"/>
      <c r="L39" s="14"/>
    </row>
    <row r="40" spans="1:12" ht="18.75" customHeight="1">
      <c r="A40" s="109">
        <v>2027</v>
      </c>
      <c r="B40" s="110" t="s">
        <v>240</v>
      </c>
      <c r="C40" s="113">
        <v>1</v>
      </c>
      <c r="D40" s="200"/>
      <c r="E40" s="193">
        <f t="shared" si="0"/>
        <v>0</v>
      </c>
      <c r="F40" s="275"/>
      <c r="G40" s="276"/>
      <c r="H40" s="277"/>
      <c r="I40" s="273"/>
      <c r="J40" s="274"/>
      <c r="K40" s="97"/>
      <c r="L40" s="14"/>
    </row>
    <row r="41" spans="1:12" ht="18.75" customHeight="1">
      <c r="A41" s="109">
        <v>2027</v>
      </c>
      <c r="B41" s="110" t="s">
        <v>233</v>
      </c>
      <c r="C41" s="113">
        <v>1</v>
      </c>
      <c r="D41" s="200"/>
      <c r="E41" s="193">
        <f t="shared" si="0"/>
        <v>0</v>
      </c>
      <c r="F41" s="275"/>
      <c r="G41" s="276"/>
      <c r="H41" s="277"/>
      <c r="I41" s="273"/>
      <c r="J41" s="274"/>
      <c r="K41" s="97"/>
      <c r="L41" s="14"/>
    </row>
    <row r="42" spans="1:12" ht="18.75" customHeight="1">
      <c r="A42" s="109">
        <v>2027</v>
      </c>
      <c r="B42" s="110" t="s">
        <v>236</v>
      </c>
      <c r="C42" s="113">
        <v>1</v>
      </c>
      <c r="D42" s="200"/>
      <c r="E42" s="193">
        <f t="shared" si="0"/>
        <v>0</v>
      </c>
      <c r="F42" s="275"/>
      <c r="G42" s="276"/>
      <c r="H42" s="277"/>
      <c r="I42" s="273"/>
      <c r="J42" s="274"/>
      <c r="K42" s="97"/>
      <c r="L42" s="14"/>
    </row>
    <row r="43" spans="1:12" ht="18.75" customHeight="1">
      <c r="A43" s="109">
        <v>2028</v>
      </c>
      <c r="B43" s="110" t="s">
        <v>238</v>
      </c>
      <c r="C43" s="113">
        <v>1</v>
      </c>
      <c r="D43" s="200"/>
      <c r="E43" s="193">
        <f t="shared" si="0"/>
        <v>0</v>
      </c>
      <c r="F43" s="275"/>
      <c r="G43" s="276"/>
      <c r="H43" s="277"/>
      <c r="I43" s="273"/>
      <c r="J43" s="274"/>
      <c r="K43" s="97"/>
      <c r="L43" s="14"/>
    </row>
    <row r="44" spans="1:12" ht="18.75" customHeight="1">
      <c r="A44" s="109">
        <v>2028</v>
      </c>
      <c r="B44" s="110" t="s">
        <v>240</v>
      </c>
      <c r="C44" s="113">
        <v>1</v>
      </c>
      <c r="D44" s="200"/>
      <c r="E44" s="193">
        <f t="shared" si="0"/>
        <v>0</v>
      </c>
      <c r="F44" s="275"/>
      <c r="G44" s="276"/>
      <c r="H44" s="277"/>
      <c r="I44" s="273"/>
      <c r="J44" s="274"/>
      <c r="K44" s="141"/>
      <c r="L44" s="56"/>
    </row>
  </sheetData>
  <mergeCells count="50">
    <mergeCell ref="B18:J18"/>
    <mergeCell ref="B20:G20"/>
    <mergeCell ref="F28:H28"/>
    <mergeCell ref="I28:J28"/>
    <mergeCell ref="F29:H29"/>
    <mergeCell ref="I29:J29"/>
    <mergeCell ref="F30:H30"/>
    <mergeCell ref="I30:J30"/>
    <mergeCell ref="A27:J27"/>
    <mergeCell ref="C1:H4"/>
    <mergeCell ref="B6:J6"/>
    <mergeCell ref="B7:J7"/>
    <mergeCell ref="B17:J17"/>
    <mergeCell ref="B9:J9"/>
    <mergeCell ref="B10:J10"/>
    <mergeCell ref="B11:J11"/>
    <mergeCell ref="C8:J8"/>
    <mergeCell ref="B12:J12"/>
    <mergeCell ref="B13:J13"/>
    <mergeCell ref="B14:J14"/>
    <mergeCell ref="B15:J15"/>
    <mergeCell ref="B16:J16"/>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 sqref="C24" formula="1"/>
  </ignoredErrors>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44"/>
  <sheetViews>
    <sheetView showGridLines="0" topLeftCell="A17" zoomScale="80" zoomScaleNormal="80" workbookViewId="0">
      <selection activeCell="A23" sqref="A23"/>
    </sheetView>
  </sheetViews>
  <sheetFormatPr baseColWidth="10" defaultColWidth="11.42578125" defaultRowHeight="15" customHeight="1"/>
  <cols>
    <col min="1" max="1" width="45.7109375" style="1" customWidth="1"/>
    <col min="2" max="10" width="21.42578125" style="1" customWidth="1"/>
    <col min="11" max="12" width="11.42578125" style="1" customWidth="1"/>
    <col min="13" max="16384" width="11.42578125" style="1"/>
  </cols>
  <sheetData>
    <row r="1" spans="1:11" ht="23.25" customHeight="1">
      <c r="A1" s="114"/>
      <c r="B1" s="76"/>
      <c r="C1" s="285" t="s">
        <v>189</v>
      </c>
      <c r="D1" s="286"/>
      <c r="E1" s="286"/>
      <c r="F1" s="286"/>
      <c r="G1" s="286"/>
      <c r="H1" s="286"/>
      <c r="I1" s="77" t="s">
        <v>1</v>
      </c>
      <c r="J1" s="78" t="s">
        <v>2</v>
      </c>
      <c r="K1" s="115"/>
    </row>
    <row r="2" spans="1:11" ht="23.25" customHeight="1">
      <c r="A2" s="116"/>
      <c r="B2" s="79"/>
      <c r="C2" s="287"/>
      <c r="D2" s="287"/>
      <c r="E2" s="287"/>
      <c r="F2" s="287"/>
      <c r="G2" s="287"/>
      <c r="H2" s="287"/>
      <c r="I2" s="80" t="s">
        <v>3</v>
      </c>
      <c r="J2" s="81">
        <v>4</v>
      </c>
      <c r="K2" s="115"/>
    </row>
    <row r="3" spans="1:11" ht="23.25" customHeight="1">
      <c r="A3" s="116"/>
      <c r="B3" s="79"/>
      <c r="C3" s="287"/>
      <c r="D3" s="287"/>
      <c r="E3" s="287"/>
      <c r="F3" s="287"/>
      <c r="G3" s="287"/>
      <c r="H3" s="287"/>
      <c r="I3" s="80" t="s">
        <v>4</v>
      </c>
      <c r="J3" s="180" t="s">
        <v>5</v>
      </c>
      <c r="K3" s="115"/>
    </row>
    <row r="4" spans="1:11" ht="23.25" customHeight="1">
      <c r="A4" s="117"/>
      <c r="B4" s="118"/>
      <c r="C4" s="304"/>
      <c r="D4" s="304"/>
      <c r="E4" s="304"/>
      <c r="F4" s="304"/>
      <c r="G4" s="304"/>
      <c r="H4" s="304"/>
      <c r="I4" s="83" t="s">
        <v>6</v>
      </c>
      <c r="J4" s="181" t="s">
        <v>7</v>
      </c>
      <c r="K4" s="115"/>
    </row>
    <row r="5" spans="1:11" ht="30" customHeight="1">
      <c r="A5" s="119"/>
      <c r="B5" s="120"/>
      <c r="C5" s="120"/>
      <c r="D5" s="120"/>
      <c r="E5" s="120"/>
      <c r="F5" s="120"/>
      <c r="G5" s="120"/>
      <c r="H5" s="120"/>
      <c r="I5" s="86"/>
      <c r="J5" s="121"/>
      <c r="K5" s="3"/>
    </row>
    <row r="6" spans="1:11" ht="30" customHeight="1">
      <c r="A6" s="88" t="s">
        <v>127</v>
      </c>
      <c r="B6" s="278" t="s">
        <v>254</v>
      </c>
      <c r="C6" s="279"/>
      <c r="D6" s="279"/>
      <c r="E6" s="279"/>
      <c r="F6" s="279"/>
      <c r="G6" s="279"/>
      <c r="H6" s="279"/>
      <c r="I6" s="279"/>
      <c r="J6" s="279"/>
      <c r="K6" s="122"/>
    </row>
    <row r="7" spans="1:11" ht="30" customHeight="1">
      <c r="A7" s="88" t="s">
        <v>190</v>
      </c>
      <c r="B7" s="278" t="s">
        <v>481</v>
      </c>
      <c r="C7" s="279"/>
      <c r="D7" s="279"/>
      <c r="E7" s="279"/>
      <c r="F7" s="279"/>
      <c r="G7" s="279"/>
      <c r="H7" s="279"/>
      <c r="I7" s="279"/>
      <c r="J7" s="279"/>
      <c r="K7" s="122"/>
    </row>
    <row r="8" spans="1:11" ht="30" customHeight="1">
      <c r="A8" s="88" t="s">
        <v>192</v>
      </c>
      <c r="B8" s="90" t="s">
        <v>523</v>
      </c>
      <c r="C8" s="297" t="s">
        <v>524</v>
      </c>
      <c r="D8" s="298"/>
      <c r="E8" s="298"/>
      <c r="F8" s="298"/>
      <c r="G8" s="298"/>
      <c r="H8" s="298"/>
      <c r="I8" s="298"/>
      <c r="J8" s="299"/>
      <c r="K8" s="142"/>
    </row>
    <row r="9" spans="1:11" ht="30" customHeight="1">
      <c r="A9" s="88" t="s">
        <v>195</v>
      </c>
      <c r="B9" s="278" t="s">
        <v>525</v>
      </c>
      <c r="C9" s="279"/>
      <c r="D9" s="279"/>
      <c r="E9" s="279"/>
      <c r="F9" s="279"/>
      <c r="G9" s="279"/>
      <c r="H9" s="279"/>
      <c r="I9" s="279"/>
      <c r="J9" s="279"/>
      <c r="K9" s="122"/>
    </row>
    <row r="10" spans="1:11" ht="30" customHeight="1">
      <c r="A10" s="88" t="s">
        <v>197</v>
      </c>
      <c r="B10" s="278" t="s">
        <v>526</v>
      </c>
      <c r="C10" s="279"/>
      <c r="D10" s="279"/>
      <c r="E10" s="279"/>
      <c r="F10" s="279"/>
      <c r="G10" s="279"/>
      <c r="H10" s="279"/>
      <c r="I10" s="279"/>
      <c r="J10" s="279"/>
      <c r="K10" s="122"/>
    </row>
    <row r="11" spans="1:11" ht="30" customHeight="1">
      <c r="A11" s="88" t="s">
        <v>198</v>
      </c>
      <c r="B11" s="278" t="s">
        <v>527</v>
      </c>
      <c r="C11" s="279"/>
      <c r="D11" s="279"/>
      <c r="E11" s="279"/>
      <c r="F11" s="279"/>
      <c r="G11" s="279"/>
      <c r="H11" s="279"/>
      <c r="I11" s="279"/>
      <c r="J11" s="279"/>
      <c r="K11" s="122"/>
    </row>
    <row r="12" spans="1:11" ht="30" customHeight="1">
      <c r="A12" s="88" t="s">
        <v>200</v>
      </c>
      <c r="B12" s="278" t="s">
        <v>382</v>
      </c>
      <c r="C12" s="279"/>
      <c r="D12" s="279"/>
      <c r="E12" s="279"/>
      <c r="F12" s="279"/>
      <c r="G12" s="279"/>
      <c r="H12" s="279"/>
      <c r="I12" s="279"/>
      <c r="J12" s="279"/>
      <c r="K12" s="122"/>
    </row>
    <row r="13" spans="1:11" ht="30" customHeight="1">
      <c r="A13" s="88" t="s">
        <v>202</v>
      </c>
      <c r="B13" s="297" t="s">
        <v>203</v>
      </c>
      <c r="C13" s="298"/>
      <c r="D13" s="298"/>
      <c r="E13" s="298"/>
      <c r="F13" s="298"/>
      <c r="G13" s="298"/>
      <c r="H13" s="298"/>
      <c r="I13" s="298"/>
      <c r="J13" s="299"/>
      <c r="K13" s="122"/>
    </row>
    <row r="14" spans="1:11" ht="30" customHeight="1">
      <c r="A14" s="88" t="s">
        <v>204</v>
      </c>
      <c r="B14" s="278" t="s">
        <v>528</v>
      </c>
      <c r="C14" s="279"/>
      <c r="D14" s="279"/>
      <c r="E14" s="279"/>
      <c r="F14" s="279"/>
      <c r="G14" s="279"/>
      <c r="H14" s="279"/>
      <c r="I14" s="279"/>
      <c r="J14" s="279"/>
      <c r="K14" s="122"/>
    </row>
    <row r="15" spans="1:11" ht="30" customHeight="1">
      <c r="A15" s="88" t="s">
        <v>206</v>
      </c>
      <c r="B15" s="278" t="s">
        <v>529</v>
      </c>
      <c r="C15" s="279"/>
      <c r="D15" s="279"/>
      <c r="E15" s="279"/>
      <c r="F15" s="279"/>
      <c r="G15" s="279"/>
      <c r="H15" s="279"/>
      <c r="I15" s="279"/>
      <c r="J15" s="279"/>
      <c r="K15" s="122"/>
    </row>
    <row r="16" spans="1:11" ht="30" customHeight="1">
      <c r="A16" s="88" t="s">
        <v>208</v>
      </c>
      <c r="B16" s="278" t="s">
        <v>530</v>
      </c>
      <c r="C16" s="279"/>
      <c r="D16" s="279"/>
      <c r="E16" s="279"/>
      <c r="F16" s="279"/>
      <c r="G16" s="279"/>
      <c r="H16" s="279"/>
      <c r="I16" s="279"/>
      <c r="J16" s="279"/>
      <c r="K16" s="122"/>
    </row>
    <row r="17" spans="1:11" ht="30" customHeight="1">
      <c r="A17" s="88" t="s">
        <v>210</v>
      </c>
      <c r="B17" s="278" t="s">
        <v>531</v>
      </c>
      <c r="C17" s="279"/>
      <c r="D17" s="279"/>
      <c r="E17" s="279"/>
      <c r="F17" s="313"/>
      <c r="G17" s="279"/>
      <c r="H17" s="279"/>
      <c r="I17" s="279"/>
      <c r="J17" s="279"/>
      <c r="K17" s="122"/>
    </row>
    <row r="18" spans="1:11" ht="30" customHeight="1">
      <c r="A18" s="88" t="s">
        <v>211</v>
      </c>
      <c r="B18" s="278" t="s">
        <v>212</v>
      </c>
      <c r="C18" s="279"/>
      <c r="D18" s="279"/>
      <c r="E18" s="279"/>
      <c r="F18" s="279"/>
      <c r="G18" s="279"/>
      <c r="H18" s="279"/>
      <c r="I18" s="279"/>
      <c r="J18" s="279"/>
      <c r="K18" s="122"/>
    </row>
    <row r="19" spans="1:11" ht="30" customHeight="1">
      <c r="A19" s="91"/>
      <c r="B19" s="124"/>
      <c r="C19" s="124"/>
      <c r="D19" s="124"/>
      <c r="E19" s="124"/>
      <c r="F19" s="124"/>
      <c r="G19" s="124"/>
      <c r="H19" s="125"/>
      <c r="I19" s="125"/>
      <c r="J19" s="125"/>
      <c r="K19" s="126"/>
    </row>
    <row r="20" spans="1:11" ht="30" customHeight="1">
      <c r="A20" s="95"/>
      <c r="B20" s="283" t="s">
        <v>213</v>
      </c>
      <c r="C20" s="284"/>
      <c r="D20" s="284"/>
      <c r="E20" s="284"/>
      <c r="F20" s="284"/>
      <c r="G20" s="284"/>
      <c r="H20" s="127"/>
      <c r="I20" s="128"/>
      <c r="J20" s="128"/>
      <c r="K20" s="126"/>
    </row>
    <row r="21" spans="1:11" ht="30" customHeight="1">
      <c r="A21" s="98"/>
      <c r="B21" s="99" t="s">
        <v>214</v>
      </c>
      <c r="C21" s="99" t="s">
        <v>215</v>
      </c>
      <c r="D21" s="99" t="s">
        <v>216</v>
      </c>
      <c r="E21" s="99" t="s">
        <v>217</v>
      </c>
      <c r="F21" s="99" t="s">
        <v>218</v>
      </c>
      <c r="G21" s="99" t="s">
        <v>219</v>
      </c>
      <c r="H21" s="127"/>
      <c r="I21" s="128"/>
      <c r="J21" s="128"/>
      <c r="K21" s="126"/>
    </row>
    <row r="22" spans="1:11" ht="30" customHeight="1">
      <c r="A22" s="100" t="s">
        <v>220</v>
      </c>
      <c r="B22" s="129">
        <v>2</v>
      </c>
      <c r="C22" s="129">
        <v>2</v>
      </c>
      <c r="D22" s="129">
        <v>2</v>
      </c>
      <c r="E22" s="129">
        <v>2</v>
      </c>
      <c r="F22" s="129">
        <v>0</v>
      </c>
      <c r="G22" s="101">
        <f>SUM(B22:F22)</f>
        <v>8</v>
      </c>
      <c r="H22" s="127"/>
      <c r="I22" s="128"/>
      <c r="J22" s="128"/>
      <c r="K22" s="126"/>
    </row>
    <row r="23" spans="1:11" ht="30" customHeight="1">
      <c r="A23" s="100" t="s">
        <v>221</v>
      </c>
      <c r="B23" s="230">
        <f>SUM(D29:D30)</f>
        <v>2</v>
      </c>
      <c r="C23" s="230">
        <f>SUM(D31:D34)</f>
        <v>0</v>
      </c>
      <c r="D23" s="230">
        <f>SUM(D35:D38)</f>
        <v>0</v>
      </c>
      <c r="E23" s="230">
        <f>SUM(D39:D42)</f>
        <v>0</v>
      </c>
      <c r="F23" s="230">
        <f>SUM(D43:D44)</f>
        <v>0</v>
      </c>
      <c r="G23" s="196">
        <f>SUM(B23:F23)</f>
        <v>2</v>
      </c>
      <c r="H23" s="127"/>
      <c r="I23" s="128"/>
      <c r="J23" s="128"/>
      <c r="K23" s="126"/>
    </row>
    <row r="24" spans="1:11" ht="30" customHeight="1">
      <c r="A24" s="100" t="s">
        <v>222</v>
      </c>
      <c r="B24" s="103">
        <f>IFERROR(IF(B23/B22&gt;100%,100%,B23/B22),0)</f>
        <v>1</v>
      </c>
      <c r="C24" s="103">
        <f>IFERROR(IF(C23/C22&gt;100%,100%,C23/C22),0)</f>
        <v>0</v>
      </c>
      <c r="D24" s="103">
        <f>IFERROR(IF(D23/D22&gt;100%,100%,D23/D22),0)</f>
        <v>0</v>
      </c>
      <c r="E24" s="103">
        <f>IFERROR(IF(E23/E22&gt;100%,100%,E23/E22),0)</f>
        <v>0</v>
      </c>
      <c r="F24" s="103">
        <f>IFERROR(IF(F23/F22&gt;100%,100%,F23/F22),0)</f>
        <v>0</v>
      </c>
      <c r="G24" s="104" t="s">
        <v>223</v>
      </c>
      <c r="H24" s="127"/>
      <c r="I24" s="128"/>
      <c r="J24" s="128"/>
      <c r="K24" s="126"/>
    </row>
    <row r="25" spans="1:11" ht="30" customHeight="1">
      <c r="A25" s="100" t="s">
        <v>224</v>
      </c>
      <c r="B25" s="103">
        <f>B23/G22</f>
        <v>0.25</v>
      </c>
      <c r="C25" s="103">
        <f>(C23/G22)+B25</f>
        <v>0.25</v>
      </c>
      <c r="D25" s="103"/>
      <c r="E25" s="103"/>
      <c r="F25" s="103"/>
      <c r="G25" s="103">
        <f>MAX(B25:F25)</f>
        <v>0.25</v>
      </c>
      <c r="H25" s="127"/>
      <c r="I25" s="128"/>
      <c r="J25" s="128"/>
      <c r="K25" s="126"/>
    </row>
    <row r="26" spans="1:11" ht="30" customHeight="1">
      <c r="A26" s="131"/>
      <c r="B26" s="124"/>
      <c r="C26" s="124"/>
      <c r="D26" s="124"/>
      <c r="E26" s="124"/>
      <c r="F26" s="124"/>
      <c r="G26" s="124"/>
      <c r="H26" s="132"/>
      <c r="I26" s="132"/>
      <c r="J26" s="132"/>
      <c r="K26" s="126"/>
    </row>
    <row r="27" spans="1:11" ht="30" customHeight="1">
      <c r="A27" s="283" t="s">
        <v>225</v>
      </c>
      <c r="B27" s="284"/>
      <c r="C27" s="284"/>
      <c r="D27" s="284"/>
      <c r="E27" s="284"/>
      <c r="F27" s="284"/>
      <c r="G27" s="284"/>
      <c r="H27" s="284"/>
      <c r="I27" s="284"/>
      <c r="J27" s="284"/>
      <c r="K27" s="122"/>
    </row>
    <row r="28" spans="1:11" ht="30" customHeight="1">
      <c r="A28" s="96" t="s">
        <v>226</v>
      </c>
      <c r="B28" s="96" t="s">
        <v>227</v>
      </c>
      <c r="C28" s="96" t="s">
        <v>228</v>
      </c>
      <c r="D28" s="96" t="s">
        <v>229</v>
      </c>
      <c r="E28" s="96" t="s">
        <v>230</v>
      </c>
      <c r="F28" s="283" t="s">
        <v>231</v>
      </c>
      <c r="G28" s="284"/>
      <c r="H28" s="284"/>
      <c r="I28" s="283" t="s">
        <v>232</v>
      </c>
      <c r="J28" s="284"/>
      <c r="K28" s="122"/>
    </row>
    <row r="29" spans="1:11" ht="18.75" customHeight="1">
      <c r="A29" s="109">
        <v>2024</v>
      </c>
      <c r="B29" s="110" t="s">
        <v>233</v>
      </c>
      <c r="C29" s="238">
        <v>0</v>
      </c>
      <c r="D29" s="239">
        <v>0</v>
      </c>
      <c r="E29" s="240">
        <f>IFERROR(IF(D29/C29&gt;100%,100%,D29/C29),0)</f>
        <v>0</v>
      </c>
      <c r="F29" s="275" t="s">
        <v>241</v>
      </c>
      <c r="G29" s="276"/>
      <c r="H29" s="277"/>
      <c r="I29" s="300" t="s">
        <v>241</v>
      </c>
      <c r="J29" s="301"/>
      <c r="K29" s="122"/>
    </row>
    <row r="30" spans="1:11" ht="18.75">
      <c r="A30" s="109">
        <v>2024</v>
      </c>
      <c r="B30" s="110" t="s">
        <v>236</v>
      </c>
      <c r="C30" s="238">
        <v>2</v>
      </c>
      <c r="D30" s="239">
        <v>2</v>
      </c>
      <c r="E30" s="240">
        <f t="shared" ref="E30:E44" si="0">IFERROR(IF(D30/C30&gt;100%,100%,D30/C30),0)</f>
        <v>1</v>
      </c>
      <c r="F30" s="275" t="s">
        <v>532</v>
      </c>
      <c r="G30" s="276"/>
      <c r="H30" s="277"/>
      <c r="I30" s="300" t="s">
        <v>533</v>
      </c>
      <c r="J30" s="301"/>
      <c r="K30" s="122"/>
    </row>
    <row r="31" spans="1:11" ht="18.75" customHeight="1">
      <c r="A31" s="109">
        <v>2025</v>
      </c>
      <c r="B31" s="110" t="s">
        <v>238</v>
      </c>
      <c r="C31" s="238">
        <v>0</v>
      </c>
      <c r="D31" s="239">
        <v>0</v>
      </c>
      <c r="E31" s="240">
        <f t="shared" si="0"/>
        <v>0</v>
      </c>
      <c r="F31" s="275" t="s">
        <v>241</v>
      </c>
      <c r="G31" s="276"/>
      <c r="H31" s="277"/>
      <c r="I31" s="300" t="s">
        <v>241</v>
      </c>
      <c r="J31" s="301"/>
      <c r="K31" s="122"/>
    </row>
    <row r="32" spans="1:11" ht="18.75" customHeight="1">
      <c r="A32" s="109">
        <v>2025</v>
      </c>
      <c r="B32" s="110" t="s">
        <v>240</v>
      </c>
      <c r="C32" s="238">
        <v>1</v>
      </c>
      <c r="D32" s="255"/>
      <c r="E32" s="256">
        <f t="shared" si="0"/>
        <v>0</v>
      </c>
      <c r="F32" s="292"/>
      <c r="G32" s="293"/>
      <c r="H32" s="294"/>
      <c r="I32" s="379"/>
      <c r="J32" s="380"/>
      <c r="K32" s="122"/>
    </row>
    <row r="33" spans="1:11" ht="18.75" customHeight="1">
      <c r="A33" s="109">
        <v>2025</v>
      </c>
      <c r="B33" s="110" t="s">
        <v>233</v>
      </c>
      <c r="C33" s="238">
        <v>0</v>
      </c>
      <c r="D33" s="239"/>
      <c r="E33" s="240">
        <f t="shared" si="0"/>
        <v>0</v>
      </c>
      <c r="F33" s="275"/>
      <c r="G33" s="276"/>
      <c r="H33" s="277"/>
      <c r="I33" s="300"/>
      <c r="J33" s="301"/>
      <c r="K33" s="122"/>
    </row>
    <row r="34" spans="1:11" ht="18.75" customHeight="1">
      <c r="A34" s="109">
        <v>2025</v>
      </c>
      <c r="B34" s="110" t="s">
        <v>236</v>
      </c>
      <c r="C34" s="238">
        <v>1</v>
      </c>
      <c r="D34" s="239"/>
      <c r="E34" s="240">
        <f t="shared" si="0"/>
        <v>0</v>
      </c>
      <c r="F34" s="275"/>
      <c r="G34" s="276"/>
      <c r="H34" s="277"/>
      <c r="I34" s="300"/>
      <c r="J34" s="301"/>
      <c r="K34" s="122"/>
    </row>
    <row r="35" spans="1:11" ht="18.75" customHeight="1">
      <c r="A35" s="109">
        <v>2026</v>
      </c>
      <c r="B35" s="110" t="s">
        <v>238</v>
      </c>
      <c r="C35" s="238"/>
      <c r="D35" s="239"/>
      <c r="E35" s="240">
        <f t="shared" si="0"/>
        <v>0</v>
      </c>
      <c r="F35" s="275"/>
      <c r="G35" s="276"/>
      <c r="H35" s="277"/>
      <c r="I35" s="300"/>
      <c r="J35" s="301"/>
      <c r="K35" s="122"/>
    </row>
    <row r="36" spans="1:11" ht="18.75" customHeight="1">
      <c r="A36" s="109">
        <v>2026</v>
      </c>
      <c r="B36" s="110" t="s">
        <v>240</v>
      </c>
      <c r="C36" s="238"/>
      <c r="D36" s="239"/>
      <c r="E36" s="240">
        <f t="shared" si="0"/>
        <v>0</v>
      </c>
      <c r="F36" s="275"/>
      <c r="G36" s="276"/>
      <c r="H36" s="277"/>
      <c r="I36" s="300"/>
      <c r="J36" s="301"/>
      <c r="K36" s="122"/>
    </row>
    <row r="37" spans="1:11" ht="18.75" customHeight="1">
      <c r="A37" s="109">
        <v>2026</v>
      </c>
      <c r="B37" s="110" t="s">
        <v>233</v>
      </c>
      <c r="C37" s="238"/>
      <c r="D37" s="239"/>
      <c r="E37" s="240">
        <f t="shared" si="0"/>
        <v>0</v>
      </c>
      <c r="F37" s="275"/>
      <c r="G37" s="276"/>
      <c r="H37" s="277"/>
      <c r="I37" s="300"/>
      <c r="J37" s="301"/>
      <c r="K37" s="122"/>
    </row>
    <row r="38" spans="1:11" ht="18.75" customHeight="1">
      <c r="A38" s="109">
        <v>2026</v>
      </c>
      <c r="B38" s="110" t="s">
        <v>236</v>
      </c>
      <c r="C38" s="238"/>
      <c r="D38" s="239"/>
      <c r="E38" s="240">
        <f t="shared" si="0"/>
        <v>0</v>
      </c>
      <c r="F38" s="275"/>
      <c r="G38" s="276"/>
      <c r="H38" s="277"/>
      <c r="I38" s="300"/>
      <c r="J38" s="301"/>
      <c r="K38" s="122"/>
    </row>
    <row r="39" spans="1:11" ht="18.75" customHeight="1">
      <c r="A39" s="109">
        <v>2027</v>
      </c>
      <c r="B39" s="110" t="s">
        <v>238</v>
      </c>
      <c r="C39" s="238"/>
      <c r="D39" s="239"/>
      <c r="E39" s="240">
        <f t="shared" si="0"/>
        <v>0</v>
      </c>
      <c r="F39" s="275"/>
      <c r="G39" s="276"/>
      <c r="H39" s="277"/>
      <c r="I39" s="300"/>
      <c r="J39" s="301"/>
      <c r="K39" s="122"/>
    </row>
    <row r="40" spans="1:11" ht="18.75" customHeight="1">
      <c r="A40" s="109">
        <v>2027</v>
      </c>
      <c r="B40" s="110" t="s">
        <v>240</v>
      </c>
      <c r="C40" s="238"/>
      <c r="D40" s="239"/>
      <c r="E40" s="240">
        <f t="shared" si="0"/>
        <v>0</v>
      </c>
      <c r="F40" s="275"/>
      <c r="G40" s="276"/>
      <c r="H40" s="277"/>
      <c r="I40" s="300"/>
      <c r="J40" s="301"/>
      <c r="K40" s="122"/>
    </row>
    <row r="41" spans="1:11" ht="18.75" customHeight="1">
      <c r="A41" s="109">
        <v>2027</v>
      </c>
      <c r="B41" s="110" t="s">
        <v>233</v>
      </c>
      <c r="C41" s="238"/>
      <c r="D41" s="239"/>
      <c r="E41" s="240">
        <f t="shared" si="0"/>
        <v>0</v>
      </c>
      <c r="F41" s="275"/>
      <c r="G41" s="276"/>
      <c r="H41" s="277"/>
      <c r="I41" s="300"/>
      <c r="J41" s="301"/>
      <c r="K41" s="122"/>
    </row>
    <row r="42" spans="1:11" ht="18.75" customHeight="1">
      <c r="A42" s="109">
        <v>2027</v>
      </c>
      <c r="B42" s="110" t="s">
        <v>236</v>
      </c>
      <c r="C42" s="238"/>
      <c r="D42" s="239"/>
      <c r="E42" s="240">
        <f t="shared" si="0"/>
        <v>0</v>
      </c>
      <c r="F42" s="275"/>
      <c r="G42" s="276"/>
      <c r="H42" s="277"/>
      <c r="I42" s="300"/>
      <c r="J42" s="301"/>
      <c r="K42" s="122"/>
    </row>
    <row r="43" spans="1:11" ht="18.75" customHeight="1">
      <c r="A43" s="109">
        <v>2028</v>
      </c>
      <c r="B43" s="110" t="s">
        <v>238</v>
      </c>
      <c r="C43" s="238"/>
      <c r="D43" s="239"/>
      <c r="E43" s="240">
        <f t="shared" si="0"/>
        <v>0</v>
      </c>
      <c r="F43" s="275"/>
      <c r="G43" s="276"/>
      <c r="H43" s="277"/>
      <c r="I43" s="300"/>
      <c r="J43" s="301"/>
      <c r="K43" s="122"/>
    </row>
    <row r="44" spans="1:11" ht="18.75" customHeight="1">
      <c r="A44" s="109">
        <v>2028</v>
      </c>
      <c r="B44" s="110" t="s">
        <v>240</v>
      </c>
      <c r="C44" s="238"/>
      <c r="D44" s="239"/>
      <c r="E44" s="240">
        <f t="shared" si="0"/>
        <v>0</v>
      </c>
      <c r="F44" s="275"/>
      <c r="G44" s="276"/>
      <c r="H44" s="277"/>
      <c r="I44" s="300"/>
      <c r="J44" s="301"/>
      <c r="K44" s="122"/>
    </row>
  </sheetData>
  <mergeCells count="50">
    <mergeCell ref="C1:H4"/>
    <mergeCell ref="B6:J6"/>
    <mergeCell ref="B7:J7"/>
    <mergeCell ref="B9:J9"/>
    <mergeCell ref="A27:J27"/>
    <mergeCell ref="B10:J10"/>
    <mergeCell ref="B11:J11"/>
    <mergeCell ref="B18:J18"/>
    <mergeCell ref="B20:G20"/>
    <mergeCell ref="B12:J12"/>
    <mergeCell ref="B13:J13"/>
    <mergeCell ref="B14:J14"/>
    <mergeCell ref="B15:J15"/>
    <mergeCell ref="B16:J16"/>
    <mergeCell ref="B17:J17"/>
    <mergeCell ref="C8:J8"/>
    <mergeCell ref="F28:H28"/>
    <mergeCell ref="I28:J28"/>
    <mergeCell ref="F29:H29"/>
    <mergeCell ref="F32:H32"/>
    <mergeCell ref="I32:J32"/>
    <mergeCell ref="I29:J29"/>
    <mergeCell ref="F30:H30"/>
    <mergeCell ref="I30:J30"/>
    <mergeCell ref="F31:H31"/>
    <mergeCell ref="I31:J31"/>
    <mergeCell ref="F33:H33"/>
    <mergeCell ref="I33:J33"/>
    <mergeCell ref="F34:H34"/>
    <mergeCell ref="I34:J34"/>
    <mergeCell ref="F38:H38"/>
    <mergeCell ref="I38:J38"/>
    <mergeCell ref="F37:H37"/>
    <mergeCell ref="I37:J37"/>
    <mergeCell ref="F35:H35"/>
    <mergeCell ref="I35:J35"/>
    <mergeCell ref="F36:H36"/>
    <mergeCell ref="I36:J36"/>
    <mergeCell ref="F39:H39"/>
    <mergeCell ref="I39:J39"/>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4"/>
  <sheetViews>
    <sheetView showGridLines="0" tabSelected="1" topLeftCell="A18" zoomScale="80" zoomScaleNormal="80" workbookViewId="0">
      <selection activeCell="D32" sqref="D32:J32"/>
    </sheetView>
  </sheetViews>
  <sheetFormatPr baseColWidth="10" defaultColWidth="10.85546875" defaultRowHeight="15" customHeight="1"/>
  <cols>
    <col min="1" max="1" width="45.42578125" style="1" customWidth="1"/>
    <col min="2" max="10" width="21.42578125" style="1" customWidth="1"/>
    <col min="11" max="13" width="10.85546875" style="1" customWidth="1"/>
    <col min="14" max="16384" width="10.85546875" style="1"/>
  </cols>
  <sheetData>
    <row r="1" spans="1:12" ht="23.25" customHeight="1">
      <c r="A1" s="6"/>
      <c r="B1" s="76"/>
      <c r="C1" s="285" t="s">
        <v>534</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29.25" customHeight="1">
      <c r="A5" s="84"/>
      <c r="B5" s="85"/>
      <c r="C5" s="85"/>
      <c r="D5" s="85"/>
      <c r="E5" s="85"/>
      <c r="F5" s="85"/>
      <c r="G5" s="85"/>
      <c r="H5" s="85"/>
      <c r="I5" s="86"/>
      <c r="J5" s="139"/>
      <c r="K5" s="20"/>
      <c r="L5" s="14"/>
    </row>
    <row r="6" spans="1:12" ht="29.25" customHeight="1">
      <c r="A6" s="88" t="s">
        <v>284</v>
      </c>
      <c r="B6" s="278" t="s">
        <v>114</v>
      </c>
      <c r="C6" s="279"/>
      <c r="D6" s="279"/>
      <c r="E6" s="279"/>
      <c r="F6" s="279"/>
      <c r="G6" s="279"/>
      <c r="H6" s="279"/>
      <c r="I6" s="279"/>
      <c r="J6" s="279"/>
      <c r="K6" s="97"/>
      <c r="L6" s="14"/>
    </row>
    <row r="7" spans="1:12" ht="29.25" customHeight="1">
      <c r="A7" s="88" t="s">
        <v>285</v>
      </c>
      <c r="B7" s="278" t="s">
        <v>481</v>
      </c>
      <c r="C7" s="279"/>
      <c r="D7" s="279"/>
      <c r="E7" s="279"/>
      <c r="F7" s="279"/>
      <c r="G7" s="279"/>
      <c r="H7" s="279"/>
      <c r="I7" s="279"/>
      <c r="J7" s="279"/>
      <c r="K7" s="97"/>
      <c r="L7" s="14"/>
    </row>
    <row r="8" spans="1:12" ht="29.25" customHeight="1">
      <c r="A8" s="88" t="s">
        <v>286</v>
      </c>
      <c r="B8" s="90" t="s">
        <v>535</v>
      </c>
      <c r="C8" s="289" t="s">
        <v>536</v>
      </c>
      <c r="D8" s="290"/>
      <c r="E8" s="290"/>
      <c r="F8" s="290"/>
      <c r="G8" s="290"/>
      <c r="H8" s="290"/>
      <c r="I8" s="290"/>
      <c r="J8" s="291"/>
      <c r="K8" s="97"/>
      <c r="L8" s="14"/>
    </row>
    <row r="9" spans="1:12" ht="29.25" customHeight="1">
      <c r="A9" s="88" t="s">
        <v>289</v>
      </c>
      <c r="B9" s="278" t="s">
        <v>537</v>
      </c>
      <c r="C9" s="279"/>
      <c r="D9" s="279"/>
      <c r="E9" s="279"/>
      <c r="F9" s="279"/>
      <c r="G9" s="279"/>
      <c r="H9" s="279"/>
      <c r="I9" s="279"/>
      <c r="J9" s="279"/>
      <c r="K9" s="97"/>
      <c r="L9" s="14"/>
    </row>
    <row r="10" spans="1:12" ht="29.25" customHeight="1">
      <c r="A10" s="88" t="s">
        <v>291</v>
      </c>
      <c r="B10" s="278" t="s">
        <v>537</v>
      </c>
      <c r="C10" s="279"/>
      <c r="D10" s="279"/>
      <c r="E10" s="279"/>
      <c r="F10" s="279"/>
      <c r="G10" s="279"/>
      <c r="H10" s="279"/>
      <c r="I10" s="279"/>
      <c r="J10" s="279"/>
      <c r="K10" s="97"/>
      <c r="L10" s="14"/>
    </row>
    <row r="11" spans="1:12" ht="29.25" customHeight="1">
      <c r="A11" s="88" t="s">
        <v>198</v>
      </c>
      <c r="B11" s="278" t="s">
        <v>538</v>
      </c>
      <c r="C11" s="279"/>
      <c r="D11" s="279"/>
      <c r="E11" s="279"/>
      <c r="F11" s="279"/>
      <c r="G11" s="279"/>
      <c r="H11" s="279"/>
      <c r="I11" s="279"/>
      <c r="J11" s="279"/>
      <c r="K11" s="97"/>
      <c r="L11" s="14"/>
    </row>
    <row r="12" spans="1:12" ht="29.25" customHeight="1">
      <c r="A12" s="88" t="s">
        <v>200</v>
      </c>
      <c r="B12" s="278" t="s">
        <v>201</v>
      </c>
      <c r="C12" s="279"/>
      <c r="D12" s="279"/>
      <c r="E12" s="279"/>
      <c r="F12" s="279"/>
      <c r="G12" s="279"/>
      <c r="H12" s="279"/>
      <c r="I12" s="279"/>
      <c r="J12" s="279"/>
      <c r="K12" s="97"/>
      <c r="L12" s="14"/>
    </row>
    <row r="13" spans="1:12" ht="29.25" customHeight="1">
      <c r="A13" s="88" t="s">
        <v>202</v>
      </c>
      <c r="B13" s="289" t="s">
        <v>203</v>
      </c>
      <c r="C13" s="290"/>
      <c r="D13" s="290"/>
      <c r="E13" s="290"/>
      <c r="F13" s="290"/>
      <c r="G13" s="290"/>
      <c r="H13" s="290"/>
      <c r="I13" s="290"/>
      <c r="J13" s="291"/>
      <c r="K13" s="97"/>
      <c r="L13" s="14"/>
    </row>
    <row r="14" spans="1:12" ht="29.25" customHeight="1">
      <c r="A14" s="88" t="s">
        <v>204</v>
      </c>
      <c r="B14" s="278" t="s">
        <v>539</v>
      </c>
      <c r="C14" s="279"/>
      <c r="D14" s="279"/>
      <c r="E14" s="279"/>
      <c r="F14" s="279"/>
      <c r="G14" s="279"/>
      <c r="H14" s="279"/>
      <c r="I14" s="279"/>
      <c r="J14" s="279"/>
      <c r="K14" s="97"/>
      <c r="L14" s="14"/>
    </row>
    <row r="15" spans="1:12" ht="29.25" customHeight="1">
      <c r="A15" s="88" t="s">
        <v>206</v>
      </c>
      <c r="B15" s="278" t="s">
        <v>540</v>
      </c>
      <c r="C15" s="279"/>
      <c r="D15" s="279"/>
      <c r="E15" s="279"/>
      <c r="F15" s="279"/>
      <c r="G15" s="279"/>
      <c r="H15" s="279"/>
      <c r="I15" s="279"/>
      <c r="J15" s="279"/>
      <c r="K15" s="97"/>
      <c r="L15" s="14"/>
    </row>
    <row r="16" spans="1:12" ht="29.25" customHeight="1">
      <c r="A16" s="88" t="s">
        <v>208</v>
      </c>
      <c r="B16" s="278" t="s">
        <v>541</v>
      </c>
      <c r="C16" s="279"/>
      <c r="D16" s="279"/>
      <c r="E16" s="279"/>
      <c r="F16" s="279"/>
      <c r="G16" s="279"/>
      <c r="H16" s="279"/>
      <c r="I16" s="279"/>
      <c r="J16" s="279"/>
      <c r="K16" s="97"/>
      <c r="L16" s="14"/>
    </row>
    <row r="17" spans="1:12" ht="29.25" customHeight="1">
      <c r="A17" s="88" t="s">
        <v>296</v>
      </c>
      <c r="B17" s="278" t="s">
        <v>542</v>
      </c>
      <c r="C17" s="279"/>
      <c r="D17" s="279"/>
      <c r="E17" s="279"/>
      <c r="F17" s="281"/>
      <c r="G17" s="279"/>
      <c r="H17" s="279"/>
      <c r="I17" s="279"/>
      <c r="J17" s="279"/>
      <c r="K17" s="97"/>
      <c r="L17" s="14"/>
    </row>
    <row r="18" spans="1:12" ht="29.25" customHeight="1">
      <c r="A18" s="88" t="s">
        <v>211</v>
      </c>
      <c r="B18" s="278" t="s">
        <v>212</v>
      </c>
      <c r="C18" s="279"/>
      <c r="D18" s="279"/>
      <c r="E18" s="279"/>
      <c r="F18" s="279"/>
      <c r="G18" s="279"/>
      <c r="H18" s="279"/>
      <c r="I18" s="279"/>
      <c r="J18" s="279"/>
      <c r="K18" s="97"/>
      <c r="L18" s="14"/>
    </row>
    <row r="19" spans="1:12" ht="29.25" customHeight="1">
      <c r="A19" s="91"/>
      <c r="B19" s="92"/>
      <c r="C19" s="92"/>
      <c r="D19" s="92"/>
      <c r="E19" s="92"/>
      <c r="F19" s="92"/>
      <c r="G19" s="92"/>
      <c r="H19" s="93"/>
      <c r="I19" s="93"/>
      <c r="J19" s="93"/>
      <c r="K19" s="20"/>
      <c r="L19" s="14"/>
    </row>
    <row r="20" spans="1:12" ht="29.25" customHeight="1">
      <c r="A20" s="95"/>
      <c r="B20" s="283" t="s">
        <v>213</v>
      </c>
      <c r="C20" s="284"/>
      <c r="D20" s="284"/>
      <c r="E20" s="284"/>
      <c r="F20" s="284"/>
      <c r="G20" s="284"/>
      <c r="H20" s="97"/>
      <c r="I20" s="20"/>
      <c r="J20" s="20"/>
      <c r="K20" s="20"/>
      <c r="L20" s="14"/>
    </row>
    <row r="21" spans="1:12" ht="29.25" customHeight="1">
      <c r="A21" s="98"/>
      <c r="B21" s="99" t="s">
        <v>214</v>
      </c>
      <c r="C21" s="99" t="s">
        <v>215</v>
      </c>
      <c r="D21" s="99" t="s">
        <v>216</v>
      </c>
      <c r="E21" s="99" t="s">
        <v>217</v>
      </c>
      <c r="F21" s="99" t="s">
        <v>218</v>
      </c>
      <c r="G21" s="99" t="s">
        <v>219</v>
      </c>
      <c r="H21" s="97"/>
      <c r="I21" s="20"/>
      <c r="J21" s="20"/>
      <c r="K21" s="20"/>
      <c r="L21" s="14"/>
    </row>
    <row r="22" spans="1:12" ht="29.25" customHeight="1">
      <c r="A22" s="100" t="s">
        <v>220</v>
      </c>
      <c r="B22" s="174">
        <v>42</v>
      </c>
      <c r="C22" s="174">
        <v>84</v>
      </c>
      <c r="D22" s="174">
        <v>84</v>
      </c>
      <c r="E22" s="174">
        <v>84</v>
      </c>
      <c r="F22" s="174">
        <v>35</v>
      </c>
      <c r="G22" s="101">
        <f>SUM(B22:F22)</f>
        <v>329</v>
      </c>
      <c r="H22" s="97"/>
      <c r="I22" s="20"/>
      <c r="J22" s="20"/>
      <c r="K22" s="20"/>
      <c r="L22" s="14"/>
    </row>
    <row r="23" spans="1:12" ht="29.25" customHeight="1">
      <c r="A23" s="100" t="s">
        <v>221</v>
      </c>
      <c r="B23" s="230">
        <f>SUM(D29:D30)</f>
        <v>42</v>
      </c>
      <c r="C23" s="230">
        <f>SUM(D31:D34)</f>
        <v>24</v>
      </c>
      <c r="D23" s="230">
        <f>SUM(D35:D38)</f>
        <v>0</v>
      </c>
      <c r="E23" s="230">
        <f>SUM(D39:D42)</f>
        <v>0</v>
      </c>
      <c r="F23" s="230">
        <f>SUM(D43:D44)</f>
        <v>0</v>
      </c>
      <c r="G23" s="196">
        <f>SUM(B23:F23)</f>
        <v>66</v>
      </c>
      <c r="H23" s="97"/>
      <c r="I23" s="20"/>
      <c r="J23" s="20"/>
      <c r="K23" s="20"/>
      <c r="L23" s="14"/>
    </row>
    <row r="24" spans="1:12" ht="29.25" customHeight="1">
      <c r="A24" s="100" t="s">
        <v>222</v>
      </c>
      <c r="B24" s="103">
        <f>IFERROR(IF(B23/B22&gt;100%,100%,B23/B22),0)</f>
        <v>1</v>
      </c>
      <c r="C24" s="103">
        <f>IFERROR(IF(C23/C22&gt;100%,100%,C23/C22),0)</f>
        <v>0.2857142857142857</v>
      </c>
      <c r="D24" s="103">
        <f>IFERROR(IF(D23/D22&gt;100%,100%,D23/D22),0)</f>
        <v>0</v>
      </c>
      <c r="E24" s="103">
        <f>IFERROR(IF(E23/E22&gt;100%,100%,E23/E22),0)</f>
        <v>0</v>
      </c>
      <c r="F24" s="103">
        <f>IFERROR(IF(F23/F22&gt;100%,100%,F23/F22),0)</f>
        <v>0</v>
      </c>
      <c r="G24" s="104" t="s">
        <v>223</v>
      </c>
      <c r="H24" s="97"/>
      <c r="I24" s="20"/>
      <c r="J24" s="20"/>
      <c r="K24" s="20"/>
      <c r="L24" s="14"/>
    </row>
    <row r="25" spans="1:12" ht="29.25" customHeight="1">
      <c r="A25" s="100" t="s">
        <v>224</v>
      </c>
      <c r="B25" s="103">
        <f>B23/G22</f>
        <v>0.1276595744680851</v>
      </c>
      <c r="C25" s="103">
        <f>(C23/G22)+B25</f>
        <v>0.20060790273556228</v>
      </c>
      <c r="D25" s="103"/>
      <c r="E25" s="103"/>
      <c r="F25" s="103"/>
      <c r="G25" s="103">
        <f>MAX(B25:F25)</f>
        <v>0.20060790273556228</v>
      </c>
      <c r="H25" s="97"/>
      <c r="I25" s="20"/>
      <c r="J25" s="20"/>
      <c r="K25" s="20"/>
      <c r="L25" s="14"/>
    </row>
    <row r="26" spans="1:12" ht="29.25" customHeight="1">
      <c r="A26" s="106"/>
      <c r="B26" s="92"/>
      <c r="C26" s="92"/>
      <c r="D26" s="92"/>
      <c r="E26" s="92"/>
      <c r="F26" s="92"/>
      <c r="G26" s="92"/>
      <c r="H26" s="107"/>
      <c r="I26" s="107"/>
      <c r="J26" s="107"/>
      <c r="K26" s="20"/>
      <c r="L26" s="14"/>
    </row>
    <row r="27" spans="1:12" ht="29.25"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135.75" customHeight="1">
      <c r="A29" s="109">
        <v>2024</v>
      </c>
      <c r="B29" s="110" t="s">
        <v>233</v>
      </c>
      <c r="C29" s="186">
        <v>21</v>
      </c>
      <c r="D29" s="237">
        <v>21</v>
      </c>
      <c r="E29" s="193">
        <f>IFERROR(IF(D29/C29&gt;100%,100%,D29/C29),0)</f>
        <v>1</v>
      </c>
      <c r="F29" s="275" t="s">
        <v>543</v>
      </c>
      <c r="G29" s="276"/>
      <c r="H29" s="277"/>
      <c r="I29" s="381" t="s">
        <v>544</v>
      </c>
      <c r="J29" s="382"/>
      <c r="K29" s="97"/>
      <c r="L29" s="14"/>
    </row>
    <row r="30" spans="1:12" ht="135.75" customHeight="1">
      <c r="A30" s="109">
        <v>2024</v>
      </c>
      <c r="B30" s="110" t="s">
        <v>236</v>
      </c>
      <c r="C30" s="186">
        <v>21</v>
      </c>
      <c r="D30" s="237">
        <v>21</v>
      </c>
      <c r="E30" s="193">
        <f t="shared" ref="E30:E44" si="0">IFERROR(IF(D30/C30&gt;100%,100%,D30/C30),0)</f>
        <v>1</v>
      </c>
      <c r="F30" s="275" t="s">
        <v>543</v>
      </c>
      <c r="G30" s="276"/>
      <c r="H30" s="277"/>
      <c r="I30" s="381" t="s">
        <v>544</v>
      </c>
      <c r="J30" s="382"/>
      <c r="K30" s="97"/>
      <c r="L30" s="14"/>
    </row>
    <row r="31" spans="1:12" ht="135.75" customHeight="1">
      <c r="A31" s="109">
        <v>2025</v>
      </c>
      <c r="B31" s="110" t="s">
        <v>238</v>
      </c>
      <c r="C31" s="186">
        <v>21</v>
      </c>
      <c r="D31" s="237">
        <v>24</v>
      </c>
      <c r="E31" s="193">
        <f t="shared" si="0"/>
        <v>1</v>
      </c>
      <c r="F31" s="275" t="s">
        <v>543</v>
      </c>
      <c r="G31" s="276"/>
      <c r="H31" s="277"/>
      <c r="I31" s="381" t="s">
        <v>544</v>
      </c>
      <c r="J31" s="382"/>
      <c r="K31" s="97"/>
      <c r="L31" s="14"/>
    </row>
    <row r="32" spans="1:12" ht="18.75">
      <c r="A32" s="109">
        <v>2025</v>
      </c>
      <c r="B32" s="110" t="s">
        <v>240</v>
      </c>
      <c r="C32" s="186">
        <v>21</v>
      </c>
      <c r="D32" s="237"/>
      <c r="E32" s="234">
        <f t="shared" si="0"/>
        <v>0</v>
      </c>
      <c r="F32" s="292"/>
      <c r="G32" s="293"/>
      <c r="H32" s="294"/>
      <c r="I32" s="368"/>
      <c r="J32" s="296"/>
      <c r="K32" s="97"/>
      <c r="L32" s="140"/>
    </row>
    <row r="33" spans="1:12" ht="18.75" customHeight="1">
      <c r="A33" s="109">
        <v>2025</v>
      </c>
      <c r="B33" s="110" t="s">
        <v>233</v>
      </c>
      <c r="C33" s="186">
        <v>21</v>
      </c>
      <c r="D33" s="190"/>
      <c r="E33" s="193">
        <f t="shared" si="0"/>
        <v>0</v>
      </c>
      <c r="F33" s="275"/>
      <c r="G33" s="276"/>
      <c r="H33" s="277"/>
      <c r="I33" s="273"/>
      <c r="J33" s="274"/>
      <c r="K33" s="97"/>
      <c r="L33" s="14"/>
    </row>
    <row r="34" spans="1:12" ht="18.75" customHeight="1">
      <c r="A34" s="109">
        <v>2025</v>
      </c>
      <c r="B34" s="110" t="s">
        <v>236</v>
      </c>
      <c r="C34" s="186">
        <v>21</v>
      </c>
      <c r="D34" s="190"/>
      <c r="E34" s="193">
        <f t="shared" si="0"/>
        <v>0</v>
      </c>
      <c r="F34" s="275"/>
      <c r="G34" s="276"/>
      <c r="H34" s="277"/>
      <c r="I34" s="273"/>
      <c r="J34" s="274"/>
      <c r="K34" s="97"/>
      <c r="L34" s="14"/>
    </row>
    <row r="35" spans="1:12" ht="18.75" customHeight="1">
      <c r="A35" s="109">
        <v>2026</v>
      </c>
      <c r="B35" s="110" t="s">
        <v>238</v>
      </c>
      <c r="C35" s="113"/>
      <c r="D35" s="190"/>
      <c r="E35" s="193">
        <f t="shared" si="0"/>
        <v>0</v>
      </c>
      <c r="F35" s="275"/>
      <c r="G35" s="276"/>
      <c r="H35" s="277"/>
      <c r="I35" s="273"/>
      <c r="J35" s="274"/>
      <c r="K35" s="97"/>
      <c r="L35" s="14"/>
    </row>
    <row r="36" spans="1:12" ht="18.75" customHeight="1">
      <c r="A36" s="109">
        <v>2026</v>
      </c>
      <c r="B36" s="110" t="s">
        <v>240</v>
      </c>
      <c r="C36" s="113"/>
      <c r="D36" s="190"/>
      <c r="E36" s="193">
        <f t="shared" si="0"/>
        <v>0</v>
      </c>
      <c r="F36" s="275"/>
      <c r="G36" s="276"/>
      <c r="H36" s="277"/>
      <c r="I36" s="273"/>
      <c r="J36" s="274"/>
      <c r="K36" s="97"/>
      <c r="L36" s="14"/>
    </row>
    <row r="37" spans="1:12" ht="18.75" customHeight="1">
      <c r="A37" s="109">
        <v>2026</v>
      </c>
      <c r="B37" s="110" t="s">
        <v>233</v>
      </c>
      <c r="C37" s="113"/>
      <c r="D37" s="190"/>
      <c r="E37" s="193">
        <f t="shared" si="0"/>
        <v>0</v>
      </c>
      <c r="F37" s="275"/>
      <c r="G37" s="276"/>
      <c r="H37" s="277"/>
      <c r="I37" s="273"/>
      <c r="J37" s="274"/>
      <c r="K37" s="97"/>
      <c r="L37" s="14"/>
    </row>
    <row r="38" spans="1:12" ht="18.75" customHeight="1">
      <c r="A38" s="109">
        <v>2026</v>
      </c>
      <c r="B38" s="110" t="s">
        <v>236</v>
      </c>
      <c r="C38" s="113"/>
      <c r="D38" s="190"/>
      <c r="E38" s="193">
        <f t="shared" si="0"/>
        <v>0</v>
      </c>
      <c r="F38" s="275"/>
      <c r="G38" s="276"/>
      <c r="H38" s="277"/>
      <c r="I38" s="273"/>
      <c r="J38" s="274"/>
      <c r="K38" s="97"/>
      <c r="L38" s="14"/>
    </row>
    <row r="39" spans="1:12" ht="18.75" customHeight="1">
      <c r="A39" s="109">
        <v>2027</v>
      </c>
      <c r="B39" s="110" t="s">
        <v>238</v>
      </c>
      <c r="C39" s="113"/>
      <c r="D39" s="190"/>
      <c r="E39" s="193">
        <f t="shared" si="0"/>
        <v>0</v>
      </c>
      <c r="F39" s="275"/>
      <c r="G39" s="276"/>
      <c r="H39" s="277"/>
      <c r="I39" s="273"/>
      <c r="J39" s="274"/>
      <c r="K39" s="97"/>
      <c r="L39" s="14"/>
    </row>
    <row r="40" spans="1:12" ht="18.75" customHeight="1">
      <c r="A40" s="109">
        <v>2027</v>
      </c>
      <c r="B40" s="110" t="s">
        <v>240</v>
      </c>
      <c r="C40" s="113"/>
      <c r="D40" s="190"/>
      <c r="E40" s="193">
        <f t="shared" si="0"/>
        <v>0</v>
      </c>
      <c r="F40" s="275"/>
      <c r="G40" s="276"/>
      <c r="H40" s="277"/>
      <c r="I40" s="273"/>
      <c r="J40" s="274"/>
      <c r="K40" s="97"/>
      <c r="L40" s="14"/>
    </row>
    <row r="41" spans="1:12" ht="18.75" customHeight="1">
      <c r="A41" s="109">
        <v>2027</v>
      </c>
      <c r="B41" s="110" t="s">
        <v>233</v>
      </c>
      <c r="C41" s="113"/>
      <c r="D41" s="190"/>
      <c r="E41" s="193">
        <f t="shared" si="0"/>
        <v>0</v>
      </c>
      <c r="F41" s="275"/>
      <c r="G41" s="276"/>
      <c r="H41" s="277"/>
      <c r="I41" s="273"/>
      <c r="J41" s="274"/>
      <c r="K41" s="97"/>
      <c r="L41" s="14"/>
    </row>
    <row r="42" spans="1:12" ht="18.75" customHeight="1">
      <c r="A42" s="109">
        <v>2027</v>
      </c>
      <c r="B42" s="110" t="s">
        <v>236</v>
      </c>
      <c r="C42" s="113"/>
      <c r="D42" s="190"/>
      <c r="E42" s="193">
        <f t="shared" si="0"/>
        <v>0</v>
      </c>
      <c r="F42" s="275"/>
      <c r="G42" s="276"/>
      <c r="H42" s="277"/>
      <c r="I42" s="273"/>
      <c r="J42" s="274"/>
      <c r="K42" s="97"/>
      <c r="L42" s="14"/>
    </row>
    <row r="43" spans="1:12" ht="18.75" customHeight="1">
      <c r="A43" s="109">
        <v>2028</v>
      </c>
      <c r="B43" s="110" t="s">
        <v>238</v>
      </c>
      <c r="C43" s="113"/>
      <c r="D43" s="190"/>
      <c r="E43" s="193">
        <f t="shared" si="0"/>
        <v>0</v>
      </c>
      <c r="F43" s="275"/>
      <c r="G43" s="276"/>
      <c r="H43" s="277"/>
      <c r="I43" s="273"/>
      <c r="J43" s="274"/>
      <c r="K43" s="97"/>
      <c r="L43" s="14"/>
    </row>
    <row r="44" spans="1:12" ht="18.75" customHeight="1">
      <c r="A44" s="109">
        <v>2028</v>
      </c>
      <c r="B44" s="110" t="s">
        <v>240</v>
      </c>
      <c r="C44" s="113"/>
      <c r="D44" s="190"/>
      <c r="E44" s="193">
        <f t="shared" si="0"/>
        <v>0</v>
      </c>
      <c r="F44" s="275"/>
      <c r="G44" s="276"/>
      <c r="H44" s="277"/>
      <c r="I44" s="273"/>
      <c r="J44" s="274"/>
      <c r="K44" s="141"/>
      <c r="L44" s="56"/>
    </row>
  </sheetData>
  <mergeCells count="50">
    <mergeCell ref="F29:H29"/>
    <mergeCell ref="I29:J29"/>
    <mergeCell ref="F30:H30"/>
    <mergeCell ref="I30:J30"/>
    <mergeCell ref="F28:H28"/>
    <mergeCell ref="I28:J28"/>
    <mergeCell ref="B20:G20"/>
    <mergeCell ref="B13:J13"/>
    <mergeCell ref="B14:J14"/>
    <mergeCell ref="B9:J9"/>
    <mergeCell ref="A27:J27"/>
    <mergeCell ref="B18:J18"/>
    <mergeCell ref="B11:J11"/>
    <mergeCell ref="B17:J17"/>
    <mergeCell ref="B15:J15"/>
    <mergeCell ref="B16:J16"/>
    <mergeCell ref="C1:H4"/>
    <mergeCell ref="B6:J6"/>
    <mergeCell ref="B7:J7"/>
    <mergeCell ref="B10:J10"/>
    <mergeCell ref="B12:J12"/>
    <mergeCell ref="C8:J8"/>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4"/>
  <sheetViews>
    <sheetView showGridLines="0" topLeftCell="A16" zoomScale="80" zoomScaleNormal="80" workbookViewId="0">
      <selection activeCell="C25" sqref="C25"/>
    </sheetView>
  </sheetViews>
  <sheetFormatPr baseColWidth="10" defaultColWidth="10.85546875" defaultRowHeight="15" customHeight="1"/>
  <cols>
    <col min="1" max="1" width="45.42578125" style="1" customWidth="1"/>
    <col min="2" max="10" width="21.42578125" style="1" customWidth="1"/>
    <col min="11" max="11" width="10.85546875" style="1" customWidth="1"/>
    <col min="12" max="16384" width="10.85546875" style="1"/>
  </cols>
  <sheetData>
    <row r="1" spans="1:10" ht="23.25" customHeight="1">
      <c r="A1" s="6"/>
      <c r="B1" s="76"/>
      <c r="C1" s="285" t="s">
        <v>189</v>
      </c>
      <c r="D1" s="286"/>
      <c r="E1" s="286"/>
      <c r="F1" s="286"/>
      <c r="G1" s="286"/>
      <c r="H1" s="286"/>
      <c r="I1" s="77" t="s">
        <v>1</v>
      </c>
      <c r="J1" s="78" t="s">
        <v>2</v>
      </c>
    </row>
    <row r="2" spans="1:10" ht="23.25" customHeight="1">
      <c r="A2" s="11"/>
      <c r="B2" s="79"/>
      <c r="C2" s="287"/>
      <c r="D2" s="287"/>
      <c r="E2" s="287"/>
      <c r="F2" s="287"/>
      <c r="G2" s="287"/>
      <c r="H2" s="287"/>
      <c r="I2" s="80" t="s">
        <v>3</v>
      </c>
      <c r="J2" s="81">
        <v>4</v>
      </c>
    </row>
    <row r="3" spans="1:10" ht="23.25" customHeight="1">
      <c r="A3" s="11"/>
      <c r="B3" s="79"/>
      <c r="C3" s="287"/>
      <c r="D3" s="287"/>
      <c r="E3" s="287"/>
      <c r="F3" s="287"/>
      <c r="G3" s="287"/>
      <c r="H3" s="287"/>
      <c r="I3" s="80" t="s">
        <v>4</v>
      </c>
      <c r="J3" s="180" t="s">
        <v>5</v>
      </c>
    </row>
    <row r="4" spans="1:10" ht="23.25" customHeight="1">
      <c r="A4" s="15"/>
      <c r="B4" s="82"/>
      <c r="C4" s="288"/>
      <c r="D4" s="288"/>
      <c r="E4" s="288"/>
      <c r="F4" s="288"/>
      <c r="G4" s="288"/>
      <c r="H4" s="288"/>
      <c r="I4" s="83" t="s">
        <v>6</v>
      </c>
      <c r="J4" s="181" t="s">
        <v>7</v>
      </c>
    </row>
    <row r="5" spans="1:10" ht="29.25" customHeight="1">
      <c r="A5" s="84"/>
      <c r="B5" s="85"/>
      <c r="C5" s="85"/>
      <c r="D5" s="85"/>
      <c r="E5" s="85"/>
      <c r="F5" s="85"/>
      <c r="G5" s="85"/>
      <c r="H5" s="85"/>
      <c r="I5" s="86"/>
      <c r="J5" s="87"/>
    </row>
    <row r="6" spans="1:10" ht="29.25" customHeight="1">
      <c r="A6" s="88" t="s">
        <v>127</v>
      </c>
      <c r="B6" s="278" t="s">
        <v>132</v>
      </c>
      <c r="C6" s="279"/>
      <c r="D6" s="279"/>
      <c r="E6" s="279"/>
      <c r="F6" s="279"/>
      <c r="G6" s="279"/>
      <c r="H6" s="279"/>
      <c r="I6" s="279"/>
      <c r="J6" s="279"/>
    </row>
    <row r="7" spans="1:10" ht="29.25" customHeight="1">
      <c r="A7" s="88" t="s">
        <v>190</v>
      </c>
      <c r="B7" s="278" t="s">
        <v>191</v>
      </c>
      <c r="C7" s="279"/>
      <c r="D7" s="279"/>
      <c r="E7" s="279"/>
      <c r="F7" s="279"/>
      <c r="G7" s="279"/>
      <c r="H7" s="279"/>
      <c r="I7" s="279"/>
      <c r="J7" s="279"/>
    </row>
    <row r="8" spans="1:10" ht="29.25" customHeight="1">
      <c r="A8" s="88" t="s">
        <v>192</v>
      </c>
      <c r="B8" s="90" t="s">
        <v>193</v>
      </c>
      <c r="C8" s="289" t="s">
        <v>194</v>
      </c>
      <c r="D8" s="290"/>
      <c r="E8" s="290"/>
      <c r="F8" s="290"/>
      <c r="G8" s="290"/>
      <c r="H8" s="290"/>
      <c r="I8" s="290"/>
      <c r="J8" s="291"/>
    </row>
    <row r="9" spans="1:10" ht="29.25" customHeight="1">
      <c r="A9" s="88" t="s">
        <v>195</v>
      </c>
      <c r="B9" s="278" t="s">
        <v>196</v>
      </c>
      <c r="C9" s="279"/>
      <c r="D9" s="279"/>
      <c r="E9" s="279"/>
      <c r="F9" s="279"/>
      <c r="G9" s="279"/>
      <c r="H9" s="279"/>
      <c r="I9" s="279"/>
      <c r="J9" s="279"/>
    </row>
    <row r="10" spans="1:10" ht="29.25" customHeight="1">
      <c r="A10" s="88" t="s">
        <v>197</v>
      </c>
      <c r="B10" s="278" t="s">
        <v>196</v>
      </c>
      <c r="C10" s="279"/>
      <c r="D10" s="279"/>
      <c r="E10" s="279"/>
      <c r="F10" s="279"/>
      <c r="G10" s="279"/>
      <c r="H10" s="279"/>
      <c r="I10" s="279"/>
      <c r="J10" s="279"/>
    </row>
    <row r="11" spans="1:10" ht="29.25" customHeight="1">
      <c r="A11" s="88" t="s">
        <v>198</v>
      </c>
      <c r="B11" s="278" t="s">
        <v>199</v>
      </c>
      <c r="C11" s="279"/>
      <c r="D11" s="279"/>
      <c r="E11" s="279"/>
      <c r="F11" s="279"/>
      <c r="G11" s="279"/>
      <c r="H11" s="279"/>
      <c r="I11" s="279"/>
      <c r="J11" s="279"/>
    </row>
    <row r="12" spans="1:10" ht="29.25" customHeight="1">
      <c r="A12" s="88" t="s">
        <v>200</v>
      </c>
      <c r="B12" s="278" t="s">
        <v>201</v>
      </c>
      <c r="C12" s="279"/>
      <c r="D12" s="279"/>
      <c r="E12" s="279"/>
      <c r="F12" s="279"/>
      <c r="G12" s="279"/>
      <c r="H12" s="279"/>
      <c r="I12" s="279"/>
      <c r="J12" s="279"/>
    </row>
    <row r="13" spans="1:10" ht="29.25" customHeight="1">
      <c r="A13" s="88" t="s">
        <v>202</v>
      </c>
      <c r="B13" s="289" t="s">
        <v>203</v>
      </c>
      <c r="C13" s="290"/>
      <c r="D13" s="290"/>
      <c r="E13" s="290"/>
      <c r="F13" s="290"/>
      <c r="G13" s="290"/>
      <c r="H13" s="290"/>
      <c r="I13" s="290"/>
      <c r="J13" s="291"/>
    </row>
    <row r="14" spans="1:10" ht="29.25" customHeight="1">
      <c r="A14" s="88" t="s">
        <v>204</v>
      </c>
      <c r="B14" s="278" t="s">
        <v>205</v>
      </c>
      <c r="C14" s="279"/>
      <c r="D14" s="279"/>
      <c r="E14" s="279"/>
      <c r="F14" s="279"/>
      <c r="G14" s="279"/>
      <c r="H14" s="279"/>
      <c r="I14" s="279"/>
      <c r="J14" s="279"/>
    </row>
    <row r="15" spans="1:10" ht="29.25" customHeight="1">
      <c r="A15" s="88" t="s">
        <v>206</v>
      </c>
      <c r="B15" s="278" t="s">
        <v>207</v>
      </c>
      <c r="C15" s="279"/>
      <c r="D15" s="279"/>
      <c r="E15" s="279"/>
      <c r="F15" s="279"/>
      <c r="G15" s="279"/>
      <c r="H15" s="279"/>
      <c r="I15" s="279"/>
      <c r="J15" s="279"/>
    </row>
    <row r="16" spans="1:10" ht="29.25" customHeight="1">
      <c r="A16" s="88" t="s">
        <v>208</v>
      </c>
      <c r="B16" s="278" t="s">
        <v>209</v>
      </c>
      <c r="C16" s="279"/>
      <c r="D16" s="279"/>
      <c r="E16" s="279"/>
      <c r="F16" s="279"/>
      <c r="G16" s="279"/>
      <c r="H16" s="279"/>
      <c r="I16" s="279"/>
      <c r="J16" s="279"/>
    </row>
    <row r="17" spans="1:10" ht="29.25" customHeight="1">
      <c r="A17" s="88" t="s">
        <v>210</v>
      </c>
      <c r="B17" s="280">
        <v>0</v>
      </c>
      <c r="C17" s="279"/>
      <c r="D17" s="279"/>
      <c r="E17" s="279"/>
      <c r="F17" s="281"/>
      <c r="G17" s="279"/>
      <c r="H17" s="279"/>
      <c r="I17" s="279"/>
      <c r="J17" s="279"/>
    </row>
    <row r="18" spans="1:10" ht="29.25" customHeight="1">
      <c r="A18" s="88" t="s">
        <v>211</v>
      </c>
      <c r="B18" s="278" t="s">
        <v>212</v>
      </c>
      <c r="C18" s="279"/>
      <c r="D18" s="279"/>
      <c r="E18" s="279"/>
      <c r="F18" s="279"/>
      <c r="G18" s="279"/>
      <c r="H18" s="279"/>
      <c r="I18" s="279"/>
      <c r="J18" s="279"/>
    </row>
    <row r="19" spans="1:10" ht="29.25" customHeight="1">
      <c r="A19" s="91"/>
      <c r="B19" s="92"/>
      <c r="C19" s="92"/>
      <c r="D19" s="92"/>
      <c r="E19" s="92"/>
      <c r="F19" s="92"/>
      <c r="G19" s="92"/>
      <c r="H19" s="93"/>
      <c r="I19" s="93"/>
      <c r="J19" s="94"/>
    </row>
    <row r="20" spans="1:10" ht="29.25" customHeight="1">
      <c r="A20" s="95"/>
      <c r="B20" s="283" t="s">
        <v>213</v>
      </c>
      <c r="C20" s="284"/>
      <c r="D20" s="284"/>
      <c r="E20" s="284"/>
      <c r="F20" s="284"/>
      <c r="G20" s="284"/>
      <c r="H20" s="97"/>
      <c r="I20" s="20"/>
      <c r="J20" s="14"/>
    </row>
    <row r="21" spans="1:10" ht="29.25" customHeight="1">
      <c r="A21" s="98"/>
      <c r="B21" s="99" t="s">
        <v>214</v>
      </c>
      <c r="C21" s="99" t="s">
        <v>215</v>
      </c>
      <c r="D21" s="99" t="s">
        <v>216</v>
      </c>
      <c r="E21" s="99" t="s">
        <v>217</v>
      </c>
      <c r="F21" s="99" t="s">
        <v>218</v>
      </c>
      <c r="G21" s="99" t="s">
        <v>219</v>
      </c>
      <c r="H21" s="97"/>
      <c r="I21" s="20"/>
      <c r="J21" s="14"/>
    </row>
    <row r="22" spans="1:10" ht="29.25" customHeight="1">
      <c r="A22" s="100" t="s">
        <v>220</v>
      </c>
      <c r="B22" s="129">
        <v>3</v>
      </c>
      <c r="C22" s="129">
        <v>3</v>
      </c>
      <c r="D22" s="129">
        <v>3</v>
      </c>
      <c r="E22" s="129">
        <v>3</v>
      </c>
      <c r="F22" s="129">
        <v>3</v>
      </c>
      <c r="G22" s="101">
        <f>SUM(B22:F22)</f>
        <v>15</v>
      </c>
      <c r="H22" s="97"/>
      <c r="I22" s="20"/>
      <c r="J22" s="14"/>
    </row>
    <row r="23" spans="1:10" ht="29.25" customHeight="1">
      <c r="A23" s="100" t="s">
        <v>221</v>
      </c>
      <c r="B23" s="189">
        <f>SUM(D29:D30)</f>
        <v>3</v>
      </c>
      <c r="C23" s="189">
        <f>SUM(D31:D34)</f>
        <v>1</v>
      </c>
      <c r="D23" s="189">
        <f>SUM(D35:D38)</f>
        <v>0</v>
      </c>
      <c r="E23" s="189">
        <f>SUM(D39:D42)</f>
        <v>0</v>
      </c>
      <c r="F23" s="189">
        <f>SUM(D43:D44)</f>
        <v>0</v>
      </c>
      <c r="G23" s="196">
        <f>SUM(B23:F23)</f>
        <v>4</v>
      </c>
      <c r="H23" s="97"/>
      <c r="I23" s="20"/>
      <c r="J23" s="14"/>
    </row>
    <row r="24" spans="1:10" ht="29.25" customHeight="1">
      <c r="A24" s="100" t="s">
        <v>222</v>
      </c>
      <c r="B24" s="103">
        <f>B23/B22</f>
        <v>1</v>
      </c>
      <c r="C24" s="103">
        <f>C23/C22</f>
        <v>0.33333333333333331</v>
      </c>
      <c r="D24" s="103">
        <f>D23/D22</f>
        <v>0</v>
      </c>
      <c r="E24" s="103">
        <f>E23/E22</f>
        <v>0</v>
      </c>
      <c r="F24" s="103">
        <f>F23/F22</f>
        <v>0</v>
      </c>
      <c r="G24" s="104" t="s">
        <v>223</v>
      </c>
      <c r="H24" s="97"/>
      <c r="I24" s="20"/>
      <c r="J24" s="14"/>
    </row>
    <row r="25" spans="1:10" ht="29.25" customHeight="1">
      <c r="A25" s="100" t="s">
        <v>224</v>
      </c>
      <c r="B25" s="103">
        <f>B23/$G$22</f>
        <v>0.2</v>
      </c>
      <c r="C25" s="103">
        <f>(C23/$G$22)+B25</f>
        <v>0.26666666666666666</v>
      </c>
      <c r="D25" s="103"/>
      <c r="E25" s="103"/>
      <c r="F25" s="103"/>
      <c r="G25" s="103">
        <f>MAX(B25:F25)</f>
        <v>0.26666666666666666</v>
      </c>
      <c r="H25" s="97"/>
      <c r="I25" s="20"/>
      <c r="J25" s="14"/>
    </row>
    <row r="26" spans="1:10" ht="29.25" customHeight="1">
      <c r="A26" s="106"/>
      <c r="B26" s="92"/>
      <c r="C26" s="92"/>
      <c r="D26" s="92"/>
      <c r="E26" s="92"/>
      <c r="F26" s="92"/>
      <c r="G26" s="92"/>
      <c r="H26" s="107"/>
      <c r="I26" s="107"/>
      <c r="J26" s="108"/>
    </row>
    <row r="27" spans="1:10" ht="29.25" customHeight="1">
      <c r="A27" s="283" t="s">
        <v>225</v>
      </c>
      <c r="B27" s="284"/>
      <c r="C27" s="284"/>
      <c r="D27" s="284"/>
      <c r="E27" s="284"/>
      <c r="F27" s="284"/>
      <c r="G27" s="284"/>
      <c r="H27" s="284"/>
      <c r="I27" s="284"/>
      <c r="J27" s="284"/>
    </row>
    <row r="28" spans="1:10" ht="30" customHeight="1">
      <c r="A28" s="96" t="s">
        <v>226</v>
      </c>
      <c r="B28" s="96" t="s">
        <v>227</v>
      </c>
      <c r="C28" s="96" t="s">
        <v>228</v>
      </c>
      <c r="D28" s="96" t="s">
        <v>229</v>
      </c>
      <c r="E28" s="96" t="s">
        <v>230</v>
      </c>
      <c r="F28" s="283" t="s">
        <v>231</v>
      </c>
      <c r="G28" s="284"/>
      <c r="H28" s="284"/>
      <c r="I28" s="283" t="s">
        <v>232</v>
      </c>
      <c r="J28" s="284"/>
    </row>
    <row r="29" spans="1:10" ht="30" customHeight="1">
      <c r="A29" s="109">
        <v>2024</v>
      </c>
      <c r="B29" s="110" t="s">
        <v>233</v>
      </c>
      <c r="C29" s="195">
        <v>2</v>
      </c>
      <c r="D29" s="190">
        <v>2</v>
      </c>
      <c r="E29" s="193">
        <f>IFERROR(IF(D29/C29&gt;100%,100%,D29/C29),0)</f>
        <v>1</v>
      </c>
      <c r="F29" s="275" t="s">
        <v>234</v>
      </c>
      <c r="G29" s="276"/>
      <c r="H29" s="277"/>
      <c r="I29" s="282" t="s">
        <v>235</v>
      </c>
      <c r="J29" s="274"/>
    </row>
    <row r="30" spans="1:10" ht="30" customHeight="1">
      <c r="A30" s="109">
        <v>2024</v>
      </c>
      <c r="B30" s="110" t="s">
        <v>236</v>
      </c>
      <c r="C30" s="195">
        <v>1</v>
      </c>
      <c r="D30" s="190">
        <v>1</v>
      </c>
      <c r="E30" s="193">
        <f t="shared" ref="E30:E44" si="0">IFERROR(IF(D30/C30&gt;100%,100%,D30/C30),0)</f>
        <v>1</v>
      </c>
      <c r="F30" s="275" t="s">
        <v>237</v>
      </c>
      <c r="G30" s="276"/>
      <c r="H30" s="277"/>
      <c r="I30" s="282" t="s">
        <v>235</v>
      </c>
      <c r="J30" s="274"/>
    </row>
    <row r="31" spans="1:10" ht="30" customHeight="1">
      <c r="A31" s="109">
        <v>2025</v>
      </c>
      <c r="B31" s="110" t="s">
        <v>238</v>
      </c>
      <c r="C31" s="195">
        <v>1</v>
      </c>
      <c r="D31" s="190">
        <v>1</v>
      </c>
      <c r="E31" s="193">
        <f t="shared" si="0"/>
        <v>1</v>
      </c>
      <c r="F31" s="275" t="s">
        <v>239</v>
      </c>
      <c r="G31" s="276"/>
      <c r="H31" s="277"/>
      <c r="I31" s="282" t="s">
        <v>235</v>
      </c>
      <c r="J31" s="274"/>
    </row>
    <row r="32" spans="1:10" ht="18.75" customHeight="1">
      <c r="A32" s="109">
        <v>2025</v>
      </c>
      <c r="B32" s="110" t="s">
        <v>240</v>
      </c>
      <c r="C32" s="195">
        <v>0</v>
      </c>
      <c r="D32" s="190"/>
      <c r="E32" s="193">
        <f t="shared" si="0"/>
        <v>0</v>
      </c>
      <c r="F32" s="275"/>
      <c r="G32" s="276"/>
      <c r="H32" s="277"/>
      <c r="I32" s="282"/>
      <c r="J32" s="274"/>
    </row>
    <row r="33" spans="1:10" ht="18.75" customHeight="1">
      <c r="A33" s="109">
        <v>2025</v>
      </c>
      <c r="B33" s="110" t="s">
        <v>233</v>
      </c>
      <c r="C33" s="195">
        <v>1</v>
      </c>
      <c r="D33" s="71"/>
      <c r="E33" s="193">
        <f t="shared" si="0"/>
        <v>0</v>
      </c>
      <c r="F33" s="275"/>
      <c r="G33" s="276"/>
      <c r="H33" s="277"/>
      <c r="I33" s="273"/>
      <c r="J33" s="274"/>
    </row>
    <row r="34" spans="1:10" ht="18.75" customHeight="1">
      <c r="A34" s="109">
        <v>2025</v>
      </c>
      <c r="B34" s="110" t="s">
        <v>236</v>
      </c>
      <c r="C34" s="195">
        <v>1</v>
      </c>
      <c r="D34" s="71"/>
      <c r="E34" s="193">
        <f t="shared" si="0"/>
        <v>0</v>
      </c>
      <c r="F34" s="275"/>
      <c r="G34" s="276"/>
      <c r="H34" s="277"/>
      <c r="I34" s="273"/>
      <c r="J34" s="274"/>
    </row>
    <row r="35" spans="1:10" ht="18.75" customHeight="1">
      <c r="A35" s="109">
        <v>2026</v>
      </c>
      <c r="B35" s="110" t="s">
        <v>238</v>
      </c>
      <c r="C35" s="113"/>
      <c r="D35" s="71"/>
      <c r="E35" s="193">
        <f t="shared" si="0"/>
        <v>0</v>
      </c>
      <c r="F35" s="275"/>
      <c r="G35" s="276"/>
      <c r="H35" s="277"/>
      <c r="I35" s="273"/>
      <c r="J35" s="274"/>
    </row>
    <row r="36" spans="1:10" ht="18.75" customHeight="1">
      <c r="A36" s="109">
        <v>2026</v>
      </c>
      <c r="B36" s="110" t="s">
        <v>240</v>
      </c>
      <c r="C36" s="113"/>
      <c r="D36" s="71"/>
      <c r="E36" s="193">
        <f t="shared" si="0"/>
        <v>0</v>
      </c>
      <c r="F36" s="275"/>
      <c r="G36" s="276"/>
      <c r="H36" s="277"/>
      <c r="I36" s="273"/>
      <c r="J36" s="274"/>
    </row>
    <row r="37" spans="1:10" ht="18.75" customHeight="1">
      <c r="A37" s="109">
        <v>2026</v>
      </c>
      <c r="B37" s="110" t="s">
        <v>233</v>
      </c>
      <c r="C37" s="113"/>
      <c r="D37" s="71"/>
      <c r="E37" s="193">
        <f t="shared" si="0"/>
        <v>0</v>
      </c>
      <c r="F37" s="275"/>
      <c r="G37" s="276"/>
      <c r="H37" s="277"/>
      <c r="I37" s="273"/>
      <c r="J37" s="274"/>
    </row>
    <row r="38" spans="1:10" ht="18.75" customHeight="1">
      <c r="A38" s="109">
        <v>2026</v>
      </c>
      <c r="B38" s="110" t="s">
        <v>236</v>
      </c>
      <c r="C38" s="113"/>
      <c r="D38" s="71"/>
      <c r="E38" s="193">
        <f t="shared" si="0"/>
        <v>0</v>
      </c>
      <c r="F38" s="275"/>
      <c r="G38" s="276"/>
      <c r="H38" s="277"/>
      <c r="I38" s="273"/>
      <c r="J38" s="274"/>
    </row>
    <row r="39" spans="1:10" ht="18.75" customHeight="1">
      <c r="A39" s="109">
        <v>2027</v>
      </c>
      <c r="B39" s="110" t="s">
        <v>238</v>
      </c>
      <c r="C39" s="113"/>
      <c r="D39" s="113"/>
      <c r="E39" s="193">
        <f t="shared" si="0"/>
        <v>0</v>
      </c>
      <c r="F39" s="275"/>
      <c r="G39" s="276"/>
      <c r="H39" s="277"/>
      <c r="I39" s="273"/>
      <c r="J39" s="274"/>
    </row>
    <row r="40" spans="1:10" ht="18.75" customHeight="1">
      <c r="A40" s="109">
        <v>2027</v>
      </c>
      <c r="B40" s="110" t="s">
        <v>240</v>
      </c>
      <c r="C40" s="113"/>
      <c r="D40" s="71"/>
      <c r="E40" s="193">
        <f t="shared" si="0"/>
        <v>0</v>
      </c>
      <c r="F40" s="275"/>
      <c r="G40" s="276"/>
      <c r="H40" s="277"/>
      <c r="I40" s="273"/>
      <c r="J40" s="274"/>
    </row>
    <row r="41" spans="1:10" ht="18.75" customHeight="1">
      <c r="A41" s="109">
        <v>2027</v>
      </c>
      <c r="B41" s="110" t="s">
        <v>233</v>
      </c>
      <c r="C41" s="113"/>
      <c r="D41" s="71"/>
      <c r="E41" s="193">
        <f t="shared" si="0"/>
        <v>0</v>
      </c>
      <c r="F41" s="275"/>
      <c r="G41" s="276"/>
      <c r="H41" s="277"/>
      <c r="I41" s="273"/>
      <c r="J41" s="274"/>
    </row>
    <row r="42" spans="1:10" ht="18.75" customHeight="1">
      <c r="A42" s="109">
        <v>2027</v>
      </c>
      <c r="B42" s="110" t="s">
        <v>236</v>
      </c>
      <c r="C42" s="113"/>
      <c r="D42" s="71"/>
      <c r="E42" s="193">
        <f t="shared" si="0"/>
        <v>0</v>
      </c>
      <c r="F42" s="275"/>
      <c r="G42" s="276"/>
      <c r="H42" s="277"/>
      <c r="I42" s="273"/>
      <c r="J42" s="274"/>
    </row>
    <row r="43" spans="1:10" ht="18.75" customHeight="1">
      <c r="A43" s="109">
        <v>2028</v>
      </c>
      <c r="B43" s="110" t="s">
        <v>238</v>
      </c>
      <c r="C43" s="113"/>
      <c r="D43" s="71"/>
      <c r="E43" s="193">
        <f t="shared" si="0"/>
        <v>0</v>
      </c>
      <c r="F43" s="275"/>
      <c r="G43" s="276"/>
      <c r="H43" s="277"/>
      <c r="I43" s="273"/>
      <c r="J43" s="274"/>
    </row>
    <row r="44" spans="1:10" ht="18.75" customHeight="1">
      <c r="A44" s="109">
        <v>2028</v>
      </c>
      <c r="B44" s="110" t="s">
        <v>240</v>
      </c>
      <c r="C44" s="113"/>
      <c r="D44" s="113"/>
      <c r="E44" s="193">
        <f t="shared" si="0"/>
        <v>0</v>
      </c>
      <c r="F44" s="275"/>
      <c r="G44" s="276"/>
      <c r="H44" s="277"/>
      <c r="I44" s="273"/>
      <c r="J44" s="274"/>
    </row>
  </sheetData>
  <mergeCells count="50">
    <mergeCell ref="B20:G20"/>
    <mergeCell ref="A27:J27"/>
    <mergeCell ref="F29:H29"/>
    <mergeCell ref="F30:H30"/>
    <mergeCell ref="C1:H4"/>
    <mergeCell ref="C8:J8"/>
    <mergeCell ref="B12:J12"/>
    <mergeCell ref="B6:J6"/>
    <mergeCell ref="F28:H28"/>
    <mergeCell ref="I28:J28"/>
    <mergeCell ref="B7:J7"/>
    <mergeCell ref="B9:J9"/>
    <mergeCell ref="B10:J10"/>
    <mergeCell ref="B11:J11"/>
    <mergeCell ref="B13:J13"/>
    <mergeCell ref="B14:J14"/>
    <mergeCell ref="B15:J15"/>
    <mergeCell ref="B16:J16"/>
    <mergeCell ref="B17:J17"/>
    <mergeCell ref="B18:J18"/>
    <mergeCell ref="F41:H41"/>
    <mergeCell ref="F31:H31"/>
    <mergeCell ref="F32:H32"/>
    <mergeCell ref="F33:H33"/>
    <mergeCell ref="I29:J29"/>
    <mergeCell ref="I30:J30"/>
    <mergeCell ref="I31:J31"/>
    <mergeCell ref="I32:J32"/>
    <mergeCell ref="I33:J33"/>
    <mergeCell ref="I36:J36"/>
    <mergeCell ref="I37:J37"/>
    <mergeCell ref="I38:J38"/>
    <mergeCell ref="I34:J34"/>
    <mergeCell ref="I35:J35"/>
    <mergeCell ref="F36:H36"/>
    <mergeCell ref="F37:H37"/>
    <mergeCell ref="F38:H38"/>
    <mergeCell ref="F34:H34"/>
    <mergeCell ref="F35:H35"/>
    <mergeCell ref="I39:J39"/>
    <mergeCell ref="I40:J40"/>
    <mergeCell ref="F42:H42"/>
    <mergeCell ref="F43:H43"/>
    <mergeCell ref="F44:H44"/>
    <mergeCell ref="F39:H39"/>
    <mergeCell ref="F40:H40"/>
    <mergeCell ref="I41:J41"/>
    <mergeCell ref="I42:J42"/>
    <mergeCell ref="I43:J43"/>
    <mergeCell ref="I44:J44"/>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35"/>
  <sheetViews>
    <sheetView showGridLines="0" topLeftCell="D3" workbookViewId="0">
      <selection activeCell="H8" sqref="H8"/>
    </sheetView>
  </sheetViews>
  <sheetFormatPr baseColWidth="10" defaultColWidth="11.42578125" defaultRowHeight="15" customHeight="1"/>
  <cols>
    <col min="1" max="1" width="5.140625" style="1" customWidth="1"/>
    <col min="2" max="2" width="42.85546875" style="1" customWidth="1"/>
    <col min="3" max="3" width="5.7109375" style="1" customWidth="1"/>
    <col min="4" max="4" width="109.28515625" style="1" customWidth="1"/>
    <col min="5" max="5" width="13.28515625" style="1" customWidth="1"/>
    <col min="6" max="10" width="10.7109375" style="1" customWidth="1"/>
    <col min="11" max="11" width="17.85546875" style="1" customWidth="1"/>
    <col min="12" max="12" width="20.5703125" style="1" customWidth="1"/>
    <col min="13" max="13" width="11.42578125" style="1" hidden="1" customWidth="1"/>
    <col min="14" max="16384" width="11.42578125" style="1"/>
  </cols>
  <sheetData>
    <row r="1" spans="1:13" ht="22.5" customHeight="1">
      <c r="A1" s="207"/>
      <c r="B1" s="208"/>
      <c r="C1" s="209"/>
      <c r="D1" s="398" t="s">
        <v>545</v>
      </c>
      <c r="E1" s="399"/>
      <c r="F1" s="399"/>
      <c r="G1" s="399"/>
      <c r="H1" s="399"/>
      <c r="I1" s="399"/>
      <c r="J1" s="399"/>
      <c r="K1" s="210" t="s">
        <v>1</v>
      </c>
      <c r="L1" s="211" t="s">
        <v>2</v>
      </c>
    </row>
    <row r="2" spans="1:13" ht="22.5" customHeight="1">
      <c r="A2" s="212"/>
      <c r="B2" s="143"/>
      <c r="C2" s="144"/>
      <c r="D2" s="287"/>
      <c r="E2" s="287"/>
      <c r="F2" s="287"/>
      <c r="G2" s="287"/>
      <c r="H2" s="287"/>
      <c r="I2" s="287"/>
      <c r="J2" s="287"/>
      <c r="K2" s="145" t="s">
        <v>3</v>
      </c>
      <c r="L2" s="213">
        <v>3</v>
      </c>
    </row>
    <row r="3" spans="1:13" ht="22.5" customHeight="1">
      <c r="A3" s="212"/>
      <c r="B3" s="143"/>
      <c r="C3" s="144"/>
      <c r="D3" s="287"/>
      <c r="E3" s="287"/>
      <c r="F3" s="287"/>
      <c r="G3" s="287"/>
      <c r="H3" s="287"/>
      <c r="I3" s="287"/>
      <c r="J3" s="287"/>
      <c r="K3" s="145" t="s">
        <v>4</v>
      </c>
      <c r="L3" s="214" t="s">
        <v>5</v>
      </c>
    </row>
    <row r="4" spans="1:13" ht="22.5" customHeight="1" thickBot="1">
      <c r="A4" s="215"/>
      <c r="B4" s="216"/>
      <c r="C4" s="217"/>
      <c r="D4" s="400"/>
      <c r="E4" s="400"/>
      <c r="F4" s="400"/>
      <c r="G4" s="400"/>
      <c r="H4" s="400"/>
      <c r="I4" s="400"/>
      <c r="J4" s="400"/>
      <c r="K4" s="218" t="s">
        <v>6</v>
      </c>
      <c r="L4" s="219" t="s">
        <v>7</v>
      </c>
    </row>
    <row r="5" spans="1:13" ht="15" customHeight="1">
      <c r="A5" s="144"/>
      <c r="B5" s="144"/>
      <c r="C5" s="144"/>
      <c r="D5" s="144"/>
      <c r="E5" s="144"/>
      <c r="F5" s="144"/>
      <c r="G5" s="144"/>
      <c r="H5" s="144"/>
      <c r="I5" s="144"/>
      <c r="J5" s="144"/>
      <c r="K5" s="144"/>
      <c r="L5" s="144"/>
    </row>
    <row r="6" spans="1:13" ht="15" customHeight="1">
      <c r="A6" s="392" t="s">
        <v>546</v>
      </c>
      <c r="B6" s="392" t="s">
        <v>190</v>
      </c>
      <c r="C6" s="392" t="s">
        <v>16</v>
      </c>
      <c r="D6" s="392" t="s">
        <v>192</v>
      </c>
      <c r="E6" s="401" t="s">
        <v>547</v>
      </c>
      <c r="F6" s="403" t="s">
        <v>224</v>
      </c>
      <c r="G6" s="404"/>
      <c r="H6" s="404"/>
      <c r="I6" s="404"/>
      <c r="J6" s="404"/>
      <c r="K6" s="392" t="s">
        <v>548</v>
      </c>
      <c r="L6" s="392" t="s">
        <v>549</v>
      </c>
    </row>
    <row r="7" spans="1:13" ht="47.25" customHeight="1">
      <c r="A7" s="393"/>
      <c r="B7" s="393"/>
      <c r="C7" s="393"/>
      <c r="D7" s="393"/>
      <c r="E7" s="402"/>
      <c r="F7" s="99" t="s">
        <v>214</v>
      </c>
      <c r="G7" s="99" t="s">
        <v>215</v>
      </c>
      <c r="H7" s="99" t="s">
        <v>216</v>
      </c>
      <c r="I7" s="99" t="s">
        <v>217</v>
      </c>
      <c r="J7" s="99" t="s">
        <v>218</v>
      </c>
      <c r="K7" s="393"/>
      <c r="L7" s="393"/>
    </row>
    <row r="8" spans="1:13" ht="15.75" customHeight="1">
      <c r="A8" s="385">
        <v>1</v>
      </c>
      <c r="B8" s="395" t="s">
        <v>550</v>
      </c>
      <c r="C8" s="146" t="s">
        <v>551</v>
      </c>
      <c r="D8" s="147" t="s">
        <v>194</v>
      </c>
      <c r="E8" s="148">
        <v>3.7037037037037E-2</v>
      </c>
      <c r="F8" s="220">
        <f>'3.1.1 OAC EM'!B25</f>
        <v>0.2</v>
      </c>
      <c r="G8" s="220">
        <f>'3.1.1 OAC EM'!C25</f>
        <v>0.26666666666666666</v>
      </c>
      <c r="H8" s="220"/>
      <c r="I8" s="220"/>
      <c r="J8" s="220"/>
      <c r="K8" s="198">
        <f>IFERROR(MAX(F8:J8)*E8,0)</f>
        <v>9.8765432098765326E-3</v>
      </c>
      <c r="L8" s="383">
        <f>SUM(K8:K10)</f>
        <v>2.3765432098765405E-2</v>
      </c>
      <c r="M8" s="1" t="s">
        <v>212</v>
      </c>
    </row>
    <row r="9" spans="1:13" ht="15.75" customHeight="1">
      <c r="A9" s="386"/>
      <c r="B9" s="396"/>
      <c r="C9" s="146" t="s">
        <v>552</v>
      </c>
      <c r="D9" s="147" t="s">
        <v>243</v>
      </c>
      <c r="E9" s="148">
        <v>3.7037037037037E-2</v>
      </c>
      <c r="F9" s="220">
        <f>'3.1.2 OAC DCE'!B25</f>
        <v>0.125</v>
      </c>
      <c r="G9" s="220">
        <f>'3.1.2 OAC DCE'!C25</f>
        <v>0.1875</v>
      </c>
      <c r="H9" s="220"/>
      <c r="I9" s="220"/>
      <c r="J9" s="220"/>
      <c r="K9" s="198">
        <f>IFERROR(MAX(F9:J9)*E9,0)</f>
        <v>6.9444444444444371E-3</v>
      </c>
      <c r="L9" s="383"/>
      <c r="M9" s="1" t="s">
        <v>249</v>
      </c>
    </row>
    <row r="10" spans="1:13" ht="15.75" customHeight="1">
      <c r="A10" s="394"/>
      <c r="B10" s="397"/>
      <c r="C10" s="146" t="s">
        <v>255</v>
      </c>
      <c r="D10" s="147" t="s">
        <v>256</v>
      </c>
      <c r="E10" s="148">
        <v>3.7037037037037E-2</v>
      </c>
      <c r="F10" s="220">
        <f>'3.1.3 SGGD LAB'!B25</f>
        <v>0.125</v>
      </c>
      <c r="G10" s="220">
        <f>'3.1.3 SGGD LAB'!C25</f>
        <v>0.1875</v>
      </c>
      <c r="H10" s="220"/>
      <c r="I10" s="220"/>
      <c r="J10" s="220"/>
      <c r="K10" s="198">
        <f t="shared" ref="K10:K33" si="0">IFERROR(MAX(F10:J10)*E10,0)</f>
        <v>6.9444444444444371E-3</v>
      </c>
      <c r="L10" s="383"/>
      <c r="M10" s="1" t="s">
        <v>249</v>
      </c>
    </row>
    <row r="11" spans="1:13" ht="15.75" customHeight="1">
      <c r="A11" s="385">
        <v>2</v>
      </c>
      <c r="B11" s="388" t="s">
        <v>553</v>
      </c>
      <c r="C11" s="146" t="s">
        <v>554</v>
      </c>
      <c r="D11" s="147" t="s">
        <v>271</v>
      </c>
      <c r="E11" s="148">
        <v>3.7037037037037E-2</v>
      </c>
      <c r="F11" s="220">
        <f>'3.2.1 DCDS ED'!B25</f>
        <v>0.125</v>
      </c>
      <c r="G11" s="220">
        <f>'3.2.1 DCDS ED'!C25</f>
        <v>0.1875</v>
      </c>
      <c r="H11" s="220"/>
      <c r="I11" s="220"/>
      <c r="J11" s="220"/>
      <c r="K11" s="198">
        <f t="shared" si="0"/>
        <v>6.9444444444444371E-3</v>
      </c>
      <c r="L11" s="383">
        <f>SUM(K11:K16)</f>
        <v>3.6574074074074037E-2</v>
      </c>
      <c r="M11" s="1" t="s">
        <v>249</v>
      </c>
    </row>
    <row r="12" spans="1:13" ht="15.75" customHeight="1">
      <c r="A12" s="386"/>
      <c r="B12" s="389"/>
      <c r="C12" s="146" t="s">
        <v>555</v>
      </c>
      <c r="D12" s="147" t="s">
        <v>288</v>
      </c>
      <c r="E12" s="148">
        <v>3.7037037037037E-2</v>
      </c>
      <c r="F12" s="220">
        <f>'3.2.2 DAE EAD'!B25</f>
        <v>0</v>
      </c>
      <c r="G12" s="220">
        <f>'3.2.2 DAE EAD'!C25</f>
        <v>0.05</v>
      </c>
      <c r="H12" s="220"/>
      <c r="I12" s="220"/>
      <c r="J12" s="220"/>
      <c r="K12" s="198">
        <f t="shared" si="0"/>
        <v>1.8518518518518502E-3</v>
      </c>
      <c r="L12" s="383"/>
      <c r="M12" s="1" t="s">
        <v>212</v>
      </c>
    </row>
    <row r="13" spans="1:13" ht="15.75" customHeight="1">
      <c r="A13" s="386"/>
      <c r="B13" s="389"/>
      <c r="C13" s="146" t="s">
        <v>556</v>
      </c>
      <c r="D13" s="147" t="s">
        <v>300</v>
      </c>
      <c r="E13" s="148">
        <v>3.7037037037037E-2</v>
      </c>
      <c r="F13" s="220">
        <f>'3.2.3 DDH SDH'!B25</f>
        <v>0.125</v>
      </c>
      <c r="G13" s="220">
        <f>'3.2.3 DDH SDH'!C25</f>
        <v>0.1875</v>
      </c>
      <c r="H13" s="220"/>
      <c r="I13" s="220"/>
      <c r="J13" s="220"/>
      <c r="K13" s="198">
        <f t="shared" si="0"/>
        <v>6.9444444444444371E-3</v>
      </c>
      <c r="L13" s="383"/>
      <c r="M13" s="1" t="s">
        <v>249</v>
      </c>
    </row>
    <row r="14" spans="1:13" ht="15.75" customHeight="1">
      <c r="A14" s="386"/>
      <c r="B14" s="389"/>
      <c r="C14" s="146" t="s">
        <v>557</v>
      </c>
      <c r="D14" s="147" t="s">
        <v>313</v>
      </c>
      <c r="E14" s="148">
        <v>3.7037037037037E-2</v>
      </c>
      <c r="F14" s="220">
        <f>'3.2.4 SAR SEN'!B25</f>
        <v>0.125</v>
      </c>
      <c r="G14" s="220">
        <f>'3.2.4 SAR SEN'!C25</f>
        <v>0.1875</v>
      </c>
      <c r="H14" s="220"/>
      <c r="I14" s="220"/>
      <c r="J14" s="220"/>
      <c r="K14" s="198">
        <f t="shared" si="0"/>
        <v>6.9444444444444371E-3</v>
      </c>
      <c r="L14" s="383"/>
      <c r="M14" s="1" t="s">
        <v>249</v>
      </c>
    </row>
    <row r="15" spans="1:13" ht="15.75" customHeight="1">
      <c r="A15" s="386"/>
      <c r="B15" s="389"/>
      <c r="C15" s="146" t="s">
        <v>558</v>
      </c>
      <c r="D15" s="147" t="s">
        <v>328</v>
      </c>
      <c r="E15" s="148">
        <v>3.7037037037037E-2</v>
      </c>
      <c r="F15" s="220">
        <f>'3.2.5 DDH ADH'!B25</f>
        <v>0.125</v>
      </c>
      <c r="G15" s="220">
        <f>'3.2.5 DDH ADH'!C25</f>
        <v>0.1875</v>
      </c>
      <c r="H15" s="220"/>
      <c r="I15" s="220"/>
      <c r="J15" s="220"/>
      <c r="K15" s="198">
        <f t="shared" si="0"/>
        <v>6.9444444444444371E-3</v>
      </c>
      <c r="L15" s="383"/>
      <c r="M15" s="1" t="s">
        <v>249</v>
      </c>
    </row>
    <row r="16" spans="1:13" ht="15.75" customHeight="1">
      <c r="A16" s="394"/>
      <c r="B16" s="391"/>
      <c r="C16" s="146" t="s">
        <v>559</v>
      </c>
      <c r="D16" s="147" t="s">
        <v>338</v>
      </c>
      <c r="E16" s="148">
        <v>3.7037037037037E-2</v>
      </c>
      <c r="F16" s="220">
        <f>'3.2.6 DDH FDH'!B25</f>
        <v>0.125</v>
      </c>
      <c r="G16" s="220">
        <f>'3.2.6 DDH FDH'!C25</f>
        <v>0.1875</v>
      </c>
      <c r="H16" s="220"/>
      <c r="I16" s="220"/>
      <c r="J16" s="220"/>
      <c r="K16" s="198">
        <f t="shared" si="0"/>
        <v>6.9444444444444371E-3</v>
      </c>
      <c r="L16" s="383"/>
      <c r="M16" s="1" t="s">
        <v>249</v>
      </c>
    </row>
    <row r="17" spans="1:13" ht="15.75" customHeight="1">
      <c r="A17" s="385">
        <v>3</v>
      </c>
      <c r="B17" s="388" t="s">
        <v>560</v>
      </c>
      <c r="C17" s="146" t="s">
        <v>561</v>
      </c>
      <c r="D17" s="147" t="s">
        <v>351</v>
      </c>
      <c r="E17" s="148">
        <v>3.7037037037037E-2</v>
      </c>
      <c r="F17" s="220">
        <f>'3.3.1 DTI PETI'!B25</f>
        <v>0.1</v>
      </c>
      <c r="G17" s="220">
        <f>'3.3.1 DTI PETI'!C25</f>
        <v>0.15000000000000002</v>
      </c>
      <c r="H17" s="220"/>
      <c r="I17" s="220"/>
      <c r="J17" s="220"/>
      <c r="K17" s="198">
        <f t="shared" si="0"/>
        <v>5.5555555555555506E-3</v>
      </c>
      <c r="L17" s="383">
        <f>SUM(K17:K23)</f>
        <v>3.5250544662309334E-2</v>
      </c>
      <c r="M17" s="1" t="s">
        <v>212</v>
      </c>
    </row>
    <row r="18" spans="1:13" ht="15.75" customHeight="1">
      <c r="A18" s="386"/>
      <c r="B18" s="389"/>
      <c r="C18" s="146" t="s">
        <v>562</v>
      </c>
      <c r="D18" s="179" t="s">
        <v>364</v>
      </c>
      <c r="E18" s="148">
        <v>3.7037037037037E-2</v>
      </c>
      <c r="F18" s="220">
        <f>'3.3.2 DJ NOR'!B25</f>
        <v>0</v>
      </c>
      <c r="G18" s="220">
        <f>'3.3.2 DJ NOR'!C25</f>
        <v>0</v>
      </c>
      <c r="H18" s="220"/>
      <c r="I18" s="220"/>
      <c r="J18" s="220"/>
      <c r="K18" s="198">
        <f t="shared" si="0"/>
        <v>0</v>
      </c>
      <c r="L18" s="383"/>
      <c r="M18" s="1" t="s">
        <v>212</v>
      </c>
    </row>
    <row r="19" spans="1:13" ht="15.75" customHeight="1">
      <c r="A19" s="386"/>
      <c r="B19" s="389"/>
      <c r="C19" s="146" t="s">
        <v>563</v>
      </c>
      <c r="D19" s="179" t="s">
        <v>372</v>
      </c>
      <c r="E19" s="148">
        <v>3.7037037037037E-2</v>
      </c>
      <c r="F19" s="220">
        <f>'3.3.3 DJ DEF'!B25</f>
        <v>0</v>
      </c>
      <c r="G19" s="220">
        <f>'3.3.3 DJ DEF'!C25</f>
        <v>0</v>
      </c>
      <c r="H19" s="220"/>
      <c r="I19" s="220"/>
      <c r="J19" s="220"/>
      <c r="K19" s="198">
        <f t="shared" si="0"/>
        <v>0</v>
      </c>
      <c r="L19" s="383"/>
      <c r="M19" s="1" t="s">
        <v>212</v>
      </c>
    </row>
    <row r="20" spans="1:13" ht="15.75" customHeight="1">
      <c r="A20" s="386"/>
      <c r="B20" s="389"/>
      <c r="C20" s="146" t="s">
        <v>564</v>
      </c>
      <c r="D20" s="147" t="s">
        <v>379</v>
      </c>
      <c r="E20" s="148">
        <v>3.7037037037037E-2</v>
      </c>
      <c r="F20" s="220">
        <f>'3.3.4 OAP GA'!B25</f>
        <v>0</v>
      </c>
      <c r="G20" s="220">
        <f>'3.3.4 OAP GA'!C25</f>
        <v>0.05</v>
      </c>
      <c r="H20" s="220"/>
      <c r="I20" s="220"/>
      <c r="J20" s="220"/>
      <c r="K20" s="198">
        <f t="shared" si="0"/>
        <v>1.8518518518518502E-3</v>
      </c>
      <c r="L20" s="383"/>
      <c r="M20" s="1" t="s">
        <v>387</v>
      </c>
    </row>
    <row r="21" spans="1:13" ht="15.75" customHeight="1">
      <c r="A21" s="386"/>
      <c r="B21" s="389"/>
      <c r="C21" s="146" t="s">
        <v>565</v>
      </c>
      <c r="D21" s="147" t="s">
        <v>391</v>
      </c>
      <c r="E21" s="148">
        <v>3.7037037037037E-2</v>
      </c>
      <c r="F21" s="220">
        <f>'3.3.5 OAP SG'!B25</f>
        <v>0.14000000000000001</v>
      </c>
      <c r="G21" s="220">
        <f>'3.3.5 OAP SG'!C25</f>
        <v>0.19</v>
      </c>
      <c r="H21" s="220"/>
      <c r="I21" s="220"/>
      <c r="J21" s="220"/>
      <c r="K21" s="198">
        <f t="shared" si="0"/>
        <v>7.03703703703703E-3</v>
      </c>
      <c r="L21" s="383"/>
      <c r="M21" s="1" t="s">
        <v>387</v>
      </c>
    </row>
    <row r="22" spans="1:13" ht="15.75" customHeight="1">
      <c r="A22" s="386"/>
      <c r="B22" s="389"/>
      <c r="C22" s="146" t="s">
        <v>566</v>
      </c>
      <c r="D22" s="147" t="s">
        <v>401</v>
      </c>
      <c r="E22" s="148">
        <v>3.7037037037037E-2</v>
      </c>
      <c r="F22" s="220">
        <f>'3.3.6 SGI SAC DP'!B25</f>
        <v>9.5588235294117641E-2</v>
      </c>
      <c r="G22" s="220">
        <f>'3.3.6 SGI SAC DP'!C25</f>
        <v>0.16176470588235292</v>
      </c>
      <c r="H22" s="220"/>
      <c r="I22" s="220"/>
      <c r="J22" s="220"/>
      <c r="K22" s="198">
        <f t="shared" si="0"/>
        <v>5.9912854030501027E-3</v>
      </c>
      <c r="L22" s="383"/>
      <c r="M22" s="1" t="s">
        <v>212</v>
      </c>
    </row>
    <row r="23" spans="1:13" ht="15.75" customHeight="1">
      <c r="A23" s="394"/>
      <c r="B23" s="391"/>
      <c r="C23" s="146" t="s">
        <v>567</v>
      </c>
      <c r="D23" s="147" t="s">
        <v>412</v>
      </c>
      <c r="E23" s="148">
        <v>3.7037037037037E-2</v>
      </c>
      <c r="F23" s="220">
        <f>'3.3.7 SGI SAC TRA'!B25</f>
        <v>0.2</v>
      </c>
      <c r="G23" s="220">
        <f>'3.3.7 SGI SAC TRA'!C25</f>
        <v>0.4</v>
      </c>
      <c r="H23" s="220"/>
      <c r="I23" s="220"/>
      <c r="J23" s="220"/>
      <c r="K23" s="198">
        <f t="shared" si="0"/>
        <v>1.4814814814814802E-2</v>
      </c>
      <c r="L23" s="383"/>
      <c r="M23" s="1" t="s">
        <v>212</v>
      </c>
    </row>
    <row r="24" spans="1:13" ht="15.75" customHeight="1">
      <c r="A24" s="385">
        <v>4</v>
      </c>
      <c r="B24" s="388" t="s">
        <v>568</v>
      </c>
      <c r="C24" s="146" t="s">
        <v>569</v>
      </c>
      <c r="D24" s="147" t="s">
        <v>425</v>
      </c>
      <c r="E24" s="148">
        <v>3.7037037037037E-2</v>
      </c>
      <c r="F24" s="220">
        <f>'3.4.1 DGDL POL PUB'!B25</f>
        <v>0.1</v>
      </c>
      <c r="G24" s="220">
        <f>'3.4.1 DGDL POL PUB'!C25</f>
        <v>0.15</v>
      </c>
      <c r="H24" s="220"/>
      <c r="I24" s="220"/>
      <c r="J24" s="220"/>
      <c r="K24" s="198">
        <f t="shared" si="0"/>
        <v>5.5555555555555497E-3</v>
      </c>
      <c r="L24" s="383">
        <f>SUM(K24:K28)</f>
        <v>2.0277777777777756E-2</v>
      </c>
      <c r="M24" s="1" t="s">
        <v>387</v>
      </c>
    </row>
    <row r="25" spans="1:13" ht="15.75" customHeight="1">
      <c r="A25" s="386"/>
      <c r="B25" s="389"/>
      <c r="C25" s="146" t="s">
        <v>570</v>
      </c>
      <c r="D25" s="147" t="s">
        <v>436</v>
      </c>
      <c r="E25" s="148">
        <v>3.7037037037037E-2</v>
      </c>
      <c r="F25" s="220">
        <f>'3.4.2 SGL AALL'!B25</f>
        <v>0</v>
      </c>
      <c r="G25" s="220">
        <f>'3.4.2 SGL AALL'!C25</f>
        <v>0.01</v>
      </c>
      <c r="H25" s="220"/>
      <c r="I25" s="220"/>
      <c r="J25" s="220"/>
      <c r="K25" s="198">
        <f t="shared" si="0"/>
        <v>3.7037037037037003E-4</v>
      </c>
      <c r="L25" s="383"/>
      <c r="M25" s="1" t="s">
        <v>387</v>
      </c>
    </row>
    <row r="26" spans="1:13" ht="15.75" customHeight="1">
      <c r="A26" s="386"/>
      <c r="B26" s="389"/>
      <c r="C26" s="146" t="s">
        <v>571</v>
      </c>
      <c r="D26" s="147" t="s">
        <v>445</v>
      </c>
      <c r="E26" s="148">
        <v>3.7037037037037E-2</v>
      </c>
      <c r="F26" s="220">
        <f>'3.4.3 DGAEP INFO'!B25</f>
        <v>0.125</v>
      </c>
      <c r="G26" s="220">
        <f>'3.4.3 DGAEP INFO'!C25</f>
        <v>0.1875</v>
      </c>
      <c r="H26" s="220"/>
      <c r="I26" s="220"/>
      <c r="J26" s="220"/>
      <c r="K26" s="198">
        <f t="shared" si="0"/>
        <v>6.9444444444444371E-3</v>
      </c>
      <c r="L26" s="383"/>
      <c r="M26" s="1" t="s">
        <v>249</v>
      </c>
    </row>
    <row r="27" spans="1:13" ht="15.75" customHeight="1">
      <c r="A27" s="386"/>
      <c r="B27" s="389"/>
      <c r="C27" s="146" t="s">
        <v>572</v>
      </c>
      <c r="D27" s="147" t="s">
        <v>457</v>
      </c>
      <c r="E27" s="148">
        <v>3.7037037037037E-2</v>
      </c>
      <c r="F27" s="220">
        <f>'3.4.4 DGP JP'!B25</f>
        <v>0.02</v>
      </c>
      <c r="G27" s="220">
        <f>'3.4.4 DGP JP'!C25</f>
        <v>0.1</v>
      </c>
      <c r="H27" s="220"/>
      <c r="I27" s="220"/>
      <c r="J27" s="220"/>
      <c r="K27" s="198">
        <f t="shared" si="0"/>
        <v>3.7037037037037004E-3</v>
      </c>
      <c r="L27" s="383"/>
      <c r="M27" s="1" t="s">
        <v>387</v>
      </c>
    </row>
    <row r="28" spans="1:13" ht="15.75" customHeight="1">
      <c r="A28" s="394"/>
      <c r="B28" s="391"/>
      <c r="C28" s="146" t="s">
        <v>573</v>
      </c>
      <c r="D28" s="147" t="s">
        <v>470</v>
      </c>
      <c r="E28" s="148">
        <v>3.7037037037037E-2</v>
      </c>
      <c r="F28" s="220">
        <f>'3.4.5 DGP IVC'!B25</f>
        <v>0.02</v>
      </c>
      <c r="G28" s="220">
        <f>'3.4.5 DGP IVC'!C25</f>
        <v>0.1</v>
      </c>
      <c r="H28" s="220"/>
      <c r="I28" s="220"/>
      <c r="J28" s="220"/>
      <c r="K28" s="198">
        <f t="shared" si="0"/>
        <v>3.7037037037037004E-3</v>
      </c>
      <c r="L28" s="383"/>
      <c r="M28" s="1" t="s">
        <v>387</v>
      </c>
    </row>
    <row r="29" spans="1:13" ht="15.75" customHeight="1">
      <c r="A29" s="385">
        <v>5</v>
      </c>
      <c r="B29" s="388" t="s">
        <v>574</v>
      </c>
      <c r="C29" s="146" t="s">
        <v>575</v>
      </c>
      <c r="D29" s="147" t="s">
        <v>179</v>
      </c>
      <c r="E29" s="148">
        <v>3.7037037037037E-2</v>
      </c>
      <c r="F29" s="220">
        <f>'3.5.1 DGTH PINT'!B25</f>
        <v>0.12368421052631579</v>
      </c>
      <c r="G29" s="220">
        <f>'3.5.1 DGTH PINT'!C25</f>
        <v>0.1875</v>
      </c>
      <c r="H29" s="220"/>
      <c r="I29" s="220"/>
      <c r="J29" s="220"/>
      <c r="K29" s="198">
        <f t="shared" si="0"/>
        <v>6.9444444444444371E-3</v>
      </c>
      <c r="L29" s="383">
        <f>SUM(K29:K34)</f>
        <v>4.6962329730946703E-2</v>
      </c>
      <c r="M29" s="1" t="s">
        <v>249</v>
      </c>
    </row>
    <row r="30" spans="1:13" ht="15.75" customHeight="1">
      <c r="A30" s="386"/>
      <c r="B30" s="389"/>
      <c r="C30" s="146" t="s">
        <v>576</v>
      </c>
      <c r="D30" s="147" t="s">
        <v>495</v>
      </c>
      <c r="E30" s="148">
        <v>3.7037037037037E-2</v>
      </c>
      <c r="F30" s="220">
        <f>'3.5.2 OAP GESCO'!B25</f>
        <v>0.2</v>
      </c>
      <c r="G30" s="220">
        <f>'3.5.2 OAP GESCO'!C25</f>
        <v>0.23600000000000002</v>
      </c>
      <c r="H30" s="220"/>
      <c r="I30" s="220"/>
      <c r="J30" s="220"/>
      <c r="K30" s="198">
        <f t="shared" si="0"/>
        <v>8.740740740740733E-3</v>
      </c>
      <c r="L30" s="383"/>
      <c r="M30" s="1" t="s">
        <v>212</v>
      </c>
    </row>
    <row r="31" spans="1:13" ht="15.75" customHeight="1">
      <c r="A31" s="386"/>
      <c r="B31" s="389"/>
      <c r="C31" s="146" t="s">
        <v>577</v>
      </c>
      <c r="D31" s="147" t="s">
        <v>506</v>
      </c>
      <c r="E31" s="148">
        <v>3.7037037037037E-2</v>
      </c>
      <c r="F31" s="220">
        <f>'3.5.3 OAP ESTA'!B25</f>
        <v>0.2</v>
      </c>
      <c r="G31" s="220">
        <f>'3.5.3 OAP ESTA'!C25</f>
        <v>0.222</v>
      </c>
      <c r="H31" s="220"/>
      <c r="I31" s="220"/>
      <c r="J31" s="220"/>
      <c r="K31" s="198">
        <f t="shared" si="0"/>
        <v>8.2222222222222141E-3</v>
      </c>
      <c r="L31" s="383"/>
      <c r="M31" s="1" t="s">
        <v>212</v>
      </c>
    </row>
    <row r="32" spans="1:13" ht="15.75" customHeight="1">
      <c r="A32" s="386"/>
      <c r="B32" s="389"/>
      <c r="C32" s="146" t="s">
        <v>578</v>
      </c>
      <c r="D32" s="147" t="s">
        <v>515</v>
      </c>
      <c r="E32" s="148">
        <v>3.7037037037037E-2</v>
      </c>
      <c r="F32" s="220">
        <f>'3.5.4 SGL CGL'!B25</f>
        <v>0.109375</v>
      </c>
      <c r="G32" s="220">
        <f>'3.5.4 SGL CGL'!C25</f>
        <v>0.171875</v>
      </c>
      <c r="H32" s="220"/>
      <c r="I32" s="220"/>
      <c r="J32" s="220"/>
      <c r="K32" s="198">
        <f t="shared" si="0"/>
        <v>6.3657407407407343E-3</v>
      </c>
      <c r="L32" s="383"/>
      <c r="M32" s="1" t="s">
        <v>249</v>
      </c>
    </row>
    <row r="33" spans="1:13" ht="15.75" customHeight="1">
      <c r="A33" s="386"/>
      <c r="B33" s="389"/>
      <c r="C33" s="146" t="s">
        <v>579</v>
      </c>
      <c r="D33" s="147" t="s">
        <v>524</v>
      </c>
      <c r="E33" s="148">
        <v>3.7037037037037E-2</v>
      </c>
      <c r="F33" s="220">
        <f>'3.5.5 SGGD OBS'!B25</f>
        <v>0.25</v>
      </c>
      <c r="G33" s="220">
        <f>'3.5.5 SGGD OBS'!C25</f>
        <v>0.25</v>
      </c>
      <c r="H33" s="220"/>
      <c r="I33" s="220"/>
      <c r="J33" s="220"/>
      <c r="K33" s="198">
        <f t="shared" si="0"/>
        <v>9.2592592592592501E-3</v>
      </c>
      <c r="L33" s="383"/>
      <c r="M33" s="1" t="s">
        <v>212</v>
      </c>
    </row>
    <row r="34" spans="1:13" ht="15.75" customHeight="1">
      <c r="A34" s="387"/>
      <c r="B34" s="390"/>
      <c r="C34" s="203" t="s">
        <v>580</v>
      </c>
      <c r="D34" s="204" t="s">
        <v>536</v>
      </c>
      <c r="E34" s="205">
        <v>3.7037037037037E-2</v>
      </c>
      <c r="F34" s="221">
        <f>'3.5.6 DRP AT'!B25</f>
        <v>0.1276595744680851</v>
      </c>
      <c r="G34" s="221">
        <f>'3.5.6 DRP AT'!C25</f>
        <v>0.20060790273556228</v>
      </c>
      <c r="H34" s="221"/>
      <c r="I34" s="221"/>
      <c r="J34" s="221"/>
      <c r="K34" s="206">
        <f>IFERROR(MAX(F34:J34)*E34,0)</f>
        <v>7.4299223235393362E-3</v>
      </c>
      <c r="L34" s="384"/>
      <c r="M34" s="1" t="s">
        <v>212</v>
      </c>
    </row>
    <row r="35" spans="1:13" ht="24" customHeight="1">
      <c r="A35" s="144"/>
      <c r="B35" s="144"/>
      <c r="C35" s="144"/>
      <c r="D35" s="144"/>
      <c r="E35" s="202"/>
      <c r="F35" s="144"/>
      <c r="G35" s="144"/>
      <c r="H35" s="144"/>
      <c r="I35" s="144"/>
      <c r="J35" s="144"/>
      <c r="K35" s="144"/>
      <c r="L35" s="231">
        <f>SUM(L8:L34)</f>
        <v>0.16283015834387321</v>
      </c>
    </row>
  </sheetData>
  <mergeCells count="24">
    <mergeCell ref="B8:B10"/>
    <mergeCell ref="L8:L10"/>
    <mergeCell ref="D1:J4"/>
    <mergeCell ref="B6:B7"/>
    <mergeCell ref="D6:D7"/>
    <mergeCell ref="E6:E7"/>
    <mergeCell ref="L6:L7"/>
    <mergeCell ref="C6:C7"/>
    <mergeCell ref="F6:J6"/>
    <mergeCell ref="K6:K7"/>
    <mergeCell ref="A6:A7"/>
    <mergeCell ref="A8:A10"/>
    <mergeCell ref="A11:A16"/>
    <mergeCell ref="A17:A23"/>
    <mergeCell ref="A24:A28"/>
    <mergeCell ref="L11:L16"/>
    <mergeCell ref="L17:L23"/>
    <mergeCell ref="L24:L28"/>
    <mergeCell ref="L29:L34"/>
    <mergeCell ref="A29:A34"/>
    <mergeCell ref="B29:B34"/>
    <mergeCell ref="B24:B28"/>
    <mergeCell ref="B17:B23"/>
    <mergeCell ref="B11:B16"/>
  </mergeCells>
  <pageMargins left="0.7" right="0.7" top="0.75" bottom="0.75" header="0.3" footer="0.3"/>
  <pageSetup orientation="portrait"/>
  <headerFooter>
    <oddFooter>&amp;C&amp;"Helvetica Neue,Regular"&amp;12&amp;K000000&amp;P</oddFooter>
  </headerFooter>
  <ignoredErrors>
    <ignoredError sqref="L3:L4 C8:C34" numberStoredAsText="1"/>
  </ignoredErrors>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71"/>
  <sheetViews>
    <sheetView showGridLines="0" workbookViewId="0">
      <selection activeCell="F70" sqref="F70"/>
    </sheetView>
  </sheetViews>
  <sheetFormatPr baseColWidth="10" defaultColWidth="11.42578125" defaultRowHeight="15" customHeight="1"/>
  <cols>
    <col min="1" max="1" width="29" style="1" customWidth="1"/>
    <col min="2" max="2" width="80.42578125" style="1" customWidth="1"/>
    <col min="3" max="3" width="11.42578125" style="1" customWidth="1"/>
    <col min="4" max="16384" width="11.42578125" style="1"/>
  </cols>
  <sheetData>
    <row r="1" spans="1:2" ht="21" customHeight="1">
      <c r="A1" s="405" t="s">
        <v>581</v>
      </c>
      <c r="B1" s="406"/>
    </row>
    <row r="2" spans="1:2" ht="15.95" customHeight="1">
      <c r="A2" s="150"/>
      <c r="B2" s="150"/>
    </row>
    <row r="3" spans="1:2" ht="21" customHeight="1">
      <c r="A3" s="411" t="s">
        <v>582</v>
      </c>
      <c r="B3" s="412"/>
    </row>
    <row r="4" spans="1:2" ht="15.95" customHeight="1">
      <c r="A4" s="151" t="s">
        <v>583</v>
      </c>
      <c r="B4" s="151" t="s">
        <v>584</v>
      </c>
    </row>
    <row r="5" spans="1:2" ht="15.95" customHeight="1">
      <c r="A5" s="152" t="s">
        <v>8</v>
      </c>
      <c r="B5" s="2" t="s">
        <v>585</v>
      </c>
    </row>
    <row r="6" spans="1:2" ht="30" customHeight="1">
      <c r="A6" s="152" t="s">
        <v>9</v>
      </c>
      <c r="B6" s="2" t="s">
        <v>586</v>
      </c>
    </row>
    <row r="7" spans="1:2" ht="30" customHeight="1">
      <c r="A7" s="152" t="s">
        <v>587</v>
      </c>
      <c r="B7" s="2" t="s">
        <v>588</v>
      </c>
    </row>
    <row r="8" spans="1:2" ht="30" customHeight="1">
      <c r="A8" s="152" t="s">
        <v>589</v>
      </c>
      <c r="B8" s="2" t="s">
        <v>590</v>
      </c>
    </row>
    <row r="9" spans="1:2" ht="87.75" customHeight="1">
      <c r="A9" s="152" t="s">
        <v>11</v>
      </c>
      <c r="B9" s="2" t="s">
        <v>591</v>
      </c>
    </row>
    <row r="10" spans="1:2" ht="138.75" customHeight="1">
      <c r="A10" s="152" t="s">
        <v>12</v>
      </c>
      <c r="B10" s="2" t="s">
        <v>592</v>
      </c>
    </row>
    <row r="11" spans="1:2" ht="42" customHeight="1">
      <c r="A11" s="152" t="s">
        <v>593</v>
      </c>
      <c r="B11" s="2" t="s">
        <v>594</v>
      </c>
    </row>
    <row r="12" spans="1:2" ht="30" customHeight="1">
      <c r="A12" s="152" t="s">
        <v>595</v>
      </c>
      <c r="B12" s="2" t="s">
        <v>596</v>
      </c>
    </row>
    <row r="13" spans="1:2" ht="135" customHeight="1">
      <c r="A13" s="152" t="s">
        <v>190</v>
      </c>
      <c r="B13" s="2" t="s">
        <v>597</v>
      </c>
    </row>
    <row r="14" spans="1:2" ht="60.75" customHeight="1">
      <c r="A14" s="152" t="s">
        <v>17</v>
      </c>
      <c r="B14" s="2" t="s">
        <v>598</v>
      </c>
    </row>
    <row r="15" spans="1:2" ht="15.95" customHeight="1">
      <c r="A15" s="153"/>
      <c r="B15" s="153"/>
    </row>
    <row r="16" spans="1:2" ht="15.95" customHeight="1">
      <c r="A16" s="154"/>
      <c r="B16" s="154"/>
    </row>
    <row r="17" spans="1:2" ht="21" customHeight="1">
      <c r="A17" s="411" t="s">
        <v>599</v>
      </c>
      <c r="B17" s="412"/>
    </row>
    <row r="18" spans="1:2" ht="15.95" customHeight="1">
      <c r="A18" s="151" t="s">
        <v>583</v>
      </c>
      <c r="B18" s="151" t="s">
        <v>584</v>
      </c>
    </row>
    <row r="19" spans="1:2" ht="36.75" customHeight="1">
      <c r="A19" s="152" t="s">
        <v>600</v>
      </c>
      <c r="B19" s="2" t="s">
        <v>601</v>
      </c>
    </row>
    <row r="20" spans="1:2" ht="44.25" customHeight="1">
      <c r="A20" s="152" t="s">
        <v>125</v>
      </c>
      <c r="B20" s="2" t="s">
        <v>602</v>
      </c>
    </row>
    <row r="21" spans="1:2" ht="180" customHeight="1">
      <c r="A21" s="152" t="s">
        <v>126</v>
      </c>
      <c r="B21" s="2" t="s">
        <v>603</v>
      </c>
    </row>
    <row r="22" spans="1:2" ht="52.5" customHeight="1">
      <c r="A22" s="152" t="s">
        <v>127</v>
      </c>
      <c r="B22" s="2" t="s">
        <v>604</v>
      </c>
    </row>
    <row r="23" spans="1:2" ht="42" customHeight="1">
      <c r="A23" s="152" t="s">
        <v>605</v>
      </c>
      <c r="B23" s="2" t="s">
        <v>594</v>
      </c>
    </row>
    <row r="24" spans="1:2" ht="30" customHeight="1">
      <c r="A24" s="152" t="s">
        <v>595</v>
      </c>
      <c r="B24" s="2" t="s">
        <v>596</v>
      </c>
    </row>
    <row r="25" spans="1:2" ht="135" customHeight="1">
      <c r="A25" s="152" t="s">
        <v>190</v>
      </c>
      <c r="B25" s="2" t="s">
        <v>597</v>
      </c>
    </row>
    <row r="26" spans="1:2" ht="60.75" customHeight="1">
      <c r="A26" s="152" t="s">
        <v>17</v>
      </c>
      <c r="B26" s="2" t="s">
        <v>598</v>
      </c>
    </row>
    <row r="27" spans="1:2" ht="15.95" customHeight="1">
      <c r="A27" s="153"/>
      <c r="B27" s="153"/>
    </row>
    <row r="28" spans="1:2" ht="15.95" customHeight="1">
      <c r="A28" s="149"/>
      <c r="B28" s="149"/>
    </row>
    <row r="29" spans="1:2" ht="15.95" customHeight="1">
      <c r="A29" s="154"/>
      <c r="B29" s="154"/>
    </row>
    <row r="30" spans="1:2" ht="21" customHeight="1">
      <c r="A30" s="409" t="s">
        <v>606</v>
      </c>
      <c r="B30" s="410"/>
    </row>
    <row r="31" spans="1:2" ht="15.95" customHeight="1">
      <c r="A31" s="151" t="s">
        <v>583</v>
      </c>
      <c r="B31" s="151" t="s">
        <v>584</v>
      </c>
    </row>
    <row r="32" spans="1:2" ht="48" customHeight="1">
      <c r="A32" s="152" t="s">
        <v>127</v>
      </c>
      <c r="B32" s="2" t="s">
        <v>604</v>
      </c>
    </row>
    <row r="33" spans="1:2" ht="59.25" customHeight="1">
      <c r="A33" s="152" t="s">
        <v>285</v>
      </c>
      <c r="B33" s="2" t="s">
        <v>607</v>
      </c>
    </row>
    <row r="34" spans="1:2" ht="141.75" customHeight="1">
      <c r="A34" s="152" t="s">
        <v>286</v>
      </c>
      <c r="B34" s="2" t="s">
        <v>608</v>
      </c>
    </row>
    <row r="35" spans="1:2" ht="40.5" customHeight="1">
      <c r="A35" s="152" t="s">
        <v>289</v>
      </c>
      <c r="B35" s="2" t="s">
        <v>609</v>
      </c>
    </row>
    <row r="36" spans="1:2" ht="82.5" customHeight="1">
      <c r="A36" s="152" t="s">
        <v>291</v>
      </c>
      <c r="B36" s="2" t="s">
        <v>610</v>
      </c>
    </row>
    <row r="37" spans="1:2" ht="73.5" customHeight="1">
      <c r="A37" s="152" t="s">
        <v>198</v>
      </c>
      <c r="B37" s="2" t="s">
        <v>611</v>
      </c>
    </row>
    <row r="38" spans="1:2" ht="81.75" customHeight="1">
      <c r="A38" s="152" t="s">
        <v>200</v>
      </c>
      <c r="B38" s="2" t="s">
        <v>612</v>
      </c>
    </row>
    <row r="39" spans="1:2" ht="43.5" customHeight="1">
      <c r="A39" s="152" t="s">
        <v>202</v>
      </c>
      <c r="B39" s="2" t="s">
        <v>613</v>
      </c>
    </row>
    <row r="40" spans="1:2" ht="43.5" customHeight="1">
      <c r="A40" s="152" t="s">
        <v>204</v>
      </c>
      <c r="B40" s="2" t="s">
        <v>614</v>
      </c>
    </row>
    <row r="41" spans="1:2" ht="142.5" customHeight="1">
      <c r="A41" s="152" t="s">
        <v>206</v>
      </c>
      <c r="B41" s="2" t="s">
        <v>615</v>
      </c>
    </row>
    <row r="42" spans="1:2" ht="79.5" customHeight="1">
      <c r="A42" s="152" t="s">
        <v>208</v>
      </c>
      <c r="B42" s="2" t="s">
        <v>616</v>
      </c>
    </row>
    <row r="43" spans="1:2" ht="78.75" customHeight="1">
      <c r="A43" s="152" t="s">
        <v>296</v>
      </c>
      <c r="B43" s="2" t="s">
        <v>617</v>
      </c>
    </row>
    <row r="44" spans="1:2" ht="113.25" customHeight="1">
      <c r="A44" s="152" t="s">
        <v>211</v>
      </c>
      <c r="B44" s="2" t="s">
        <v>618</v>
      </c>
    </row>
    <row r="45" spans="1:2" ht="15.95" customHeight="1">
      <c r="A45" s="155"/>
      <c r="B45" s="155"/>
    </row>
    <row r="46" spans="1:2" ht="15.95" customHeight="1">
      <c r="A46" s="407" t="s">
        <v>213</v>
      </c>
      <c r="B46" s="408"/>
    </row>
    <row r="47" spans="1:2" ht="15.95" customHeight="1">
      <c r="A47" s="152" t="s">
        <v>220</v>
      </c>
      <c r="B47" s="2" t="s">
        <v>619</v>
      </c>
    </row>
    <row r="48" spans="1:2" ht="36.75" customHeight="1">
      <c r="A48" s="152" t="s">
        <v>221</v>
      </c>
      <c r="B48" s="2" t="s">
        <v>620</v>
      </c>
    </row>
    <row r="49" spans="1:2" ht="47.25" customHeight="1">
      <c r="A49" s="152" t="s">
        <v>222</v>
      </c>
      <c r="B49" s="2" t="s">
        <v>621</v>
      </c>
    </row>
    <row r="50" spans="1:2" ht="36" customHeight="1">
      <c r="A50" s="152" t="s">
        <v>224</v>
      </c>
      <c r="B50" s="2" t="s">
        <v>622</v>
      </c>
    </row>
    <row r="51" spans="1:2" ht="15.95" customHeight="1">
      <c r="A51" s="155"/>
      <c r="B51" s="155"/>
    </row>
    <row r="52" spans="1:2" ht="15.95" customHeight="1">
      <c r="A52" s="407" t="s">
        <v>225</v>
      </c>
      <c r="B52" s="408"/>
    </row>
    <row r="53" spans="1:2" ht="25.5" customHeight="1">
      <c r="A53" s="152" t="s">
        <v>226</v>
      </c>
      <c r="B53" s="2" t="s">
        <v>623</v>
      </c>
    </row>
    <row r="54" spans="1:2" ht="45" customHeight="1">
      <c r="A54" s="152" t="s">
        <v>227</v>
      </c>
      <c r="B54" s="2" t="s">
        <v>624</v>
      </c>
    </row>
    <row r="55" spans="1:2" ht="90" customHeight="1">
      <c r="A55" s="152" t="s">
        <v>228</v>
      </c>
      <c r="B55" s="2" t="s">
        <v>625</v>
      </c>
    </row>
    <row r="56" spans="1:2" ht="120" customHeight="1">
      <c r="A56" s="152" t="s">
        <v>229</v>
      </c>
      <c r="B56" s="2" t="s">
        <v>626</v>
      </c>
    </row>
    <row r="57" spans="1:2" ht="52.5" customHeight="1">
      <c r="A57" s="152" t="s">
        <v>230</v>
      </c>
      <c r="B57" s="2" t="s">
        <v>627</v>
      </c>
    </row>
    <row r="58" spans="1:2" ht="66.75" customHeight="1">
      <c r="A58" s="152" t="s">
        <v>231</v>
      </c>
      <c r="B58" s="2" t="s">
        <v>628</v>
      </c>
    </row>
    <row r="59" spans="1:2" ht="30" customHeight="1">
      <c r="A59" s="152" t="s">
        <v>232</v>
      </c>
      <c r="B59" s="2" t="s">
        <v>629</v>
      </c>
    </row>
    <row r="60" spans="1:2" ht="15.95" customHeight="1">
      <c r="A60" s="153"/>
      <c r="B60" s="153"/>
    </row>
    <row r="61" spans="1:2" ht="15.95" customHeight="1">
      <c r="A61" s="149"/>
      <c r="B61" s="149"/>
    </row>
    <row r="62" spans="1:2" ht="15.95" customHeight="1">
      <c r="A62" s="149"/>
      <c r="B62" s="149"/>
    </row>
    <row r="63" spans="1:2" ht="21" customHeight="1">
      <c r="A63" s="156" t="s">
        <v>630</v>
      </c>
      <c r="B63" s="154"/>
    </row>
    <row r="64" spans="1:2" ht="15.95" customHeight="1">
      <c r="A64" s="152" t="s">
        <v>190</v>
      </c>
      <c r="B64" s="2" t="s">
        <v>631</v>
      </c>
    </row>
    <row r="65" spans="1:2" ht="30" customHeight="1">
      <c r="A65" s="152" t="s">
        <v>632</v>
      </c>
      <c r="B65" s="2" t="s">
        <v>633</v>
      </c>
    </row>
    <row r="66" spans="1:2" ht="15.95" customHeight="1">
      <c r="A66" s="152" t="s">
        <v>192</v>
      </c>
      <c r="B66" s="2" t="s">
        <v>634</v>
      </c>
    </row>
    <row r="67" spans="1:2" ht="73.5" customHeight="1">
      <c r="A67" s="152" t="s">
        <v>635</v>
      </c>
      <c r="B67" s="2" t="s">
        <v>636</v>
      </c>
    </row>
    <row r="68" spans="1:2" ht="15.75" customHeight="1">
      <c r="A68" s="152" t="s">
        <v>224</v>
      </c>
      <c r="B68" s="2" t="s">
        <v>637</v>
      </c>
    </row>
    <row r="69" spans="1:2" ht="54" customHeight="1">
      <c r="A69" s="152" t="s">
        <v>638</v>
      </c>
      <c r="B69" s="2" t="s">
        <v>639</v>
      </c>
    </row>
    <row r="70" spans="1:2" ht="51.75" customHeight="1">
      <c r="A70" s="152" t="s">
        <v>548</v>
      </c>
      <c r="B70" s="2" t="s">
        <v>640</v>
      </c>
    </row>
    <row r="71" spans="1:2" ht="45.75" customHeight="1">
      <c r="A71" s="152" t="s">
        <v>549</v>
      </c>
      <c r="B71" s="2" t="s">
        <v>641</v>
      </c>
    </row>
  </sheetData>
  <mergeCells count="6">
    <mergeCell ref="A1:B1"/>
    <mergeCell ref="A52:B52"/>
    <mergeCell ref="A46:B46"/>
    <mergeCell ref="A30:B30"/>
    <mergeCell ref="A17:B17"/>
    <mergeCell ref="A3:B3"/>
  </mergeCells>
  <pageMargins left="0.7" right="0.7" top="0.75" bottom="0.75" header="0.3" footer="0.3"/>
  <pageSetup orientation="portrait"/>
  <headerFooter>
    <oddFooter>&amp;C&amp;"Helvetica Neue,Regular"&amp;12&amp;K000000&amp;P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T34"/>
  <sheetViews>
    <sheetView showGridLines="0" workbookViewId="0"/>
  </sheetViews>
  <sheetFormatPr baseColWidth="10" defaultColWidth="11.42578125" defaultRowHeight="15" customHeight="1"/>
  <cols>
    <col min="1" max="3" width="48.7109375" style="1" customWidth="1"/>
    <col min="4" max="4" width="82.7109375" style="1" customWidth="1"/>
    <col min="5" max="5" width="49" style="1" customWidth="1"/>
    <col min="6" max="6" width="48.7109375" style="1" customWidth="1"/>
    <col min="7" max="7" width="6.85546875" style="1" customWidth="1"/>
    <col min="8" max="8" width="19" style="1" customWidth="1"/>
    <col min="9" max="9" width="15.85546875" style="1" customWidth="1"/>
    <col min="10" max="10" width="86.28515625" style="1" customWidth="1"/>
    <col min="11" max="11" width="21.7109375" style="1" customWidth="1"/>
    <col min="12" max="12" width="29.140625" style="1" customWidth="1"/>
    <col min="13" max="13" width="33.85546875" style="1" customWidth="1"/>
    <col min="14" max="14" width="7.140625" style="1" customWidth="1"/>
    <col min="15" max="15" width="18.42578125" style="1" customWidth="1"/>
    <col min="16" max="16" width="37.7109375" style="1" customWidth="1"/>
    <col min="17" max="17" width="11.42578125" style="1" customWidth="1"/>
    <col min="18" max="18" width="67.85546875" style="1" customWidth="1"/>
    <col min="19" max="19" width="11.42578125" style="1" customWidth="1"/>
    <col min="20" max="20" width="79.42578125" style="1" customWidth="1"/>
    <col min="21" max="21" width="11.42578125" style="1" customWidth="1"/>
    <col min="22" max="16384" width="11.42578125" style="1"/>
  </cols>
  <sheetData>
    <row r="1" spans="1:20" ht="30" customHeight="1">
      <c r="A1" s="157" t="s">
        <v>642</v>
      </c>
      <c r="B1" s="158" t="s">
        <v>643</v>
      </c>
      <c r="C1" s="158" t="s">
        <v>644</v>
      </c>
      <c r="D1" s="158" t="s">
        <v>645</v>
      </c>
      <c r="E1" s="158" t="s">
        <v>646</v>
      </c>
      <c r="F1" s="158" t="s">
        <v>647</v>
      </c>
      <c r="G1" s="159"/>
      <c r="H1" s="160" t="s">
        <v>211</v>
      </c>
      <c r="I1" s="160" t="s">
        <v>200</v>
      </c>
      <c r="J1" s="160" t="s">
        <v>648</v>
      </c>
      <c r="K1" s="160" t="s">
        <v>649</v>
      </c>
      <c r="L1" s="160" t="s">
        <v>650</v>
      </c>
      <c r="M1" s="126"/>
      <c r="N1" s="161"/>
      <c r="O1" s="160" t="s">
        <v>649</v>
      </c>
      <c r="P1" s="160" t="s">
        <v>650</v>
      </c>
      <c r="Q1" s="162"/>
      <c r="R1" s="160" t="s">
        <v>651</v>
      </c>
      <c r="S1" s="162"/>
      <c r="T1" s="163" t="s">
        <v>652</v>
      </c>
    </row>
    <row r="2" spans="1:20" ht="15.95" customHeight="1">
      <c r="A2" s="164" t="s">
        <v>75</v>
      </c>
      <c r="B2" s="164" t="s">
        <v>75</v>
      </c>
      <c r="C2" s="164" t="s">
        <v>132</v>
      </c>
      <c r="D2" s="165" t="s">
        <v>653</v>
      </c>
      <c r="E2" s="166" t="s">
        <v>133</v>
      </c>
      <c r="F2" s="164" t="s">
        <v>654</v>
      </c>
      <c r="G2" s="164" t="s">
        <v>655</v>
      </c>
      <c r="H2" s="164" t="s">
        <v>212</v>
      </c>
      <c r="I2" s="164" t="s">
        <v>201</v>
      </c>
      <c r="J2" s="164" t="s">
        <v>656</v>
      </c>
      <c r="K2" s="164" t="s">
        <v>657</v>
      </c>
      <c r="L2" s="164" t="s">
        <v>658</v>
      </c>
      <c r="M2" s="167" t="s">
        <v>658</v>
      </c>
      <c r="N2" s="4">
        <v>1</v>
      </c>
      <c r="O2" s="164" t="s">
        <v>657</v>
      </c>
      <c r="P2" s="164" t="s">
        <v>658</v>
      </c>
      <c r="Q2" s="3"/>
      <c r="R2" s="164" t="s">
        <v>659</v>
      </c>
      <c r="S2" s="3"/>
      <c r="T2" s="168" t="s">
        <v>81</v>
      </c>
    </row>
    <row r="3" spans="1:20" ht="15.95" customHeight="1">
      <c r="A3" s="167" t="s">
        <v>132</v>
      </c>
      <c r="B3" s="167" t="s">
        <v>26</v>
      </c>
      <c r="C3" s="167" t="s">
        <v>660</v>
      </c>
      <c r="D3" s="169" t="s">
        <v>175</v>
      </c>
      <c r="E3" s="170" t="s">
        <v>32</v>
      </c>
      <c r="F3" s="167" t="s">
        <v>661</v>
      </c>
      <c r="G3" s="167" t="s">
        <v>662</v>
      </c>
      <c r="H3" s="167" t="s">
        <v>387</v>
      </c>
      <c r="I3" s="167" t="s">
        <v>259</v>
      </c>
      <c r="J3" s="167" t="s">
        <v>541</v>
      </c>
      <c r="K3" s="167" t="s">
        <v>663</v>
      </c>
      <c r="L3" s="167" t="s">
        <v>664</v>
      </c>
      <c r="M3" s="167" t="s">
        <v>665</v>
      </c>
      <c r="N3" s="3"/>
      <c r="O3" s="3"/>
      <c r="P3" s="167" t="s">
        <v>664</v>
      </c>
      <c r="Q3" s="3"/>
      <c r="R3" s="167" t="s">
        <v>666</v>
      </c>
      <c r="S3" s="3"/>
      <c r="T3" s="171" t="s">
        <v>99</v>
      </c>
    </row>
    <row r="4" spans="1:20" ht="30" customHeight="1">
      <c r="A4" s="167" t="s">
        <v>660</v>
      </c>
      <c r="B4" s="167" t="s">
        <v>47</v>
      </c>
      <c r="C4" s="167" t="s">
        <v>667</v>
      </c>
      <c r="D4" s="169" t="s">
        <v>160</v>
      </c>
      <c r="E4" s="170" t="s">
        <v>43</v>
      </c>
      <c r="F4" s="167" t="s">
        <v>668</v>
      </c>
      <c r="G4" s="3"/>
      <c r="H4" s="167" t="s">
        <v>669</v>
      </c>
      <c r="I4" s="167" t="s">
        <v>367</v>
      </c>
      <c r="J4" s="167" t="s">
        <v>152</v>
      </c>
      <c r="K4" s="167" t="s">
        <v>203</v>
      </c>
      <c r="L4" s="167" t="s">
        <v>670</v>
      </c>
      <c r="M4" s="167" t="s">
        <v>671</v>
      </c>
      <c r="N4" s="3"/>
      <c r="O4" s="3"/>
      <c r="P4" s="167" t="s">
        <v>670</v>
      </c>
      <c r="Q4" s="3"/>
      <c r="R4" s="167" t="s">
        <v>672</v>
      </c>
      <c r="S4" s="3"/>
      <c r="T4" s="171" t="s">
        <v>53</v>
      </c>
    </row>
    <row r="5" spans="1:20" ht="15.95" customHeight="1">
      <c r="A5" s="167" t="s">
        <v>26</v>
      </c>
      <c r="B5" s="167" t="s">
        <v>37</v>
      </c>
      <c r="C5" s="167" t="s">
        <v>147</v>
      </c>
      <c r="D5" s="169" t="s">
        <v>673</v>
      </c>
      <c r="E5" s="170" t="s">
        <v>674</v>
      </c>
      <c r="F5" s="3"/>
      <c r="G5" s="3"/>
      <c r="H5" s="167" t="s">
        <v>249</v>
      </c>
      <c r="I5" s="3"/>
      <c r="J5" s="167" t="s">
        <v>450</v>
      </c>
      <c r="K5" s="167" t="s">
        <v>675</v>
      </c>
      <c r="L5" s="167" t="s">
        <v>676</v>
      </c>
      <c r="M5" s="167" t="s">
        <v>677</v>
      </c>
      <c r="N5" s="3"/>
      <c r="O5" s="3"/>
      <c r="P5" s="167" t="s">
        <v>676</v>
      </c>
      <c r="Q5" s="3"/>
      <c r="R5" s="3"/>
      <c r="S5" s="3"/>
      <c r="T5" s="171" t="s">
        <v>678</v>
      </c>
    </row>
    <row r="6" spans="1:20" ht="15.95" customHeight="1">
      <c r="A6" s="167" t="s">
        <v>667</v>
      </c>
      <c r="B6" s="167" t="s">
        <v>679</v>
      </c>
      <c r="C6" s="167" t="s">
        <v>178</v>
      </c>
      <c r="D6" s="169" t="s">
        <v>680</v>
      </c>
      <c r="E6" s="170" t="s">
        <v>90</v>
      </c>
      <c r="F6" s="3"/>
      <c r="G6" s="3"/>
      <c r="H6" s="3"/>
      <c r="I6" s="3"/>
      <c r="J6" s="167" t="s">
        <v>138</v>
      </c>
      <c r="K6" s="167" t="s">
        <v>460</v>
      </c>
      <c r="L6" s="167" t="s">
        <v>681</v>
      </c>
      <c r="M6" s="167" t="s">
        <v>682</v>
      </c>
      <c r="N6" s="3"/>
      <c r="O6" s="3"/>
      <c r="P6" s="167" t="s">
        <v>681</v>
      </c>
      <c r="Q6" s="3"/>
      <c r="R6" s="3"/>
      <c r="S6" s="3"/>
      <c r="T6" s="171" t="s">
        <v>61</v>
      </c>
    </row>
    <row r="7" spans="1:20" ht="15.95" customHeight="1">
      <c r="A7" s="167" t="s">
        <v>47</v>
      </c>
      <c r="B7" s="167" t="s">
        <v>93</v>
      </c>
      <c r="C7" s="167" t="s">
        <v>683</v>
      </c>
      <c r="D7" s="169" t="s">
        <v>684</v>
      </c>
      <c r="E7" s="170" t="s">
        <v>119</v>
      </c>
      <c r="F7" s="3"/>
      <c r="G7" s="3"/>
      <c r="H7" s="3"/>
      <c r="I7" s="3"/>
      <c r="J7" s="167" t="s">
        <v>209</v>
      </c>
      <c r="K7" s="167" t="s">
        <v>685</v>
      </c>
      <c r="L7" s="167" t="s">
        <v>686</v>
      </c>
      <c r="M7" s="167" t="s">
        <v>687</v>
      </c>
      <c r="N7" s="3"/>
      <c r="O7" s="3"/>
      <c r="P7" s="167" t="s">
        <v>686</v>
      </c>
      <c r="Q7" s="3"/>
      <c r="R7" s="3"/>
      <c r="S7" s="3"/>
      <c r="T7" s="171" t="s">
        <v>73</v>
      </c>
    </row>
    <row r="8" spans="1:20" ht="15.95" customHeight="1">
      <c r="A8" s="167" t="s">
        <v>37</v>
      </c>
      <c r="B8" s="167" t="s">
        <v>114</v>
      </c>
      <c r="C8" s="167" t="s">
        <v>140</v>
      </c>
      <c r="D8" s="169" t="s">
        <v>167</v>
      </c>
      <c r="E8" s="172"/>
      <c r="F8" s="3"/>
      <c r="G8" s="3"/>
      <c r="H8" s="3"/>
      <c r="I8" s="3"/>
      <c r="J8" s="167" t="s">
        <v>688</v>
      </c>
      <c r="K8" s="3"/>
      <c r="L8" s="167" t="s">
        <v>689</v>
      </c>
      <c r="M8" s="167" t="s">
        <v>664</v>
      </c>
      <c r="N8" s="3"/>
      <c r="O8" s="3"/>
      <c r="P8" s="167" t="s">
        <v>689</v>
      </c>
      <c r="Q8" s="3"/>
      <c r="R8" s="3"/>
      <c r="S8" s="3"/>
      <c r="T8" s="171" t="s">
        <v>690</v>
      </c>
    </row>
    <row r="9" spans="1:20" ht="15.95" customHeight="1">
      <c r="A9" s="167" t="s">
        <v>147</v>
      </c>
      <c r="B9" s="3"/>
      <c r="C9" s="167" t="s">
        <v>691</v>
      </c>
      <c r="D9" s="169" t="s">
        <v>172</v>
      </c>
      <c r="E9" s="172"/>
      <c r="F9" s="3"/>
      <c r="G9" s="3"/>
      <c r="H9" s="3"/>
      <c r="I9" s="3"/>
      <c r="J9" s="167" t="s">
        <v>692</v>
      </c>
      <c r="K9" s="3"/>
      <c r="L9" s="167" t="s">
        <v>693</v>
      </c>
      <c r="M9" s="167" t="s">
        <v>670</v>
      </c>
      <c r="N9" s="3"/>
      <c r="O9" s="3"/>
      <c r="P9" s="167" t="s">
        <v>693</v>
      </c>
      <c r="Q9" s="3"/>
      <c r="R9" s="3"/>
      <c r="S9" s="3"/>
      <c r="T9" s="171" t="s">
        <v>694</v>
      </c>
    </row>
    <row r="10" spans="1:20" ht="15.95" customHeight="1">
      <c r="A10" s="167" t="s">
        <v>178</v>
      </c>
      <c r="B10" s="3"/>
      <c r="C10" s="167" t="s">
        <v>154</v>
      </c>
      <c r="D10" s="169" t="s">
        <v>695</v>
      </c>
      <c r="E10" s="172"/>
      <c r="F10" s="3"/>
      <c r="G10" s="3"/>
      <c r="H10" s="3"/>
      <c r="I10" s="3"/>
      <c r="J10" s="167" t="s">
        <v>696</v>
      </c>
      <c r="K10" s="3"/>
      <c r="L10" s="167" t="s">
        <v>697</v>
      </c>
      <c r="M10" s="167" t="s">
        <v>698</v>
      </c>
      <c r="N10" s="3"/>
      <c r="O10" s="3"/>
      <c r="P10" s="167" t="s">
        <v>697</v>
      </c>
      <c r="Q10" s="3"/>
      <c r="R10" s="3"/>
      <c r="S10" s="3"/>
      <c r="T10" s="171" t="s">
        <v>141</v>
      </c>
    </row>
    <row r="11" spans="1:20" ht="15.95" customHeight="1">
      <c r="A11" s="167" t="s">
        <v>683</v>
      </c>
      <c r="B11" s="3"/>
      <c r="C11" s="167" t="s">
        <v>162</v>
      </c>
      <c r="D11" s="169" t="s">
        <v>144</v>
      </c>
      <c r="E11" s="172"/>
      <c r="F11" s="3"/>
      <c r="G11" s="3"/>
      <c r="H11" s="3"/>
      <c r="I11" s="3"/>
      <c r="J11" s="167" t="s">
        <v>305</v>
      </c>
      <c r="K11" s="3"/>
      <c r="L11" s="167" t="s">
        <v>699</v>
      </c>
      <c r="M11" s="167" t="s">
        <v>676</v>
      </c>
      <c r="N11" s="3"/>
      <c r="O11" s="3"/>
      <c r="P11" s="167" t="s">
        <v>699</v>
      </c>
      <c r="Q11" s="3"/>
      <c r="R11" s="3"/>
      <c r="S11" s="3"/>
      <c r="T11" s="171" t="s">
        <v>188</v>
      </c>
    </row>
    <row r="12" spans="1:20" ht="15.95" customHeight="1">
      <c r="A12" s="167" t="s">
        <v>140</v>
      </c>
      <c r="B12" s="3"/>
      <c r="C12" s="167" t="s">
        <v>700</v>
      </c>
      <c r="D12" s="169" t="s">
        <v>701</v>
      </c>
      <c r="E12" s="172"/>
      <c r="F12" s="3"/>
      <c r="G12" s="3"/>
      <c r="H12" s="3"/>
      <c r="I12" s="3"/>
      <c r="J12" s="167" t="s">
        <v>702</v>
      </c>
      <c r="K12" s="3"/>
      <c r="L12" s="167" t="s">
        <v>703</v>
      </c>
      <c r="M12" s="167" t="s">
        <v>704</v>
      </c>
      <c r="N12" s="3"/>
      <c r="O12" s="3"/>
      <c r="P12" s="167" t="s">
        <v>703</v>
      </c>
      <c r="Q12" s="3"/>
      <c r="R12" s="3"/>
      <c r="S12" s="3"/>
      <c r="T12" s="171" t="s">
        <v>705</v>
      </c>
    </row>
    <row r="13" spans="1:20" ht="15.95" customHeight="1">
      <c r="A13" s="167" t="s">
        <v>691</v>
      </c>
      <c r="B13" s="3"/>
      <c r="C13" s="167" t="s">
        <v>169</v>
      </c>
      <c r="D13" s="169" t="s">
        <v>706</v>
      </c>
      <c r="E13" s="172"/>
      <c r="F13" s="3"/>
      <c r="G13" s="3"/>
      <c r="H13" s="3"/>
      <c r="I13" s="3"/>
      <c r="J13" s="167" t="s">
        <v>276</v>
      </c>
      <c r="K13" s="3"/>
      <c r="L13" s="167" t="s">
        <v>707</v>
      </c>
      <c r="M13" s="167" t="s">
        <v>681</v>
      </c>
      <c r="N13" s="3"/>
      <c r="O13" s="3"/>
      <c r="P13" s="167" t="s">
        <v>707</v>
      </c>
      <c r="Q13" s="3"/>
      <c r="R13" s="3"/>
      <c r="S13" s="3"/>
      <c r="T13" s="171" t="s">
        <v>708</v>
      </c>
    </row>
    <row r="14" spans="1:20" ht="15.95" customHeight="1">
      <c r="A14" s="167" t="s">
        <v>154</v>
      </c>
      <c r="B14" s="3"/>
      <c r="C14" s="167" t="s">
        <v>709</v>
      </c>
      <c r="D14" s="169" t="s">
        <v>151</v>
      </c>
      <c r="E14" s="172"/>
      <c r="F14" s="3"/>
      <c r="G14" s="3"/>
      <c r="H14" s="3"/>
      <c r="I14" s="3"/>
      <c r="J14" s="167" t="s">
        <v>295</v>
      </c>
      <c r="K14" s="3"/>
      <c r="L14" s="167" t="s">
        <v>665</v>
      </c>
      <c r="M14" s="167" t="s">
        <v>710</v>
      </c>
      <c r="N14" s="3"/>
      <c r="O14" s="3"/>
      <c r="P14" s="3"/>
      <c r="Q14" s="3"/>
      <c r="R14" s="3"/>
      <c r="S14" s="3"/>
      <c r="T14" s="171" t="s">
        <v>711</v>
      </c>
    </row>
    <row r="15" spans="1:20" ht="15.95" customHeight="1">
      <c r="A15" s="167" t="s">
        <v>679</v>
      </c>
      <c r="B15" s="3"/>
      <c r="C15" s="3"/>
      <c r="D15" s="169" t="s">
        <v>157</v>
      </c>
      <c r="E15" s="172"/>
      <c r="F15" s="3"/>
      <c r="G15" s="3"/>
      <c r="H15" s="3"/>
      <c r="I15" s="3"/>
      <c r="J15" s="167" t="s">
        <v>712</v>
      </c>
      <c r="K15" s="3"/>
      <c r="L15" s="167" t="s">
        <v>698</v>
      </c>
      <c r="M15" s="167" t="s">
        <v>713</v>
      </c>
      <c r="N15" s="4">
        <v>2</v>
      </c>
      <c r="O15" s="167" t="s">
        <v>663</v>
      </c>
      <c r="P15" s="167" t="s">
        <v>665</v>
      </c>
      <c r="Q15" s="3"/>
      <c r="R15" s="3"/>
      <c r="S15" s="3"/>
      <c r="T15" s="171" t="s">
        <v>44</v>
      </c>
    </row>
    <row r="16" spans="1:20" ht="15.95" customHeight="1">
      <c r="A16" s="167" t="s">
        <v>93</v>
      </c>
      <c r="B16" s="3"/>
      <c r="C16" s="3"/>
      <c r="D16" s="169" t="s">
        <v>714</v>
      </c>
      <c r="E16" s="172"/>
      <c r="F16" s="3"/>
      <c r="G16" s="3"/>
      <c r="H16" s="3"/>
      <c r="I16" s="3"/>
      <c r="J16" s="167" t="s">
        <v>715</v>
      </c>
      <c r="K16" s="3"/>
      <c r="L16" s="167" t="s">
        <v>710</v>
      </c>
      <c r="M16" s="167" t="s">
        <v>686</v>
      </c>
      <c r="N16" s="3"/>
      <c r="O16" s="3"/>
      <c r="P16" s="167" t="s">
        <v>698</v>
      </c>
      <c r="Q16" s="3"/>
      <c r="R16" s="3"/>
      <c r="S16" s="3"/>
      <c r="T16" s="171" t="s">
        <v>716</v>
      </c>
    </row>
    <row r="17" spans="1:20" ht="15.95" customHeight="1">
      <c r="A17" s="167" t="s">
        <v>162</v>
      </c>
      <c r="B17" s="3"/>
      <c r="C17" s="3"/>
      <c r="D17" s="169" t="s">
        <v>717</v>
      </c>
      <c r="E17" s="172"/>
      <c r="F17" s="3"/>
      <c r="G17" s="3"/>
      <c r="H17" s="3"/>
      <c r="I17" s="3"/>
      <c r="J17" s="167" t="s">
        <v>441</v>
      </c>
      <c r="K17" s="3"/>
      <c r="L17" s="167" t="s">
        <v>718</v>
      </c>
      <c r="M17" s="167" t="s">
        <v>689</v>
      </c>
      <c r="N17" s="3"/>
      <c r="O17" s="3"/>
      <c r="P17" s="167" t="s">
        <v>710</v>
      </c>
      <c r="Q17" s="3"/>
      <c r="R17" s="3"/>
      <c r="S17" s="3"/>
      <c r="T17" s="171" t="s">
        <v>120</v>
      </c>
    </row>
    <row r="18" spans="1:20" ht="15.95" customHeight="1">
      <c r="A18" s="167" t="s">
        <v>700</v>
      </c>
      <c r="B18" s="3"/>
      <c r="C18" s="3"/>
      <c r="D18" s="169" t="s">
        <v>137</v>
      </c>
      <c r="E18" s="172"/>
      <c r="F18" s="3"/>
      <c r="G18" s="3"/>
      <c r="H18" s="3"/>
      <c r="I18" s="3"/>
      <c r="J18" s="167" t="s">
        <v>719</v>
      </c>
      <c r="K18" s="3"/>
      <c r="L18" s="167" t="s">
        <v>720</v>
      </c>
      <c r="M18" s="167" t="s">
        <v>718</v>
      </c>
      <c r="N18" s="3"/>
      <c r="O18" s="3"/>
      <c r="P18" s="167" t="s">
        <v>718</v>
      </c>
      <c r="Q18" s="3"/>
      <c r="R18" s="3"/>
      <c r="S18" s="3"/>
      <c r="T18" s="171" t="s">
        <v>134</v>
      </c>
    </row>
    <row r="19" spans="1:20" ht="15.95" customHeight="1">
      <c r="A19" s="167" t="s">
        <v>114</v>
      </c>
      <c r="B19" s="3"/>
      <c r="C19" s="3"/>
      <c r="D19" s="169" t="s">
        <v>181</v>
      </c>
      <c r="E19" s="172"/>
      <c r="F19" s="3"/>
      <c r="G19" s="3"/>
      <c r="H19" s="3"/>
      <c r="I19" s="3"/>
      <c r="J19" s="167" t="s">
        <v>463</v>
      </c>
      <c r="K19" s="3"/>
      <c r="L19" s="167" t="s">
        <v>721</v>
      </c>
      <c r="M19" s="167" t="s">
        <v>722</v>
      </c>
      <c r="N19" s="3"/>
      <c r="O19" s="3"/>
      <c r="P19" s="167" t="s">
        <v>720</v>
      </c>
      <c r="Q19" s="3"/>
      <c r="R19" s="3"/>
      <c r="S19" s="3"/>
      <c r="T19" s="171" t="s">
        <v>148</v>
      </c>
    </row>
    <row r="20" spans="1:20" ht="15.95" customHeight="1">
      <c r="A20" s="167" t="s">
        <v>169</v>
      </c>
      <c r="B20" s="3"/>
      <c r="C20" s="3"/>
      <c r="D20" s="169" t="s">
        <v>723</v>
      </c>
      <c r="E20" s="172"/>
      <c r="F20" s="3"/>
      <c r="G20" s="3"/>
      <c r="H20" s="3"/>
      <c r="I20" s="3"/>
      <c r="J20" s="167" t="s">
        <v>130</v>
      </c>
      <c r="K20" s="3"/>
      <c r="L20" s="167" t="s">
        <v>671</v>
      </c>
      <c r="M20" s="167" t="s">
        <v>724</v>
      </c>
      <c r="N20" s="3"/>
      <c r="O20" s="3"/>
      <c r="P20" s="167" t="s">
        <v>721</v>
      </c>
      <c r="Q20" s="3"/>
      <c r="R20" s="3"/>
      <c r="S20" s="3"/>
      <c r="T20" s="171" t="s">
        <v>725</v>
      </c>
    </row>
    <row r="21" spans="1:20" ht="15.95" customHeight="1">
      <c r="A21" s="167" t="s">
        <v>709</v>
      </c>
      <c r="B21" s="3"/>
      <c r="C21" s="3"/>
      <c r="D21" s="3"/>
      <c r="E21" s="173"/>
      <c r="F21" s="3"/>
      <c r="G21" s="3"/>
      <c r="H21" s="3"/>
      <c r="I21" s="3"/>
      <c r="J21" s="167" t="s">
        <v>726</v>
      </c>
      <c r="K21" s="3"/>
      <c r="L21" s="167" t="s">
        <v>704</v>
      </c>
      <c r="M21" s="167" t="s">
        <v>693</v>
      </c>
      <c r="N21" s="3"/>
      <c r="O21" s="3"/>
      <c r="P21" s="3"/>
      <c r="Q21" s="3"/>
      <c r="R21" s="3"/>
      <c r="S21" s="3"/>
      <c r="T21" s="3"/>
    </row>
    <row r="22" spans="1:20" ht="15.95" customHeight="1">
      <c r="A22" s="3"/>
      <c r="B22" s="3"/>
      <c r="C22" s="3"/>
      <c r="D22" s="3"/>
      <c r="E22" s="173"/>
      <c r="F22" s="3"/>
      <c r="G22" s="3"/>
      <c r="H22" s="3"/>
      <c r="I22" s="3"/>
      <c r="J22" s="167" t="s">
        <v>727</v>
      </c>
      <c r="K22" s="3"/>
      <c r="L22" s="167" t="s">
        <v>724</v>
      </c>
      <c r="M22" s="167" t="s">
        <v>697</v>
      </c>
      <c r="N22" s="4">
        <v>3</v>
      </c>
      <c r="O22" s="167" t="s">
        <v>203</v>
      </c>
      <c r="P22" s="167" t="s">
        <v>671</v>
      </c>
      <c r="Q22" s="3"/>
      <c r="R22" s="3"/>
      <c r="S22" s="3"/>
      <c r="T22" s="3"/>
    </row>
    <row r="23" spans="1:20" ht="15.95" customHeight="1">
      <c r="A23" s="3"/>
      <c r="B23" s="3"/>
      <c r="C23" s="3"/>
      <c r="D23" s="3"/>
      <c r="E23" s="173"/>
      <c r="F23" s="3"/>
      <c r="G23" s="3"/>
      <c r="H23" s="3"/>
      <c r="I23" s="3"/>
      <c r="J23" s="167" t="s">
        <v>728</v>
      </c>
      <c r="K23" s="3"/>
      <c r="L23" s="167" t="s">
        <v>729</v>
      </c>
      <c r="M23" s="167" t="s">
        <v>720</v>
      </c>
      <c r="N23" s="3"/>
      <c r="O23" s="3"/>
      <c r="P23" s="167" t="s">
        <v>704</v>
      </c>
      <c r="Q23" s="3"/>
      <c r="R23" s="3"/>
      <c r="S23" s="3"/>
      <c r="T23" s="3"/>
    </row>
    <row r="24" spans="1:20" ht="15.95" customHeight="1">
      <c r="A24" s="3"/>
      <c r="B24" s="3"/>
      <c r="C24" s="3"/>
      <c r="D24" s="3"/>
      <c r="E24" s="173"/>
      <c r="F24" s="3"/>
      <c r="G24" s="3"/>
      <c r="H24" s="3"/>
      <c r="I24" s="3"/>
      <c r="J24" s="167" t="s">
        <v>145</v>
      </c>
      <c r="K24" s="3"/>
      <c r="L24" s="167" t="s">
        <v>677</v>
      </c>
      <c r="M24" s="167" t="s">
        <v>730</v>
      </c>
      <c r="N24" s="3"/>
      <c r="O24" s="3"/>
      <c r="P24" s="167" t="s">
        <v>724</v>
      </c>
      <c r="Q24" s="3"/>
      <c r="R24" s="3"/>
      <c r="S24" s="3"/>
      <c r="T24" s="3"/>
    </row>
    <row r="25" spans="1:20" ht="15.95" customHeight="1">
      <c r="A25" s="3"/>
      <c r="B25" s="3"/>
      <c r="C25" s="3"/>
      <c r="D25" s="3"/>
      <c r="E25" s="173"/>
      <c r="F25" s="3"/>
      <c r="G25" s="3"/>
      <c r="H25" s="3"/>
      <c r="I25" s="3"/>
      <c r="J25" s="167" t="s">
        <v>731</v>
      </c>
      <c r="K25" s="3"/>
      <c r="L25" s="167" t="s">
        <v>713</v>
      </c>
      <c r="M25" s="167" t="s">
        <v>699</v>
      </c>
      <c r="N25" s="3"/>
      <c r="O25" s="3"/>
      <c r="P25" s="167" t="s">
        <v>729</v>
      </c>
      <c r="Q25" s="3"/>
      <c r="R25" s="3"/>
      <c r="S25" s="3"/>
      <c r="T25" s="3"/>
    </row>
    <row r="26" spans="1:20" ht="15.95" customHeight="1">
      <c r="A26" s="3"/>
      <c r="B26" s="3"/>
      <c r="C26" s="3"/>
      <c r="D26" s="3"/>
      <c r="E26" s="173"/>
      <c r="F26" s="3"/>
      <c r="G26" s="3"/>
      <c r="H26" s="3"/>
      <c r="I26" s="3"/>
      <c r="J26" s="3"/>
      <c r="K26" s="3"/>
      <c r="L26" s="167" t="s">
        <v>730</v>
      </c>
      <c r="M26" s="167" t="s">
        <v>729</v>
      </c>
      <c r="N26" s="3"/>
      <c r="O26" s="3"/>
      <c r="P26" s="3"/>
      <c r="Q26" s="3"/>
      <c r="R26" s="3"/>
      <c r="S26" s="3"/>
      <c r="T26" s="3"/>
    </row>
    <row r="27" spans="1:20" ht="15.95" customHeight="1">
      <c r="A27" s="3"/>
      <c r="B27" s="3"/>
      <c r="C27" s="3"/>
      <c r="D27" s="3"/>
      <c r="E27" s="173"/>
      <c r="F27" s="3"/>
      <c r="G27" s="3"/>
      <c r="H27" s="3"/>
      <c r="I27" s="3"/>
      <c r="J27" s="3"/>
      <c r="K27" s="3"/>
      <c r="L27" s="167" t="s">
        <v>682</v>
      </c>
      <c r="M27" s="167" t="s">
        <v>703</v>
      </c>
      <c r="N27" s="4">
        <v>4</v>
      </c>
      <c r="O27" s="167" t="s">
        <v>675</v>
      </c>
      <c r="P27" s="167" t="s">
        <v>677</v>
      </c>
      <c r="Q27" s="3"/>
      <c r="R27" s="3"/>
      <c r="S27" s="3"/>
      <c r="T27" s="3"/>
    </row>
    <row r="28" spans="1:20" ht="15.95" customHeight="1">
      <c r="A28" s="3"/>
      <c r="B28" s="3"/>
      <c r="C28" s="3"/>
      <c r="D28" s="3"/>
      <c r="E28" s="173"/>
      <c r="F28" s="3"/>
      <c r="G28" s="3"/>
      <c r="H28" s="3"/>
      <c r="I28" s="3"/>
      <c r="J28" s="3"/>
      <c r="K28" s="3"/>
      <c r="L28" s="167" t="s">
        <v>722</v>
      </c>
      <c r="M28" s="167" t="s">
        <v>721</v>
      </c>
      <c r="N28" s="3"/>
      <c r="O28" s="3"/>
      <c r="P28" s="167" t="s">
        <v>713</v>
      </c>
      <c r="Q28" s="3"/>
      <c r="R28" s="3"/>
      <c r="S28" s="3"/>
      <c r="T28" s="3"/>
    </row>
    <row r="29" spans="1:20" ht="15.95" customHeight="1">
      <c r="A29" s="3"/>
      <c r="B29" s="3"/>
      <c r="C29" s="3"/>
      <c r="D29" s="3"/>
      <c r="E29" s="173"/>
      <c r="F29" s="3"/>
      <c r="G29" s="3"/>
      <c r="H29" s="3"/>
      <c r="I29" s="3"/>
      <c r="J29" s="3"/>
      <c r="K29" s="3"/>
      <c r="L29" s="167" t="s">
        <v>687</v>
      </c>
      <c r="M29" s="167" t="s">
        <v>707</v>
      </c>
      <c r="N29" s="3"/>
      <c r="O29" s="3"/>
      <c r="P29" s="167" t="s">
        <v>730</v>
      </c>
      <c r="Q29" s="3"/>
      <c r="R29" s="3"/>
      <c r="S29" s="3"/>
      <c r="T29" s="3"/>
    </row>
    <row r="30" spans="1:20" ht="15.95" customHeight="1">
      <c r="A30" s="3"/>
      <c r="B30" s="3"/>
      <c r="C30" s="3"/>
      <c r="D30" s="3"/>
      <c r="E30" s="173"/>
      <c r="F30" s="3"/>
      <c r="G30" s="3"/>
      <c r="H30" s="3"/>
      <c r="I30" s="3"/>
      <c r="J30" s="3"/>
      <c r="K30" s="3"/>
      <c r="L30" s="3"/>
      <c r="M30" s="3"/>
      <c r="N30" s="3"/>
      <c r="O30" s="3"/>
      <c r="P30" s="3"/>
      <c r="Q30" s="3"/>
      <c r="R30" s="3"/>
      <c r="S30" s="3"/>
      <c r="T30" s="3"/>
    </row>
    <row r="31" spans="1:20" ht="15.95" customHeight="1">
      <c r="A31" s="3"/>
      <c r="B31" s="3"/>
      <c r="C31" s="3"/>
      <c r="D31" s="3"/>
      <c r="E31" s="173"/>
      <c r="F31" s="3"/>
      <c r="G31" s="3"/>
      <c r="H31" s="3"/>
      <c r="I31" s="3"/>
      <c r="J31" s="3"/>
      <c r="K31" s="3"/>
      <c r="L31" s="3"/>
      <c r="M31" s="3"/>
      <c r="N31" s="4">
        <v>5</v>
      </c>
      <c r="O31" s="167" t="s">
        <v>460</v>
      </c>
      <c r="P31" s="167" t="s">
        <v>682</v>
      </c>
      <c r="Q31" s="3"/>
      <c r="R31" s="3"/>
      <c r="S31" s="3"/>
      <c r="T31" s="3"/>
    </row>
    <row r="32" spans="1:20" ht="15.95" customHeight="1">
      <c r="A32" s="3"/>
      <c r="B32" s="3"/>
      <c r="C32" s="3"/>
      <c r="D32" s="3"/>
      <c r="E32" s="173"/>
      <c r="F32" s="3"/>
      <c r="G32" s="3"/>
      <c r="H32" s="3"/>
      <c r="I32" s="3"/>
      <c r="J32" s="3"/>
      <c r="K32" s="3"/>
      <c r="L32" s="3"/>
      <c r="M32" s="3"/>
      <c r="N32" s="3"/>
      <c r="O32" s="3"/>
      <c r="P32" s="167" t="s">
        <v>722</v>
      </c>
      <c r="Q32" s="3"/>
      <c r="R32" s="3"/>
      <c r="S32" s="3"/>
      <c r="T32" s="3"/>
    </row>
    <row r="33" spans="1:20" ht="15.95" customHeight="1">
      <c r="A33" s="3"/>
      <c r="B33" s="3"/>
      <c r="C33" s="3"/>
      <c r="D33" s="3"/>
      <c r="E33" s="173"/>
      <c r="F33" s="3"/>
      <c r="G33" s="3"/>
      <c r="H33" s="3"/>
      <c r="I33" s="3"/>
      <c r="J33" s="3"/>
      <c r="K33" s="3"/>
      <c r="L33" s="3"/>
      <c r="M33" s="3"/>
      <c r="N33" s="3"/>
      <c r="O33" s="3"/>
      <c r="P33" s="3"/>
      <c r="Q33" s="3"/>
      <c r="R33" s="3"/>
      <c r="S33" s="3"/>
      <c r="T33" s="3"/>
    </row>
    <row r="34" spans="1:20" ht="15.95" customHeight="1">
      <c r="A34" s="3"/>
      <c r="B34" s="3"/>
      <c r="C34" s="3"/>
      <c r="D34" s="3"/>
      <c r="E34" s="173"/>
      <c r="F34" s="3"/>
      <c r="G34" s="3"/>
      <c r="H34" s="3"/>
      <c r="I34" s="3"/>
      <c r="J34" s="3"/>
      <c r="K34" s="3"/>
      <c r="L34" s="3"/>
      <c r="M34" s="3"/>
      <c r="N34" s="4">
        <v>6</v>
      </c>
      <c r="O34" s="167" t="s">
        <v>685</v>
      </c>
      <c r="P34" s="167" t="s">
        <v>687</v>
      </c>
      <c r="Q34" s="3"/>
      <c r="R34" s="3"/>
      <c r="S34" s="3"/>
      <c r="T34" s="3"/>
    </row>
  </sheetData>
  <pageMargins left="0.7" right="0.7" top="0.75" bottom="0.75" header="0.3" footer="0.3"/>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4"/>
  <sheetViews>
    <sheetView showGridLines="0" topLeftCell="A18" zoomScale="80" zoomScaleNormal="80" workbookViewId="0">
      <selection activeCell="B25" sqref="B25:C25"/>
    </sheetView>
  </sheetViews>
  <sheetFormatPr baseColWidth="10" defaultColWidth="10.85546875" defaultRowHeight="15" customHeight="1"/>
  <cols>
    <col min="1" max="1" width="45.7109375" style="1" customWidth="1"/>
    <col min="2" max="10" width="21.42578125" style="1" customWidth="1"/>
    <col min="11" max="11" width="10.85546875" style="1" customWidth="1"/>
    <col min="12" max="16384" width="10.85546875" style="1"/>
  </cols>
  <sheetData>
    <row r="1" spans="1:10" ht="23.25" customHeight="1">
      <c r="A1" s="6"/>
      <c r="B1" s="76"/>
      <c r="C1" s="285" t="s">
        <v>189</v>
      </c>
      <c r="D1" s="286"/>
      <c r="E1" s="286"/>
      <c r="F1" s="286"/>
      <c r="G1" s="286"/>
      <c r="H1" s="286"/>
      <c r="I1" s="77" t="s">
        <v>1</v>
      </c>
      <c r="J1" s="78" t="s">
        <v>2</v>
      </c>
    </row>
    <row r="2" spans="1:10" ht="23.25" customHeight="1">
      <c r="A2" s="11"/>
      <c r="B2" s="79"/>
      <c r="C2" s="287"/>
      <c r="D2" s="287"/>
      <c r="E2" s="287"/>
      <c r="F2" s="287"/>
      <c r="G2" s="287"/>
      <c r="H2" s="287"/>
      <c r="I2" s="80" t="s">
        <v>3</v>
      </c>
      <c r="J2" s="81">
        <v>4</v>
      </c>
    </row>
    <row r="3" spans="1:10" ht="23.25" customHeight="1">
      <c r="A3" s="11"/>
      <c r="B3" s="79"/>
      <c r="C3" s="287"/>
      <c r="D3" s="287"/>
      <c r="E3" s="287"/>
      <c r="F3" s="287"/>
      <c r="G3" s="287"/>
      <c r="H3" s="287"/>
      <c r="I3" s="80" t="s">
        <v>4</v>
      </c>
      <c r="J3" s="180" t="s">
        <v>5</v>
      </c>
    </row>
    <row r="4" spans="1:10" ht="23.25" customHeight="1">
      <c r="A4" s="15"/>
      <c r="B4" s="82"/>
      <c r="C4" s="288"/>
      <c r="D4" s="288"/>
      <c r="E4" s="288"/>
      <c r="F4" s="288"/>
      <c r="G4" s="288"/>
      <c r="H4" s="288"/>
      <c r="I4" s="83" t="s">
        <v>6</v>
      </c>
      <c r="J4" s="181" t="s">
        <v>7</v>
      </c>
    </row>
    <row r="5" spans="1:10" ht="30" customHeight="1">
      <c r="A5" s="84"/>
      <c r="B5" s="85"/>
      <c r="C5" s="85"/>
      <c r="D5" s="85"/>
      <c r="E5" s="85"/>
      <c r="F5" s="85"/>
      <c r="G5" s="85"/>
      <c r="H5" s="85"/>
      <c r="I5" s="86"/>
      <c r="J5" s="87"/>
    </row>
    <row r="6" spans="1:10" ht="30" customHeight="1">
      <c r="A6" s="88" t="s">
        <v>127</v>
      </c>
      <c r="B6" s="278" t="s">
        <v>132</v>
      </c>
      <c r="C6" s="279"/>
      <c r="D6" s="279"/>
      <c r="E6" s="279"/>
      <c r="F6" s="279"/>
      <c r="G6" s="279"/>
      <c r="H6" s="279"/>
      <c r="I6" s="279"/>
      <c r="J6" s="279"/>
    </row>
    <row r="7" spans="1:10" ht="30" customHeight="1">
      <c r="A7" s="88" t="s">
        <v>190</v>
      </c>
      <c r="B7" s="278" t="s">
        <v>191</v>
      </c>
      <c r="C7" s="279"/>
      <c r="D7" s="279"/>
      <c r="E7" s="279"/>
      <c r="F7" s="279"/>
      <c r="G7" s="279"/>
      <c r="H7" s="279"/>
      <c r="I7" s="279"/>
      <c r="J7" s="279"/>
    </row>
    <row r="8" spans="1:10" ht="30" customHeight="1">
      <c r="A8" s="88" t="s">
        <v>192</v>
      </c>
      <c r="B8" s="90" t="s">
        <v>242</v>
      </c>
      <c r="C8" s="297" t="s">
        <v>243</v>
      </c>
      <c r="D8" s="298"/>
      <c r="E8" s="298"/>
      <c r="F8" s="298"/>
      <c r="G8" s="298"/>
      <c r="H8" s="298"/>
      <c r="I8" s="298"/>
      <c r="J8" s="299"/>
    </row>
    <row r="9" spans="1:10" ht="30" customHeight="1">
      <c r="A9" s="88" t="s">
        <v>195</v>
      </c>
      <c r="B9" s="278" t="s">
        <v>244</v>
      </c>
      <c r="C9" s="279"/>
      <c r="D9" s="279"/>
      <c r="E9" s="279"/>
      <c r="F9" s="279"/>
      <c r="G9" s="279"/>
      <c r="H9" s="279"/>
      <c r="I9" s="279"/>
      <c r="J9" s="279"/>
    </row>
    <row r="10" spans="1:10" ht="30" customHeight="1">
      <c r="A10" s="88" t="s">
        <v>197</v>
      </c>
      <c r="B10" s="278" t="s">
        <v>245</v>
      </c>
      <c r="C10" s="279"/>
      <c r="D10" s="279"/>
      <c r="E10" s="279"/>
      <c r="F10" s="279"/>
      <c r="G10" s="279"/>
      <c r="H10" s="279"/>
      <c r="I10" s="279"/>
      <c r="J10" s="279"/>
    </row>
    <row r="11" spans="1:10" ht="30" customHeight="1">
      <c r="A11" s="88" t="s">
        <v>198</v>
      </c>
      <c r="B11" s="278" t="s">
        <v>246</v>
      </c>
      <c r="C11" s="279"/>
      <c r="D11" s="279"/>
      <c r="E11" s="279"/>
      <c r="F11" s="279"/>
      <c r="G11" s="279"/>
      <c r="H11" s="279"/>
      <c r="I11" s="279"/>
      <c r="J11" s="279"/>
    </row>
    <row r="12" spans="1:10" ht="30" customHeight="1">
      <c r="A12" s="88" t="s">
        <v>200</v>
      </c>
      <c r="B12" s="278" t="s">
        <v>201</v>
      </c>
      <c r="C12" s="279"/>
      <c r="D12" s="279"/>
      <c r="E12" s="279"/>
      <c r="F12" s="279"/>
      <c r="G12" s="279"/>
      <c r="H12" s="279"/>
      <c r="I12" s="279"/>
      <c r="J12" s="279"/>
    </row>
    <row r="13" spans="1:10" ht="30" customHeight="1">
      <c r="A13" s="88" t="s">
        <v>202</v>
      </c>
      <c r="B13" s="289" t="s">
        <v>203</v>
      </c>
      <c r="C13" s="290"/>
      <c r="D13" s="290"/>
      <c r="E13" s="290"/>
      <c r="F13" s="290"/>
      <c r="G13" s="290"/>
      <c r="H13" s="290"/>
      <c r="I13" s="290"/>
      <c r="J13" s="291"/>
    </row>
    <row r="14" spans="1:10" ht="30" customHeight="1">
      <c r="A14" s="88" t="s">
        <v>204</v>
      </c>
      <c r="B14" s="278" t="s">
        <v>247</v>
      </c>
      <c r="C14" s="279"/>
      <c r="D14" s="279"/>
      <c r="E14" s="279"/>
      <c r="F14" s="279"/>
      <c r="G14" s="279"/>
      <c r="H14" s="279"/>
      <c r="I14" s="279"/>
      <c r="J14" s="279"/>
    </row>
    <row r="15" spans="1:10" ht="30" customHeight="1">
      <c r="A15" s="88" t="s">
        <v>206</v>
      </c>
      <c r="B15" s="278" t="s">
        <v>248</v>
      </c>
      <c r="C15" s="279"/>
      <c r="D15" s="279"/>
      <c r="E15" s="279"/>
      <c r="F15" s="279"/>
      <c r="G15" s="279"/>
      <c r="H15" s="279"/>
      <c r="I15" s="279"/>
      <c r="J15" s="279"/>
    </row>
    <row r="16" spans="1:10" ht="30" customHeight="1">
      <c r="A16" s="88" t="s">
        <v>208</v>
      </c>
      <c r="B16" s="278" t="s">
        <v>209</v>
      </c>
      <c r="C16" s="279"/>
      <c r="D16" s="279"/>
      <c r="E16" s="279"/>
      <c r="F16" s="279"/>
      <c r="G16" s="279"/>
      <c r="H16" s="279"/>
      <c r="I16" s="279"/>
      <c r="J16" s="279"/>
    </row>
    <row r="17" spans="1:10" ht="30" customHeight="1">
      <c r="A17" s="88" t="s">
        <v>210</v>
      </c>
      <c r="B17" s="280">
        <v>0</v>
      </c>
      <c r="C17" s="279"/>
      <c r="D17" s="279"/>
      <c r="E17" s="279"/>
      <c r="F17" s="281"/>
      <c r="G17" s="279"/>
      <c r="H17" s="279"/>
      <c r="I17" s="279"/>
      <c r="J17" s="279"/>
    </row>
    <row r="18" spans="1:10" ht="30" customHeight="1">
      <c r="A18" s="88" t="s">
        <v>211</v>
      </c>
      <c r="B18" s="278" t="s">
        <v>249</v>
      </c>
      <c r="C18" s="279"/>
      <c r="D18" s="279"/>
      <c r="E18" s="279"/>
      <c r="F18" s="279"/>
      <c r="G18" s="279"/>
      <c r="H18" s="279"/>
      <c r="I18" s="279"/>
      <c r="J18" s="279"/>
    </row>
    <row r="19" spans="1:10" ht="30" customHeight="1">
      <c r="A19" s="91"/>
      <c r="B19" s="92"/>
      <c r="C19" s="92"/>
      <c r="D19" s="92"/>
      <c r="E19" s="92"/>
      <c r="F19" s="92"/>
      <c r="G19" s="92"/>
      <c r="H19" s="93"/>
      <c r="I19" s="93"/>
      <c r="J19" s="94"/>
    </row>
    <row r="20" spans="1:10" ht="30" customHeight="1">
      <c r="A20" s="95"/>
      <c r="B20" s="283" t="s">
        <v>213</v>
      </c>
      <c r="C20" s="284"/>
      <c r="D20" s="284"/>
      <c r="E20" s="284"/>
      <c r="F20" s="284"/>
      <c r="G20" s="284"/>
      <c r="H20" s="97"/>
      <c r="I20" s="20"/>
      <c r="J20" s="14"/>
    </row>
    <row r="21" spans="1:10" ht="30" customHeight="1">
      <c r="A21" s="98"/>
      <c r="B21" s="99" t="s">
        <v>214</v>
      </c>
      <c r="C21" s="99" t="s">
        <v>215</v>
      </c>
      <c r="D21" s="99" t="s">
        <v>216</v>
      </c>
      <c r="E21" s="99" t="s">
        <v>217</v>
      </c>
      <c r="F21" s="99" t="s">
        <v>218</v>
      </c>
      <c r="G21" s="99" t="s">
        <v>219</v>
      </c>
      <c r="H21" s="97"/>
      <c r="I21" s="20"/>
      <c r="J21" s="14"/>
    </row>
    <row r="22" spans="1:10" ht="30" customHeight="1">
      <c r="A22" s="100" t="s">
        <v>220</v>
      </c>
      <c r="B22" s="130">
        <v>1</v>
      </c>
      <c r="C22" s="130">
        <v>1</v>
      </c>
      <c r="D22" s="130">
        <v>1</v>
      </c>
      <c r="E22" s="130">
        <v>1</v>
      </c>
      <c r="F22" s="130">
        <v>1</v>
      </c>
      <c r="G22" s="105">
        <v>1</v>
      </c>
      <c r="H22" s="97"/>
      <c r="I22" s="20"/>
      <c r="J22" s="14"/>
    </row>
    <row r="23" spans="1:10" ht="30" customHeight="1">
      <c r="A23" s="100" t="s">
        <v>221</v>
      </c>
      <c r="B23" s="134">
        <f>IFERROR(AVERAGE(D29:D30),"")</f>
        <v>1</v>
      </c>
      <c r="C23" s="134">
        <f>IFERROR(AVERAGE(D31:D34),"")</f>
        <v>1</v>
      </c>
      <c r="D23" s="134" t="str">
        <f>IFERROR(AVERAGE(D35:D38),"")</f>
        <v/>
      </c>
      <c r="E23" s="134" t="str">
        <f>IFERROR(AVERAGE(D39:D42),"")</f>
        <v/>
      </c>
      <c r="F23" s="134" t="str">
        <f>IFERROR(AVERAGE(D43:D44),"")</f>
        <v/>
      </c>
      <c r="G23" s="197">
        <f>AVERAGE(B23:F23)</f>
        <v>1</v>
      </c>
      <c r="H23" s="97"/>
      <c r="I23" s="20"/>
      <c r="J23" s="14"/>
    </row>
    <row r="24" spans="1:10" ht="30" customHeight="1">
      <c r="A24" s="100" t="s">
        <v>222</v>
      </c>
      <c r="B24" s="103">
        <f>IFERROR(IF(B23/B22&gt;100%,100%,B23/B22),"")</f>
        <v>1</v>
      </c>
      <c r="C24" s="241">
        <f>IFERROR(IF(C23/C22&gt;100%,100%,C23/C22)*0.25,"")</f>
        <v>0.25</v>
      </c>
      <c r="D24" s="241"/>
      <c r="E24" s="241"/>
      <c r="F24" s="241"/>
      <c r="G24" s="104" t="s">
        <v>223</v>
      </c>
      <c r="H24" s="97"/>
      <c r="I24" s="20"/>
      <c r="J24" s="14"/>
    </row>
    <row r="25" spans="1:10" ht="30" customHeight="1">
      <c r="A25" s="100" t="s">
        <v>224</v>
      </c>
      <c r="B25" s="241">
        <f>IF(((B23/B22)*0.125)&gt;0.125,0.125,(B23/B22)*0.125)</f>
        <v>0.125</v>
      </c>
      <c r="C25" s="253">
        <f>IF(((B23/B22)*0.125)&gt;0.125,0.125,IF(((B23/B22)*0.125)+((C23/C22)*0.0625)&gt;0.1875,0.1875,((B23/B22)*0.125)+((C23/C22)*0.0625)))</f>
        <v>0.1875</v>
      </c>
      <c r="D25" s="103"/>
      <c r="E25" s="103"/>
      <c r="F25" s="103"/>
      <c r="G25" s="241">
        <f>MAX(B25:F25)</f>
        <v>0.1875</v>
      </c>
      <c r="H25" s="97"/>
      <c r="I25" s="20"/>
      <c r="J25" s="14"/>
    </row>
    <row r="26" spans="1:10" ht="30" customHeight="1">
      <c r="A26" s="106"/>
      <c r="B26" s="92"/>
      <c r="C26" s="92"/>
      <c r="D26" s="92"/>
      <c r="E26" s="92"/>
      <c r="F26" s="92"/>
      <c r="G26" s="92"/>
      <c r="H26" s="107"/>
      <c r="I26" s="107"/>
      <c r="J26" s="108"/>
    </row>
    <row r="27" spans="1:10" ht="30" customHeight="1">
      <c r="A27" s="283" t="s">
        <v>225</v>
      </c>
      <c r="B27" s="284"/>
      <c r="C27" s="284"/>
      <c r="D27" s="284"/>
      <c r="E27" s="284"/>
      <c r="F27" s="284"/>
      <c r="G27" s="284"/>
      <c r="H27" s="284"/>
      <c r="I27" s="284"/>
      <c r="J27" s="284"/>
    </row>
    <row r="28" spans="1:10" ht="30" customHeight="1">
      <c r="A28" s="96" t="s">
        <v>226</v>
      </c>
      <c r="B28" s="96" t="s">
        <v>227</v>
      </c>
      <c r="C28" s="96" t="s">
        <v>228</v>
      </c>
      <c r="D28" s="96" t="s">
        <v>229</v>
      </c>
      <c r="E28" s="96" t="s">
        <v>230</v>
      </c>
      <c r="F28" s="283" t="s">
        <v>231</v>
      </c>
      <c r="G28" s="284"/>
      <c r="H28" s="284"/>
      <c r="I28" s="283" t="s">
        <v>232</v>
      </c>
      <c r="J28" s="284"/>
    </row>
    <row r="29" spans="1:10" ht="48.75" customHeight="1">
      <c r="A29" s="109">
        <v>2024</v>
      </c>
      <c r="B29" s="110" t="s">
        <v>233</v>
      </c>
      <c r="C29" s="245">
        <v>1</v>
      </c>
      <c r="D29" s="246">
        <v>1</v>
      </c>
      <c r="E29" s="247">
        <f>IFERROR(IF(D29/C29&gt;100%,100%,D29/C29),0)</f>
        <v>1</v>
      </c>
      <c r="F29" s="292" t="s">
        <v>250</v>
      </c>
      <c r="G29" s="293"/>
      <c r="H29" s="294"/>
      <c r="I29" s="295" t="s">
        <v>251</v>
      </c>
      <c r="J29" s="296"/>
    </row>
    <row r="30" spans="1:10" ht="48.75" customHeight="1">
      <c r="A30" s="109">
        <v>2024</v>
      </c>
      <c r="B30" s="110" t="s">
        <v>236</v>
      </c>
      <c r="C30" s="245">
        <v>1</v>
      </c>
      <c r="D30" s="246">
        <v>1</v>
      </c>
      <c r="E30" s="247">
        <f t="shared" ref="E30:E44" si="0">IFERROR(IF(D30/C30&gt;100%,100%,D30/C30),0)</f>
        <v>1</v>
      </c>
      <c r="F30" s="292" t="s">
        <v>252</v>
      </c>
      <c r="G30" s="293"/>
      <c r="H30" s="294"/>
      <c r="I30" s="295" t="s">
        <v>251</v>
      </c>
      <c r="J30" s="296"/>
    </row>
    <row r="31" spans="1:10" ht="48.75" customHeight="1">
      <c r="A31" s="109">
        <v>2025</v>
      </c>
      <c r="B31" s="110" t="s">
        <v>238</v>
      </c>
      <c r="C31" s="245">
        <v>1</v>
      </c>
      <c r="D31" s="246">
        <v>1</v>
      </c>
      <c r="E31" s="247">
        <f t="shared" si="0"/>
        <v>1</v>
      </c>
      <c r="F31" s="292" t="s">
        <v>253</v>
      </c>
      <c r="G31" s="293"/>
      <c r="H31" s="294"/>
      <c r="I31" s="295" t="s">
        <v>251</v>
      </c>
      <c r="J31" s="296"/>
    </row>
    <row r="32" spans="1:10" ht="53.25" customHeight="1">
      <c r="A32" s="109">
        <v>2025</v>
      </c>
      <c r="B32" s="110" t="s">
        <v>240</v>
      </c>
      <c r="C32" s="245">
        <v>1</v>
      </c>
      <c r="D32" s="246"/>
      <c r="E32" s="247">
        <f t="shared" si="0"/>
        <v>0</v>
      </c>
      <c r="F32" s="275"/>
      <c r="G32" s="276"/>
      <c r="H32" s="277"/>
      <c r="I32" s="273"/>
      <c r="J32" s="274"/>
    </row>
    <row r="33" spans="1:10" ht="18.75" customHeight="1">
      <c r="A33" s="109">
        <v>2025</v>
      </c>
      <c r="B33" s="110" t="s">
        <v>233</v>
      </c>
      <c r="C33" s="245">
        <v>1</v>
      </c>
      <c r="D33" s="248"/>
      <c r="E33" s="247">
        <f t="shared" si="0"/>
        <v>0</v>
      </c>
      <c r="F33" s="275"/>
      <c r="G33" s="276"/>
      <c r="H33" s="277"/>
      <c r="I33" s="273"/>
      <c r="J33" s="274"/>
    </row>
    <row r="34" spans="1:10" ht="18.75" customHeight="1">
      <c r="A34" s="109">
        <v>2025</v>
      </c>
      <c r="B34" s="110" t="s">
        <v>236</v>
      </c>
      <c r="C34" s="245">
        <v>1</v>
      </c>
      <c r="D34" s="248"/>
      <c r="E34" s="247">
        <f t="shared" si="0"/>
        <v>0</v>
      </c>
      <c r="F34" s="275"/>
      <c r="G34" s="276"/>
      <c r="H34" s="277"/>
      <c r="I34" s="273"/>
      <c r="J34" s="274"/>
    </row>
    <row r="35" spans="1:10" ht="18.75" customHeight="1">
      <c r="A35" s="109">
        <v>2026</v>
      </c>
      <c r="B35" s="110" t="s">
        <v>238</v>
      </c>
      <c r="C35" s="245">
        <v>1</v>
      </c>
      <c r="D35" s="248"/>
      <c r="E35" s="247">
        <f t="shared" si="0"/>
        <v>0</v>
      </c>
      <c r="F35" s="275"/>
      <c r="G35" s="276"/>
      <c r="H35" s="277"/>
      <c r="I35" s="273"/>
      <c r="J35" s="274"/>
    </row>
    <row r="36" spans="1:10" ht="18.75" customHeight="1">
      <c r="A36" s="109">
        <v>2026</v>
      </c>
      <c r="B36" s="110" t="s">
        <v>240</v>
      </c>
      <c r="C36" s="245">
        <v>1</v>
      </c>
      <c r="D36" s="248"/>
      <c r="E36" s="247">
        <f t="shared" si="0"/>
        <v>0</v>
      </c>
      <c r="F36" s="275"/>
      <c r="G36" s="276"/>
      <c r="H36" s="277"/>
      <c r="I36" s="273"/>
      <c r="J36" s="274"/>
    </row>
    <row r="37" spans="1:10" ht="18.75" customHeight="1">
      <c r="A37" s="109">
        <v>2026</v>
      </c>
      <c r="B37" s="110" t="s">
        <v>233</v>
      </c>
      <c r="C37" s="245">
        <v>1</v>
      </c>
      <c r="D37" s="248"/>
      <c r="E37" s="247">
        <f t="shared" si="0"/>
        <v>0</v>
      </c>
      <c r="F37" s="275"/>
      <c r="G37" s="276"/>
      <c r="H37" s="277"/>
      <c r="I37" s="273"/>
      <c r="J37" s="274"/>
    </row>
    <row r="38" spans="1:10" ht="18.75" customHeight="1">
      <c r="A38" s="109">
        <v>2026</v>
      </c>
      <c r="B38" s="110" t="s">
        <v>236</v>
      </c>
      <c r="C38" s="245">
        <v>1</v>
      </c>
      <c r="D38" s="248"/>
      <c r="E38" s="247">
        <f t="shared" si="0"/>
        <v>0</v>
      </c>
      <c r="F38" s="275"/>
      <c r="G38" s="276"/>
      <c r="H38" s="277"/>
      <c r="I38" s="273"/>
      <c r="J38" s="274"/>
    </row>
    <row r="39" spans="1:10" ht="18.75" customHeight="1">
      <c r="A39" s="109">
        <v>2027</v>
      </c>
      <c r="B39" s="110" t="s">
        <v>238</v>
      </c>
      <c r="C39" s="245">
        <v>1</v>
      </c>
      <c r="D39" s="248"/>
      <c r="E39" s="247">
        <f t="shared" si="0"/>
        <v>0</v>
      </c>
      <c r="F39" s="275"/>
      <c r="G39" s="276"/>
      <c r="H39" s="277"/>
      <c r="I39" s="273"/>
      <c r="J39" s="274"/>
    </row>
    <row r="40" spans="1:10" ht="18.75" customHeight="1">
      <c r="A40" s="109">
        <v>2027</v>
      </c>
      <c r="B40" s="110" t="s">
        <v>240</v>
      </c>
      <c r="C40" s="245">
        <v>1</v>
      </c>
      <c r="D40" s="248"/>
      <c r="E40" s="247">
        <f t="shared" si="0"/>
        <v>0</v>
      </c>
      <c r="F40" s="275"/>
      <c r="G40" s="276"/>
      <c r="H40" s="277"/>
      <c r="I40" s="273"/>
      <c r="J40" s="274"/>
    </row>
    <row r="41" spans="1:10" ht="18.75" customHeight="1">
      <c r="A41" s="109">
        <v>2027</v>
      </c>
      <c r="B41" s="110" t="s">
        <v>233</v>
      </c>
      <c r="C41" s="245">
        <v>1</v>
      </c>
      <c r="D41" s="248"/>
      <c r="E41" s="247">
        <f t="shared" si="0"/>
        <v>0</v>
      </c>
      <c r="F41" s="275"/>
      <c r="G41" s="276"/>
      <c r="H41" s="277"/>
      <c r="I41" s="273"/>
      <c r="J41" s="274"/>
    </row>
    <row r="42" spans="1:10" ht="18.75" customHeight="1">
      <c r="A42" s="109">
        <v>2027</v>
      </c>
      <c r="B42" s="110" t="s">
        <v>236</v>
      </c>
      <c r="C42" s="245">
        <v>1</v>
      </c>
      <c r="D42" s="248"/>
      <c r="E42" s="247">
        <f t="shared" si="0"/>
        <v>0</v>
      </c>
      <c r="F42" s="275"/>
      <c r="G42" s="276"/>
      <c r="H42" s="277"/>
      <c r="I42" s="273"/>
      <c r="J42" s="274"/>
    </row>
    <row r="43" spans="1:10" ht="18.75" customHeight="1">
      <c r="A43" s="109">
        <v>2028</v>
      </c>
      <c r="B43" s="110" t="s">
        <v>238</v>
      </c>
      <c r="C43" s="245">
        <v>1</v>
      </c>
      <c r="D43" s="248"/>
      <c r="E43" s="247">
        <f t="shared" si="0"/>
        <v>0</v>
      </c>
      <c r="F43" s="275"/>
      <c r="G43" s="276"/>
      <c r="H43" s="277"/>
      <c r="I43" s="273"/>
      <c r="J43" s="274"/>
    </row>
    <row r="44" spans="1:10" ht="18.75" customHeight="1">
      <c r="A44" s="109">
        <v>2028</v>
      </c>
      <c r="B44" s="110" t="s">
        <v>240</v>
      </c>
      <c r="C44" s="245">
        <v>1</v>
      </c>
      <c r="D44" s="248"/>
      <c r="E44" s="247">
        <f t="shared" si="0"/>
        <v>0</v>
      </c>
      <c r="F44" s="275"/>
      <c r="G44" s="276"/>
      <c r="H44" s="277"/>
      <c r="I44" s="273"/>
      <c r="J44" s="274"/>
    </row>
  </sheetData>
  <mergeCells count="50">
    <mergeCell ref="F28:H28"/>
    <mergeCell ref="I28:J28"/>
    <mergeCell ref="F29:H29"/>
    <mergeCell ref="I29:J29"/>
    <mergeCell ref="F30:H30"/>
    <mergeCell ref="I30:J30"/>
    <mergeCell ref="B18:J18"/>
    <mergeCell ref="B20:G20"/>
    <mergeCell ref="A27:J27"/>
    <mergeCell ref="B15:J15"/>
    <mergeCell ref="B16:J16"/>
    <mergeCell ref="B17:J17"/>
    <mergeCell ref="B10:J10"/>
    <mergeCell ref="B11:J11"/>
    <mergeCell ref="B12:J12"/>
    <mergeCell ref="B13:J13"/>
    <mergeCell ref="B14:J14"/>
    <mergeCell ref="C8:J8"/>
    <mergeCell ref="C1:H4"/>
    <mergeCell ref="B6:J6"/>
    <mergeCell ref="B7:J7"/>
    <mergeCell ref="B9:J9"/>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4"/>
  <sheetViews>
    <sheetView showGridLines="0" topLeftCell="A14" zoomScale="80" zoomScaleNormal="80" workbookViewId="0">
      <selection activeCell="B25" sqref="B25:C25"/>
    </sheetView>
  </sheetViews>
  <sheetFormatPr baseColWidth="10" defaultColWidth="11.42578125" defaultRowHeight="15" customHeight="1"/>
  <cols>
    <col min="1" max="1" width="45.7109375" style="1" customWidth="1"/>
    <col min="2" max="10" width="21.42578125" style="1" customWidth="1"/>
    <col min="11" max="11" width="25.42578125" style="1" customWidth="1"/>
    <col min="12" max="12" width="11.42578125" style="1" customWidth="1"/>
    <col min="13" max="16384" width="11.42578125" style="1"/>
  </cols>
  <sheetData>
    <row r="1" spans="1:11" ht="22.5" customHeight="1">
      <c r="A1" s="114"/>
      <c r="B1" s="76"/>
      <c r="C1" s="285" t="s">
        <v>189</v>
      </c>
      <c r="D1" s="286"/>
      <c r="E1" s="286"/>
      <c r="F1" s="286"/>
      <c r="G1" s="286"/>
      <c r="H1" s="286"/>
      <c r="I1" s="77" t="s">
        <v>1</v>
      </c>
      <c r="J1" s="78" t="s">
        <v>2</v>
      </c>
      <c r="K1" s="115"/>
    </row>
    <row r="2" spans="1:11" ht="22.5" customHeight="1">
      <c r="A2" s="116"/>
      <c r="B2" s="79"/>
      <c r="C2" s="287"/>
      <c r="D2" s="287"/>
      <c r="E2" s="287"/>
      <c r="F2" s="287"/>
      <c r="G2" s="287"/>
      <c r="H2" s="287"/>
      <c r="I2" s="80" t="s">
        <v>3</v>
      </c>
      <c r="J2" s="81">
        <v>4</v>
      </c>
      <c r="K2" s="115"/>
    </row>
    <row r="3" spans="1:11" ht="22.5" customHeight="1">
      <c r="A3" s="116"/>
      <c r="B3" s="79"/>
      <c r="C3" s="287"/>
      <c r="D3" s="287"/>
      <c r="E3" s="287"/>
      <c r="F3" s="287"/>
      <c r="G3" s="287"/>
      <c r="H3" s="287"/>
      <c r="I3" s="80" t="s">
        <v>4</v>
      </c>
      <c r="J3" s="180" t="s">
        <v>5</v>
      </c>
      <c r="K3" s="115"/>
    </row>
    <row r="4" spans="1:11" ht="22.5" customHeight="1">
      <c r="A4" s="117"/>
      <c r="B4" s="118"/>
      <c r="C4" s="304"/>
      <c r="D4" s="304"/>
      <c r="E4" s="304"/>
      <c r="F4" s="304"/>
      <c r="G4" s="304"/>
      <c r="H4" s="304"/>
      <c r="I4" s="83" t="s">
        <v>6</v>
      </c>
      <c r="J4" s="181" t="s">
        <v>7</v>
      </c>
      <c r="K4" s="115"/>
    </row>
    <row r="5" spans="1:11" ht="22.5" customHeight="1">
      <c r="A5" s="119"/>
      <c r="B5" s="120"/>
      <c r="C5" s="120"/>
      <c r="D5" s="120"/>
      <c r="E5" s="120"/>
      <c r="F5" s="120"/>
      <c r="G5" s="120"/>
      <c r="H5" s="120"/>
      <c r="I5" s="86"/>
      <c r="J5" s="121"/>
      <c r="K5" s="3"/>
    </row>
    <row r="6" spans="1:11" ht="30" customHeight="1">
      <c r="A6" s="88" t="s">
        <v>127</v>
      </c>
      <c r="B6" s="278" t="s">
        <v>254</v>
      </c>
      <c r="C6" s="279"/>
      <c r="D6" s="279"/>
      <c r="E6" s="279"/>
      <c r="F6" s="279"/>
      <c r="G6" s="279"/>
      <c r="H6" s="279"/>
      <c r="I6" s="279"/>
      <c r="J6" s="279"/>
      <c r="K6" s="122"/>
    </row>
    <row r="7" spans="1:11" ht="30" customHeight="1">
      <c r="A7" s="88" t="s">
        <v>190</v>
      </c>
      <c r="B7" s="278" t="s">
        <v>191</v>
      </c>
      <c r="C7" s="279"/>
      <c r="D7" s="279"/>
      <c r="E7" s="279"/>
      <c r="F7" s="279"/>
      <c r="G7" s="279"/>
      <c r="H7" s="279"/>
      <c r="I7" s="279"/>
      <c r="J7" s="279"/>
      <c r="K7" s="122"/>
    </row>
    <row r="8" spans="1:11" ht="30" customHeight="1">
      <c r="A8" s="88" t="s">
        <v>192</v>
      </c>
      <c r="B8" s="90" t="s">
        <v>255</v>
      </c>
      <c r="C8" s="297" t="s">
        <v>256</v>
      </c>
      <c r="D8" s="298"/>
      <c r="E8" s="298"/>
      <c r="F8" s="298"/>
      <c r="G8" s="298"/>
      <c r="H8" s="298"/>
      <c r="I8" s="298"/>
      <c r="J8" s="299"/>
      <c r="K8" s="123" t="s">
        <v>257</v>
      </c>
    </row>
    <row r="9" spans="1:11" ht="30" customHeight="1">
      <c r="A9" s="88" t="s">
        <v>195</v>
      </c>
      <c r="B9" s="278" t="s">
        <v>258</v>
      </c>
      <c r="C9" s="279"/>
      <c r="D9" s="279"/>
      <c r="E9" s="279"/>
      <c r="F9" s="279"/>
      <c r="G9" s="279"/>
      <c r="H9" s="279"/>
      <c r="I9" s="279"/>
      <c r="J9" s="279"/>
      <c r="K9" s="122"/>
    </row>
    <row r="10" spans="1:11" ht="30" customHeight="1">
      <c r="A10" s="88" t="s">
        <v>197</v>
      </c>
      <c r="B10" s="278" t="s">
        <v>258</v>
      </c>
      <c r="C10" s="279"/>
      <c r="D10" s="279"/>
      <c r="E10" s="279"/>
      <c r="F10" s="279"/>
      <c r="G10" s="279"/>
      <c r="H10" s="279"/>
      <c r="I10" s="279"/>
      <c r="J10" s="279"/>
      <c r="K10" s="122"/>
    </row>
    <row r="11" spans="1:11" ht="30" customHeight="1">
      <c r="A11" s="88" t="s">
        <v>198</v>
      </c>
      <c r="B11" s="278" t="s">
        <v>258</v>
      </c>
      <c r="C11" s="279"/>
      <c r="D11" s="279"/>
      <c r="E11" s="279"/>
      <c r="F11" s="279"/>
      <c r="G11" s="279"/>
      <c r="H11" s="279"/>
      <c r="I11" s="279"/>
      <c r="J11" s="279"/>
      <c r="K11" s="122"/>
    </row>
    <row r="12" spans="1:11" ht="30" customHeight="1">
      <c r="A12" s="88" t="s">
        <v>200</v>
      </c>
      <c r="B12" s="278" t="s">
        <v>259</v>
      </c>
      <c r="C12" s="279"/>
      <c r="D12" s="279"/>
      <c r="E12" s="279"/>
      <c r="F12" s="279"/>
      <c r="G12" s="279"/>
      <c r="H12" s="279"/>
      <c r="I12" s="279"/>
      <c r="J12" s="279"/>
      <c r="K12" s="122"/>
    </row>
    <row r="13" spans="1:11" ht="30" customHeight="1">
      <c r="A13" s="88" t="s">
        <v>202</v>
      </c>
      <c r="B13" s="297" t="s">
        <v>203</v>
      </c>
      <c r="C13" s="298"/>
      <c r="D13" s="298"/>
      <c r="E13" s="298"/>
      <c r="F13" s="298"/>
      <c r="G13" s="298"/>
      <c r="H13" s="298"/>
      <c r="I13" s="298"/>
      <c r="J13" s="299"/>
      <c r="K13" s="122"/>
    </row>
    <row r="14" spans="1:11" ht="30" customHeight="1">
      <c r="A14" s="88" t="s">
        <v>204</v>
      </c>
      <c r="B14" s="278" t="s">
        <v>260</v>
      </c>
      <c r="C14" s="279"/>
      <c r="D14" s="279"/>
      <c r="E14" s="279"/>
      <c r="F14" s="279"/>
      <c r="G14" s="279"/>
      <c r="H14" s="279"/>
      <c r="I14" s="279"/>
      <c r="J14" s="279"/>
      <c r="K14" s="122"/>
    </row>
    <row r="15" spans="1:11" ht="30" customHeight="1">
      <c r="A15" s="88" t="s">
        <v>206</v>
      </c>
      <c r="B15" s="278" t="s">
        <v>261</v>
      </c>
      <c r="C15" s="279"/>
      <c r="D15" s="279"/>
      <c r="E15" s="279"/>
      <c r="F15" s="279"/>
      <c r="G15" s="279"/>
      <c r="H15" s="279"/>
      <c r="I15" s="279"/>
      <c r="J15" s="279"/>
      <c r="K15" s="122"/>
    </row>
    <row r="16" spans="1:11" ht="30" customHeight="1">
      <c r="A16" s="88" t="s">
        <v>208</v>
      </c>
      <c r="B16" s="278" t="s">
        <v>262</v>
      </c>
      <c r="C16" s="279"/>
      <c r="D16" s="279"/>
      <c r="E16" s="279"/>
      <c r="F16" s="279"/>
      <c r="G16" s="279"/>
      <c r="H16" s="279"/>
      <c r="I16" s="279"/>
      <c r="J16" s="279"/>
      <c r="K16" s="122"/>
    </row>
    <row r="17" spans="1:11" ht="30" customHeight="1">
      <c r="A17" s="88" t="s">
        <v>210</v>
      </c>
      <c r="B17" s="278" t="s">
        <v>223</v>
      </c>
      <c r="C17" s="279"/>
      <c r="D17" s="279"/>
      <c r="E17" s="279"/>
      <c r="F17" s="279"/>
      <c r="G17" s="279"/>
      <c r="H17" s="279"/>
      <c r="I17" s="279"/>
      <c r="J17" s="279"/>
      <c r="K17" s="122"/>
    </row>
    <row r="18" spans="1:11" ht="30" customHeight="1">
      <c r="A18" s="88" t="s">
        <v>211</v>
      </c>
      <c r="B18" s="278" t="s">
        <v>249</v>
      </c>
      <c r="C18" s="279"/>
      <c r="D18" s="279"/>
      <c r="E18" s="279"/>
      <c r="F18" s="279"/>
      <c r="G18" s="279"/>
      <c r="H18" s="279"/>
      <c r="I18" s="279"/>
      <c r="J18" s="279"/>
      <c r="K18" s="122"/>
    </row>
    <row r="19" spans="1:11" ht="30" customHeight="1">
      <c r="A19" s="91"/>
      <c r="B19" s="124"/>
      <c r="C19" s="124"/>
      <c r="D19" s="124"/>
      <c r="E19" s="124"/>
      <c r="F19" s="124"/>
      <c r="G19" s="124"/>
      <c r="H19" s="125"/>
      <c r="I19" s="125"/>
      <c r="J19" s="125"/>
      <c r="K19" s="126"/>
    </row>
    <row r="20" spans="1:11" ht="30" customHeight="1">
      <c r="A20" s="95"/>
      <c r="B20" s="283" t="s">
        <v>213</v>
      </c>
      <c r="C20" s="284"/>
      <c r="D20" s="284"/>
      <c r="E20" s="284"/>
      <c r="F20" s="284"/>
      <c r="G20" s="284"/>
      <c r="H20" s="127"/>
      <c r="I20" s="128"/>
      <c r="J20" s="128"/>
      <c r="K20" s="126"/>
    </row>
    <row r="21" spans="1:11" ht="30" customHeight="1">
      <c r="A21" s="98"/>
      <c r="B21" s="99" t="s">
        <v>214</v>
      </c>
      <c r="C21" s="99" t="s">
        <v>215</v>
      </c>
      <c r="D21" s="99" t="s">
        <v>216</v>
      </c>
      <c r="E21" s="99" t="s">
        <v>217</v>
      </c>
      <c r="F21" s="99" t="s">
        <v>218</v>
      </c>
      <c r="G21" s="99" t="s">
        <v>219</v>
      </c>
      <c r="H21" s="127"/>
      <c r="I21" s="128"/>
      <c r="J21" s="128"/>
      <c r="K21" s="126"/>
    </row>
    <row r="22" spans="1:11" ht="30" customHeight="1">
      <c r="A22" s="100" t="s">
        <v>220</v>
      </c>
      <c r="B22" s="129">
        <v>20</v>
      </c>
      <c r="C22" s="129">
        <v>20</v>
      </c>
      <c r="D22" s="129">
        <v>20</v>
      </c>
      <c r="E22" s="129">
        <v>20</v>
      </c>
      <c r="F22" s="129">
        <v>20</v>
      </c>
      <c r="G22" s="129">
        <v>20</v>
      </c>
      <c r="H22" s="127"/>
      <c r="I22" s="128"/>
      <c r="J22" s="128"/>
      <c r="K22" s="126"/>
    </row>
    <row r="23" spans="1:11" ht="30" customHeight="1">
      <c r="A23" s="100" t="s">
        <v>221</v>
      </c>
      <c r="B23" s="189">
        <f>IFERROR(AVERAGE(C29:C30),"")</f>
        <v>20</v>
      </c>
      <c r="C23" s="189">
        <f>IFERROR(AVERAGE(D31:D34),"")</f>
        <v>20</v>
      </c>
      <c r="D23" s="189" t="str">
        <f>IFERROR(AVERAGE(D35:D38),"")</f>
        <v/>
      </c>
      <c r="E23" s="189" t="str">
        <f>IFERROR(AVERAGE(D39:D42),"")</f>
        <v/>
      </c>
      <c r="F23" s="189" t="str">
        <f>IFERROR(AVERAGE(D43:D44),"")</f>
        <v/>
      </c>
      <c r="G23" s="189">
        <f>AVERAGE(B23:F23)</f>
        <v>20</v>
      </c>
      <c r="H23" s="127"/>
      <c r="I23" s="128"/>
      <c r="J23" s="128"/>
      <c r="K23" s="126"/>
    </row>
    <row r="24" spans="1:11" ht="30" customHeight="1">
      <c r="A24" s="100" t="s">
        <v>222</v>
      </c>
      <c r="B24" s="103">
        <f>IFERROR(IF(B23/B22&gt;100%,100%,B23/B22),"")</f>
        <v>1</v>
      </c>
      <c r="C24" s="241">
        <f>IFERROR(IF(C23/C22&gt;100%,100%,C23/C22)*0.25,"")</f>
        <v>0.25</v>
      </c>
      <c r="D24" s="103" t="str">
        <f t="shared" ref="D24:F24" si="0">IFERROR(D23/D22,"")</f>
        <v/>
      </c>
      <c r="E24" s="103" t="str">
        <f t="shared" si="0"/>
        <v/>
      </c>
      <c r="F24" s="103" t="str">
        <f t="shared" si="0"/>
        <v/>
      </c>
      <c r="G24" s="104" t="s">
        <v>223</v>
      </c>
      <c r="H24" s="127"/>
      <c r="I24" s="128"/>
      <c r="J24" s="128"/>
      <c r="K24" s="126"/>
    </row>
    <row r="25" spans="1:11" ht="30" customHeight="1">
      <c r="A25" s="100" t="s">
        <v>224</v>
      </c>
      <c r="B25" s="241">
        <f>IF(((B23/B22)*0.125)&gt;0.125,0.125,(B23/B22)*0.125)</f>
        <v>0.125</v>
      </c>
      <c r="C25" s="253">
        <f>IF(((B23/B22)*0.125)&gt;0.125,0.125,IF(((B23/B22)*0.125)+((C23/C22)*0.0625)&gt;0.1875,0.1875,((B23/B22)*0.125)+((C23/C22)*0.0625)))</f>
        <v>0.1875</v>
      </c>
      <c r="D25" s="103"/>
      <c r="E25" s="103"/>
      <c r="F25" s="103"/>
      <c r="G25" s="241">
        <f>MAX(B25:F25)</f>
        <v>0.1875</v>
      </c>
      <c r="H25" s="127"/>
      <c r="I25" s="128"/>
      <c r="J25" s="128"/>
      <c r="K25" s="126"/>
    </row>
    <row r="26" spans="1:11" ht="30" customHeight="1">
      <c r="A26" s="131"/>
      <c r="B26" s="124"/>
      <c r="C26" s="124"/>
      <c r="D26" s="124"/>
      <c r="E26" s="124"/>
      <c r="F26" s="124"/>
      <c r="G26" s="124"/>
      <c r="H26" s="132"/>
      <c r="I26" s="132"/>
      <c r="J26" s="132"/>
      <c r="K26" s="126"/>
    </row>
    <row r="27" spans="1:11" ht="30" customHeight="1">
      <c r="A27" s="283" t="s">
        <v>225</v>
      </c>
      <c r="B27" s="284"/>
      <c r="C27" s="284"/>
      <c r="D27" s="284"/>
      <c r="E27" s="284"/>
      <c r="F27" s="284"/>
      <c r="G27" s="284"/>
      <c r="H27" s="284"/>
      <c r="I27" s="284"/>
      <c r="J27" s="284"/>
      <c r="K27" s="122"/>
    </row>
    <row r="28" spans="1:11" ht="30" customHeight="1">
      <c r="A28" s="96" t="s">
        <v>226</v>
      </c>
      <c r="B28" s="96" t="s">
        <v>227</v>
      </c>
      <c r="C28" s="96" t="s">
        <v>228</v>
      </c>
      <c r="D28" s="96" t="s">
        <v>229</v>
      </c>
      <c r="E28" s="96" t="s">
        <v>230</v>
      </c>
      <c r="F28" s="283" t="s">
        <v>231</v>
      </c>
      <c r="G28" s="284"/>
      <c r="H28" s="284"/>
      <c r="I28" s="283" t="s">
        <v>232</v>
      </c>
      <c r="J28" s="284"/>
      <c r="K28" s="122"/>
    </row>
    <row r="29" spans="1:11" ht="287.25" customHeight="1">
      <c r="A29" s="109">
        <v>2024</v>
      </c>
      <c r="B29" s="110" t="s">
        <v>233</v>
      </c>
      <c r="C29" s="238">
        <v>20</v>
      </c>
      <c r="D29" s="239">
        <v>20</v>
      </c>
      <c r="E29" s="240">
        <f t="shared" ref="E29:E44" si="1">IFERROR(D29/C29,0)</f>
        <v>1</v>
      </c>
      <c r="F29" s="275" t="s">
        <v>263</v>
      </c>
      <c r="G29" s="276"/>
      <c r="H29" s="277"/>
      <c r="I29" s="275" t="s">
        <v>264</v>
      </c>
      <c r="J29" s="277"/>
      <c r="K29" s="122"/>
    </row>
    <row r="30" spans="1:11" ht="287.25" customHeight="1">
      <c r="A30" s="109">
        <v>2024</v>
      </c>
      <c r="B30" s="110" t="s">
        <v>236</v>
      </c>
      <c r="C30" s="238">
        <v>20</v>
      </c>
      <c r="D30" s="239">
        <v>20</v>
      </c>
      <c r="E30" s="240">
        <f t="shared" si="1"/>
        <v>1</v>
      </c>
      <c r="F30" s="275" t="s">
        <v>265</v>
      </c>
      <c r="G30" s="276"/>
      <c r="H30" s="277"/>
      <c r="I30" s="302" t="s">
        <v>266</v>
      </c>
      <c r="J30" s="303"/>
      <c r="K30" s="122"/>
    </row>
    <row r="31" spans="1:11" ht="287.25" customHeight="1">
      <c r="A31" s="109">
        <v>2025</v>
      </c>
      <c r="B31" s="110" t="s">
        <v>238</v>
      </c>
      <c r="C31" s="238">
        <v>20</v>
      </c>
      <c r="D31" s="239">
        <v>20</v>
      </c>
      <c r="E31" s="240">
        <f t="shared" si="1"/>
        <v>1</v>
      </c>
      <c r="F31" s="275" t="s">
        <v>267</v>
      </c>
      <c r="G31" s="276"/>
      <c r="H31" s="277"/>
      <c r="I31" s="275" t="s">
        <v>268</v>
      </c>
      <c r="J31" s="277"/>
      <c r="K31" s="122"/>
    </row>
    <row r="32" spans="1:11" ht="18.75">
      <c r="A32" s="109">
        <v>2025</v>
      </c>
      <c r="B32" s="110" t="s">
        <v>240</v>
      </c>
      <c r="C32" s="238">
        <v>20</v>
      </c>
      <c r="D32" s="244"/>
      <c r="E32" s="240">
        <f t="shared" si="1"/>
        <v>0</v>
      </c>
      <c r="F32" s="275"/>
      <c r="G32" s="276"/>
      <c r="H32" s="277"/>
      <c r="I32" s="275"/>
      <c r="J32" s="277"/>
      <c r="K32" s="122"/>
    </row>
    <row r="33" spans="1:11" ht="18.75" customHeight="1">
      <c r="A33" s="109">
        <v>2025</v>
      </c>
      <c r="B33" s="110" t="s">
        <v>233</v>
      </c>
      <c r="C33" s="238">
        <v>20</v>
      </c>
      <c r="D33" s="244"/>
      <c r="E33" s="240">
        <f t="shared" si="1"/>
        <v>0</v>
      </c>
      <c r="F33" s="275"/>
      <c r="G33" s="276"/>
      <c r="H33" s="277"/>
      <c r="I33" s="300"/>
      <c r="J33" s="301"/>
      <c r="K33" s="122"/>
    </row>
    <row r="34" spans="1:11" ht="18.75" customHeight="1">
      <c r="A34" s="109">
        <v>2025</v>
      </c>
      <c r="B34" s="110" t="s">
        <v>236</v>
      </c>
      <c r="C34" s="238">
        <v>20</v>
      </c>
      <c r="D34" s="242"/>
      <c r="E34" s="240">
        <f t="shared" si="1"/>
        <v>0</v>
      </c>
      <c r="F34" s="275"/>
      <c r="G34" s="276"/>
      <c r="H34" s="277"/>
      <c r="I34" s="300"/>
      <c r="J34" s="301"/>
      <c r="K34" s="122"/>
    </row>
    <row r="35" spans="1:11" ht="18.75" customHeight="1">
      <c r="A35" s="109">
        <v>2026</v>
      </c>
      <c r="B35" s="110" t="s">
        <v>238</v>
      </c>
      <c r="C35" s="238">
        <v>20</v>
      </c>
      <c r="D35" s="244"/>
      <c r="E35" s="240">
        <f t="shared" si="1"/>
        <v>0</v>
      </c>
      <c r="F35" s="275"/>
      <c r="G35" s="276"/>
      <c r="H35" s="277"/>
      <c r="I35" s="300"/>
      <c r="J35" s="301"/>
      <c r="K35" s="122"/>
    </row>
    <row r="36" spans="1:11" ht="18.75" customHeight="1">
      <c r="A36" s="109">
        <v>2026</v>
      </c>
      <c r="B36" s="110" t="s">
        <v>240</v>
      </c>
      <c r="C36" s="238">
        <v>20</v>
      </c>
      <c r="D36" s="244"/>
      <c r="E36" s="240">
        <f t="shared" si="1"/>
        <v>0</v>
      </c>
      <c r="F36" s="275"/>
      <c r="G36" s="276"/>
      <c r="H36" s="277"/>
      <c r="I36" s="300"/>
      <c r="J36" s="301"/>
      <c r="K36" s="122"/>
    </row>
    <row r="37" spans="1:11" ht="18.75" customHeight="1">
      <c r="A37" s="109">
        <v>2026</v>
      </c>
      <c r="B37" s="110" t="s">
        <v>233</v>
      </c>
      <c r="C37" s="238">
        <v>20</v>
      </c>
      <c r="D37" s="244"/>
      <c r="E37" s="240">
        <f t="shared" si="1"/>
        <v>0</v>
      </c>
      <c r="F37" s="275"/>
      <c r="G37" s="276"/>
      <c r="H37" s="277"/>
      <c r="I37" s="300"/>
      <c r="J37" s="301"/>
      <c r="K37" s="122"/>
    </row>
    <row r="38" spans="1:11" ht="18.75" customHeight="1">
      <c r="A38" s="109">
        <v>2026</v>
      </c>
      <c r="B38" s="110" t="s">
        <v>236</v>
      </c>
      <c r="C38" s="238">
        <v>20</v>
      </c>
      <c r="D38" s="244"/>
      <c r="E38" s="240">
        <f t="shared" si="1"/>
        <v>0</v>
      </c>
      <c r="F38" s="275"/>
      <c r="G38" s="276"/>
      <c r="H38" s="277"/>
      <c r="I38" s="300"/>
      <c r="J38" s="301"/>
      <c r="K38" s="122"/>
    </row>
    <row r="39" spans="1:11" ht="18.75" customHeight="1">
      <c r="A39" s="109">
        <v>2027</v>
      </c>
      <c r="B39" s="110" t="s">
        <v>238</v>
      </c>
      <c r="C39" s="238">
        <v>20</v>
      </c>
      <c r="D39" s="242"/>
      <c r="E39" s="240">
        <f t="shared" si="1"/>
        <v>0</v>
      </c>
      <c r="F39" s="275"/>
      <c r="G39" s="276"/>
      <c r="H39" s="277"/>
      <c r="I39" s="300"/>
      <c r="J39" s="301"/>
      <c r="K39" s="122"/>
    </row>
    <row r="40" spans="1:11" ht="18.75" customHeight="1">
      <c r="A40" s="109">
        <v>2027</v>
      </c>
      <c r="B40" s="110" t="s">
        <v>240</v>
      </c>
      <c r="C40" s="238">
        <v>20</v>
      </c>
      <c r="D40" s="244"/>
      <c r="E40" s="240">
        <f t="shared" si="1"/>
        <v>0</v>
      </c>
      <c r="F40" s="275"/>
      <c r="G40" s="276"/>
      <c r="H40" s="277"/>
      <c r="I40" s="300"/>
      <c r="J40" s="301"/>
      <c r="K40" s="122"/>
    </row>
    <row r="41" spans="1:11" ht="18.75" customHeight="1">
      <c r="A41" s="109">
        <v>2027</v>
      </c>
      <c r="B41" s="110" t="s">
        <v>233</v>
      </c>
      <c r="C41" s="238">
        <v>20</v>
      </c>
      <c r="D41" s="244"/>
      <c r="E41" s="240">
        <f t="shared" si="1"/>
        <v>0</v>
      </c>
      <c r="F41" s="275"/>
      <c r="G41" s="276"/>
      <c r="H41" s="277"/>
      <c r="I41" s="300"/>
      <c r="J41" s="301"/>
      <c r="K41" s="122"/>
    </row>
    <row r="42" spans="1:11" ht="18.75" customHeight="1">
      <c r="A42" s="109">
        <v>2027</v>
      </c>
      <c r="B42" s="110" t="s">
        <v>236</v>
      </c>
      <c r="C42" s="238">
        <v>20</v>
      </c>
      <c r="D42" s="244"/>
      <c r="E42" s="240">
        <f t="shared" si="1"/>
        <v>0</v>
      </c>
      <c r="F42" s="275"/>
      <c r="G42" s="276"/>
      <c r="H42" s="277"/>
      <c r="I42" s="300"/>
      <c r="J42" s="301"/>
      <c r="K42" s="122"/>
    </row>
    <row r="43" spans="1:11" ht="18.75" customHeight="1">
      <c r="A43" s="109">
        <v>2028</v>
      </c>
      <c r="B43" s="110" t="s">
        <v>238</v>
      </c>
      <c r="C43" s="238">
        <v>20</v>
      </c>
      <c r="D43" s="244"/>
      <c r="E43" s="240">
        <f t="shared" si="1"/>
        <v>0</v>
      </c>
      <c r="F43" s="275"/>
      <c r="G43" s="276"/>
      <c r="H43" s="277"/>
      <c r="I43" s="300"/>
      <c r="J43" s="301"/>
      <c r="K43" s="122"/>
    </row>
    <row r="44" spans="1:11" ht="18.75" customHeight="1">
      <c r="A44" s="109">
        <v>2028</v>
      </c>
      <c r="B44" s="110" t="s">
        <v>240</v>
      </c>
      <c r="C44" s="238">
        <v>20</v>
      </c>
      <c r="D44" s="242"/>
      <c r="E44" s="240">
        <f t="shared" si="1"/>
        <v>0</v>
      </c>
      <c r="F44" s="275"/>
      <c r="G44" s="276"/>
      <c r="H44" s="277"/>
      <c r="I44" s="300"/>
      <c r="J44" s="301"/>
      <c r="K44" s="122"/>
    </row>
  </sheetData>
  <mergeCells count="50">
    <mergeCell ref="F28:H28"/>
    <mergeCell ref="I28:J28"/>
    <mergeCell ref="A27:J27"/>
    <mergeCell ref="B10:J10"/>
    <mergeCell ref="B11:J11"/>
    <mergeCell ref="B18:J18"/>
    <mergeCell ref="B20:G20"/>
    <mergeCell ref="B12:J12"/>
    <mergeCell ref="B13:J13"/>
    <mergeCell ref="B14:J14"/>
    <mergeCell ref="B15:J15"/>
    <mergeCell ref="B16:J16"/>
    <mergeCell ref="B17:J17"/>
    <mergeCell ref="C8:J8"/>
    <mergeCell ref="C1:H4"/>
    <mergeCell ref="B6:J6"/>
    <mergeCell ref="B7:J7"/>
    <mergeCell ref="B9:J9"/>
    <mergeCell ref="F38:H38"/>
    <mergeCell ref="I38:J38"/>
    <mergeCell ref="F39:H39"/>
    <mergeCell ref="I39:J39"/>
    <mergeCell ref="F40:H40"/>
    <mergeCell ref="F35:H35"/>
    <mergeCell ref="I35:J35"/>
    <mergeCell ref="F36:H36"/>
    <mergeCell ref="I36:J36"/>
    <mergeCell ref="F37:H37"/>
    <mergeCell ref="I37:J37"/>
    <mergeCell ref="F29:H29"/>
    <mergeCell ref="I29:J29"/>
    <mergeCell ref="F30:H30"/>
    <mergeCell ref="I30:J30"/>
    <mergeCell ref="F31:H31"/>
    <mergeCell ref="I31:J31"/>
    <mergeCell ref="F32:H32"/>
    <mergeCell ref="I32:J32"/>
    <mergeCell ref="F33:H33"/>
    <mergeCell ref="I33:J33"/>
    <mergeCell ref="F34:H34"/>
    <mergeCell ref="I34:J34"/>
    <mergeCell ref="F43:H43"/>
    <mergeCell ref="I43:J43"/>
    <mergeCell ref="F44:H44"/>
    <mergeCell ref="I44:J44"/>
    <mergeCell ref="I40:J40"/>
    <mergeCell ref="F41:H41"/>
    <mergeCell ref="I41:J41"/>
    <mergeCell ref="F42:H42"/>
    <mergeCell ref="I42:J42"/>
  </mergeCells>
  <pageMargins left="0.7" right="0.7" top="0.75" bottom="0.75" header="0.3" footer="0.3"/>
  <pageSetup orientation="portrait"/>
  <headerFooter>
    <oddFooter>&amp;C&amp;"Helvetica Neue,Regular"&amp;12&amp;K000000&amp;P</oddFooter>
  </headerFooter>
  <ignoredErrors>
    <ignoredError sqref="J3:J4" numberStoredAsText="1"/>
    <ignoredError sqref="B23:C23"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4"/>
  <sheetViews>
    <sheetView showGridLines="0" topLeftCell="A14" zoomScale="80" zoomScaleNormal="80" workbookViewId="0">
      <selection activeCell="C24" sqref="C24"/>
    </sheetView>
  </sheetViews>
  <sheetFormatPr baseColWidth="10"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2.5" customHeight="1">
      <c r="A1" s="114"/>
      <c r="B1" s="76"/>
      <c r="C1" s="285" t="s">
        <v>189</v>
      </c>
      <c r="D1" s="286"/>
      <c r="E1" s="286"/>
      <c r="F1" s="286"/>
      <c r="G1" s="286"/>
      <c r="H1" s="286"/>
      <c r="I1" s="77" t="s">
        <v>1</v>
      </c>
      <c r="J1" s="78" t="s">
        <v>2</v>
      </c>
    </row>
    <row r="2" spans="1:10" ht="22.5" customHeight="1">
      <c r="A2" s="116"/>
      <c r="B2" s="79"/>
      <c r="C2" s="287"/>
      <c r="D2" s="287"/>
      <c r="E2" s="287"/>
      <c r="F2" s="287"/>
      <c r="G2" s="287"/>
      <c r="H2" s="287"/>
      <c r="I2" s="80" t="s">
        <v>3</v>
      </c>
      <c r="J2" s="81">
        <v>4</v>
      </c>
    </row>
    <row r="3" spans="1:10" ht="22.5" customHeight="1">
      <c r="A3" s="116"/>
      <c r="B3" s="79"/>
      <c r="C3" s="287"/>
      <c r="D3" s="287"/>
      <c r="E3" s="287"/>
      <c r="F3" s="287"/>
      <c r="G3" s="287"/>
      <c r="H3" s="287"/>
      <c r="I3" s="80" t="s">
        <v>4</v>
      </c>
      <c r="J3" s="180" t="s">
        <v>5</v>
      </c>
    </row>
    <row r="4" spans="1:10" ht="22.5" customHeight="1">
      <c r="A4" s="117"/>
      <c r="B4" s="118"/>
      <c r="C4" s="304"/>
      <c r="D4" s="304"/>
      <c r="E4" s="304"/>
      <c r="F4" s="304"/>
      <c r="G4" s="304"/>
      <c r="H4" s="304"/>
      <c r="I4" s="83" t="s">
        <v>6</v>
      </c>
      <c r="J4" s="181" t="s">
        <v>7</v>
      </c>
    </row>
    <row r="5" spans="1:10" ht="30" customHeight="1">
      <c r="A5" s="119"/>
      <c r="B5" s="120"/>
      <c r="C5" s="120"/>
      <c r="D5" s="120"/>
      <c r="E5" s="120"/>
      <c r="F5" s="120"/>
      <c r="G5" s="120"/>
      <c r="H5" s="120"/>
      <c r="I5" s="86"/>
      <c r="J5" s="121"/>
    </row>
    <row r="6" spans="1:10" ht="30" customHeight="1">
      <c r="A6" s="88" t="s">
        <v>127</v>
      </c>
      <c r="B6" s="278" t="s">
        <v>26</v>
      </c>
      <c r="C6" s="279"/>
      <c r="D6" s="279"/>
      <c r="E6" s="279"/>
      <c r="F6" s="279"/>
      <c r="G6" s="279"/>
      <c r="H6" s="279"/>
      <c r="I6" s="279"/>
      <c r="J6" s="279"/>
    </row>
    <row r="7" spans="1:10" ht="30" customHeight="1">
      <c r="A7" s="88" t="s">
        <v>190</v>
      </c>
      <c r="B7" s="278" t="s">
        <v>269</v>
      </c>
      <c r="C7" s="279"/>
      <c r="D7" s="279"/>
      <c r="E7" s="279"/>
      <c r="F7" s="279"/>
      <c r="G7" s="279"/>
      <c r="H7" s="279"/>
      <c r="I7" s="279"/>
      <c r="J7" s="279"/>
    </row>
    <row r="8" spans="1:10" ht="30" customHeight="1">
      <c r="A8" s="88" t="s">
        <v>192</v>
      </c>
      <c r="B8" s="90" t="s">
        <v>270</v>
      </c>
      <c r="C8" s="297" t="s">
        <v>271</v>
      </c>
      <c r="D8" s="298"/>
      <c r="E8" s="298"/>
      <c r="F8" s="298"/>
      <c r="G8" s="298"/>
      <c r="H8" s="298"/>
      <c r="I8" s="298"/>
      <c r="J8" s="299"/>
    </row>
    <row r="9" spans="1:10" ht="30" customHeight="1">
      <c r="A9" s="88" t="s">
        <v>195</v>
      </c>
      <c r="B9" s="278" t="s">
        <v>272</v>
      </c>
      <c r="C9" s="279"/>
      <c r="D9" s="279"/>
      <c r="E9" s="279"/>
      <c r="F9" s="279"/>
      <c r="G9" s="279"/>
      <c r="H9" s="279"/>
      <c r="I9" s="279"/>
      <c r="J9" s="279"/>
    </row>
    <row r="10" spans="1:10" ht="30" customHeight="1">
      <c r="A10" s="88" t="s">
        <v>197</v>
      </c>
      <c r="B10" s="278" t="s">
        <v>273</v>
      </c>
      <c r="C10" s="279"/>
      <c r="D10" s="279"/>
      <c r="E10" s="279"/>
      <c r="F10" s="279"/>
      <c r="G10" s="279"/>
      <c r="H10" s="279"/>
      <c r="I10" s="279"/>
      <c r="J10" s="279"/>
    </row>
    <row r="11" spans="1:10" ht="30" customHeight="1">
      <c r="A11" s="88" t="s">
        <v>198</v>
      </c>
      <c r="B11" s="278" t="s">
        <v>246</v>
      </c>
      <c r="C11" s="279"/>
      <c r="D11" s="279"/>
      <c r="E11" s="279"/>
      <c r="F11" s="279"/>
      <c r="G11" s="279"/>
      <c r="H11" s="279"/>
      <c r="I11" s="279"/>
      <c r="J11" s="279"/>
    </row>
    <row r="12" spans="1:10" ht="30" customHeight="1">
      <c r="A12" s="88" t="s">
        <v>200</v>
      </c>
      <c r="B12" s="278" t="s">
        <v>201</v>
      </c>
      <c r="C12" s="279"/>
      <c r="D12" s="279"/>
      <c r="E12" s="279"/>
      <c r="F12" s="279"/>
      <c r="G12" s="279"/>
      <c r="H12" s="279"/>
      <c r="I12" s="279"/>
      <c r="J12" s="279"/>
    </row>
    <row r="13" spans="1:10" ht="30" customHeight="1">
      <c r="A13" s="88" t="s">
        <v>202</v>
      </c>
      <c r="B13" s="289" t="s">
        <v>203</v>
      </c>
      <c r="C13" s="290"/>
      <c r="D13" s="290"/>
      <c r="E13" s="290"/>
      <c r="F13" s="290"/>
      <c r="G13" s="290"/>
      <c r="H13" s="290"/>
      <c r="I13" s="290"/>
      <c r="J13" s="291"/>
    </row>
    <row r="14" spans="1:10" ht="30" customHeight="1">
      <c r="A14" s="88" t="s">
        <v>204</v>
      </c>
      <c r="B14" s="278" t="s">
        <v>274</v>
      </c>
      <c r="C14" s="279"/>
      <c r="D14" s="279"/>
      <c r="E14" s="279"/>
      <c r="F14" s="279"/>
      <c r="G14" s="279"/>
      <c r="H14" s="279"/>
      <c r="I14" s="279"/>
      <c r="J14" s="279"/>
    </row>
    <row r="15" spans="1:10" ht="30" customHeight="1">
      <c r="A15" s="88" t="s">
        <v>206</v>
      </c>
      <c r="B15" s="278" t="s">
        <v>275</v>
      </c>
      <c r="C15" s="279"/>
      <c r="D15" s="279"/>
      <c r="E15" s="279"/>
      <c r="F15" s="279"/>
      <c r="G15" s="279"/>
      <c r="H15" s="279"/>
      <c r="I15" s="279"/>
      <c r="J15" s="279"/>
    </row>
    <row r="16" spans="1:10" ht="30" customHeight="1">
      <c r="A16" s="88" t="s">
        <v>208</v>
      </c>
      <c r="B16" s="278" t="s">
        <v>276</v>
      </c>
      <c r="C16" s="279"/>
      <c r="D16" s="279"/>
      <c r="E16" s="279"/>
      <c r="F16" s="279"/>
      <c r="G16" s="279"/>
      <c r="H16" s="279"/>
      <c r="I16" s="279"/>
      <c r="J16" s="279"/>
    </row>
    <row r="17" spans="1:10" ht="30" customHeight="1">
      <c r="A17" s="88" t="s">
        <v>210</v>
      </c>
      <c r="B17" s="278" t="s">
        <v>277</v>
      </c>
      <c r="C17" s="279"/>
      <c r="D17" s="279"/>
      <c r="E17" s="279"/>
      <c r="F17" s="313"/>
      <c r="G17" s="279"/>
      <c r="H17" s="279"/>
      <c r="I17" s="279"/>
      <c r="J17" s="279"/>
    </row>
    <row r="18" spans="1:10" ht="30" customHeight="1">
      <c r="A18" s="88" t="s">
        <v>211</v>
      </c>
      <c r="B18" s="278" t="s">
        <v>249</v>
      </c>
      <c r="C18" s="279"/>
      <c r="D18" s="279"/>
      <c r="E18" s="279"/>
      <c r="F18" s="279"/>
      <c r="G18" s="279"/>
      <c r="H18" s="279"/>
      <c r="I18" s="279"/>
      <c r="J18" s="279"/>
    </row>
    <row r="19" spans="1:10" ht="30" customHeight="1">
      <c r="A19" s="91"/>
      <c r="B19" s="124"/>
      <c r="C19" s="124"/>
      <c r="D19" s="124"/>
      <c r="E19" s="124"/>
      <c r="F19" s="124"/>
      <c r="G19" s="124"/>
      <c r="H19" s="125"/>
      <c r="I19" s="125"/>
      <c r="J19" s="136"/>
    </row>
    <row r="20" spans="1:10" ht="30" customHeight="1">
      <c r="A20" s="95"/>
      <c r="B20" s="283" t="s">
        <v>213</v>
      </c>
      <c r="C20" s="284"/>
      <c r="D20" s="284"/>
      <c r="E20" s="284"/>
      <c r="F20" s="284"/>
      <c r="G20" s="284"/>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30">
        <v>1</v>
      </c>
      <c r="C22" s="130">
        <v>1</v>
      </c>
      <c r="D22" s="130">
        <v>1</v>
      </c>
      <c r="E22" s="130">
        <v>1</v>
      </c>
      <c r="F22" s="130">
        <v>1</v>
      </c>
      <c r="G22" s="130">
        <v>1</v>
      </c>
      <c r="H22" s="127"/>
      <c r="I22" s="128"/>
      <c r="J22" s="137"/>
    </row>
    <row r="23" spans="1:10" ht="30" customHeight="1">
      <c r="A23" s="100" t="s">
        <v>221</v>
      </c>
      <c r="B23" s="134">
        <f>IFERROR(AVERAGE(D29:D30),"")</f>
        <v>1</v>
      </c>
      <c r="C23" s="134">
        <f>IFERROR(AVERAGE(D31:D34),"")</f>
        <v>1</v>
      </c>
      <c r="D23" s="134" t="str">
        <f>IFERROR(AVERAGE(D35:D38),"")</f>
        <v/>
      </c>
      <c r="E23" s="134" t="str">
        <f>IFERROR(AVERAGE(D39:D42),"")</f>
        <v/>
      </c>
      <c r="F23" s="134" t="str">
        <f>IFERROR(AVERAGE(D43:D44),"")</f>
        <v/>
      </c>
      <c r="G23" s="197">
        <f>AVERAGE(B23:F23)</f>
        <v>1</v>
      </c>
      <c r="H23" s="127"/>
      <c r="I23" s="128"/>
      <c r="J23" s="137"/>
    </row>
    <row r="24" spans="1:10" ht="30" customHeight="1">
      <c r="A24" s="100" t="s">
        <v>222</v>
      </c>
      <c r="B24" s="103">
        <f>IFERROR(B23/B22,"")</f>
        <v>1</v>
      </c>
      <c r="C24" s="241">
        <f>IFERROR(IF(C23/C22&gt;100%,100%,C23/C22)*0.25,"")</f>
        <v>0.25</v>
      </c>
      <c r="D24" s="103" t="str">
        <f t="shared" ref="D24:F24" si="0">IFERROR(D23/D22,"")</f>
        <v/>
      </c>
      <c r="E24" s="103" t="str">
        <f t="shared" si="0"/>
        <v/>
      </c>
      <c r="F24" s="103" t="str">
        <f t="shared" si="0"/>
        <v/>
      </c>
      <c r="G24" s="104" t="s">
        <v>223</v>
      </c>
      <c r="H24" s="127"/>
      <c r="I24" s="128"/>
      <c r="J24" s="137"/>
    </row>
    <row r="25" spans="1:10" ht="30" customHeight="1">
      <c r="A25" s="100" t="s">
        <v>224</v>
      </c>
      <c r="B25" s="241">
        <f>IF(((B23/B22)*0.125)&gt;0.125,0.125,(B23/B22)*0.125)</f>
        <v>0.125</v>
      </c>
      <c r="C25" s="253">
        <f>IF(((B23/B22)*0.125)&gt;0.125,0.125,IF(((B23/B22)*0.125)+((C23/C22)*0.0625)&gt;0.1875,0.1875,((B23/B22)*0.125)+((C23/C22)*0.0625)))</f>
        <v>0.1875</v>
      </c>
      <c r="D25" s="103"/>
      <c r="E25" s="103"/>
      <c r="F25" s="103"/>
      <c r="G25" s="103">
        <f>MAX(B25:F25)</f>
        <v>0.1875</v>
      </c>
      <c r="H25" s="127"/>
      <c r="I25" s="128"/>
      <c r="J25" s="137"/>
    </row>
    <row r="26" spans="1:10" ht="30" customHeight="1">
      <c r="A26" s="131"/>
      <c r="B26" s="124"/>
      <c r="C26" s="124"/>
      <c r="D26" s="124"/>
      <c r="E26" s="124"/>
      <c r="F26" s="124"/>
      <c r="G26" s="124"/>
      <c r="H26" s="132"/>
      <c r="I26" s="132"/>
      <c r="J26" s="138"/>
    </row>
    <row r="27" spans="1:10" ht="30" customHeight="1">
      <c r="A27" s="283" t="s">
        <v>225</v>
      </c>
      <c r="B27" s="284"/>
      <c r="C27" s="284"/>
      <c r="D27" s="284"/>
      <c r="E27" s="284"/>
      <c r="F27" s="284"/>
      <c r="G27" s="284"/>
      <c r="H27" s="284"/>
      <c r="I27" s="284"/>
      <c r="J27" s="284"/>
    </row>
    <row r="28" spans="1:10" ht="30" customHeight="1">
      <c r="A28" s="96" t="s">
        <v>226</v>
      </c>
      <c r="B28" s="96" t="s">
        <v>227</v>
      </c>
      <c r="C28" s="96" t="s">
        <v>228</v>
      </c>
      <c r="D28" s="96" t="s">
        <v>229</v>
      </c>
      <c r="E28" s="96" t="s">
        <v>230</v>
      </c>
      <c r="F28" s="283" t="s">
        <v>231</v>
      </c>
      <c r="G28" s="284"/>
      <c r="H28" s="284"/>
      <c r="I28" s="283" t="s">
        <v>232</v>
      </c>
      <c r="J28" s="284"/>
    </row>
    <row r="29" spans="1:10" ht="403.5" customHeight="1">
      <c r="A29" s="109">
        <v>2024</v>
      </c>
      <c r="B29" s="110" t="s">
        <v>233</v>
      </c>
      <c r="C29" s="242">
        <v>1</v>
      </c>
      <c r="D29" s="243">
        <v>1</v>
      </c>
      <c r="E29" s="240">
        <f>IFERROR(IF(D29/C29&gt;100%,100%,D29/C29),0)</f>
        <v>1</v>
      </c>
      <c r="F29" s="309" t="s">
        <v>278</v>
      </c>
      <c r="G29" s="310"/>
      <c r="H29" s="310"/>
      <c r="I29" s="311" t="s">
        <v>279</v>
      </c>
      <c r="J29" s="312"/>
    </row>
    <row r="30" spans="1:10" ht="385.5" customHeight="1">
      <c r="A30" s="109">
        <v>2024</v>
      </c>
      <c r="B30" s="110" t="s">
        <v>236</v>
      </c>
      <c r="C30" s="242">
        <v>1</v>
      </c>
      <c r="D30" s="243">
        <v>1</v>
      </c>
      <c r="E30" s="240">
        <f t="shared" ref="E30:E44" si="1">IFERROR(IF(D30/C30&gt;100%,100%,D30/C30),0)</f>
        <v>1</v>
      </c>
      <c r="F30" s="309" t="s">
        <v>280</v>
      </c>
      <c r="G30" s="310"/>
      <c r="H30" s="310"/>
      <c r="I30" s="311" t="s">
        <v>281</v>
      </c>
      <c r="J30" s="312"/>
    </row>
    <row r="31" spans="1:10" ht="313.5" customHeight="1">
      <c r="A31" s="109">
        <v>2025</v>
      </c>
      <c r="B31" s="110" t="s">
        <v>238</v>
      </c>
      <c r="C31" s="242">
        <v>1</v>
      </c>
      <c r="D31" s="243">
        <v>1</v>
      </c>
      <c r="E31" s="240">
        <f t="shared" si="1"/>
        <v>1</v>
      </c>
      <c r="F31" s="309" t="s">
        <v>282</v>
      </c>
      <c r="G31" s="310"/>
      <c r="H31" s="310"/>
      <c r="I31" s="311" t="s">
        <v>283</v>
      </c>
      <c r="J31" s="312"/>
    </row>
    <row r="32" spans="1:10" ht="18.75">
      <c r="A32" s="109">
        <v>2025</v>
      </c>
      <c r="B32" s="110" t="s">
        <v>240</v>
      </c>
      <c r="C32" s="242">
        <v>1</v>
      </c>
      <c r="D32" s="243"/>
      <c r="E32" s="240">
        <f t="shared" si="1"/>
        <v>0</v>
      </c>
      <c r="F32" s="305"/>
      <c r="G32" s="306"/>
      <c r="H32" s="307"/>
      <c r="I32" s="308"/>
      <c r="J32" s="307"/>
    </row>
    <row r="33" spans="1:10" ht="18.75" customHeight="1">
      <c r="A33" s="109">
        <v>2025</v>
      </c>
      <c r="B33" s="110" t="s">
        <v>233</v>
      </c>
      <c r="C33" s="242">
        <v>1</v>
      </c>
      <c r="D33" s="244"/>
      <c r="E33" s="240">
        <f t="shared" si="1"/>
        <v>0</v>
      </c>
      <c r="F33" s="275"/>
      <c r="G33" s="276"/>
      <c r="H33" s="277"/>
      <c r="I33" s="300"/>
      <c r="J33" s="301"/>
    </row>
    <row r="34" spans="1:10" ht="18.75" customHeight="1">
      <c r="A34" s="109">
        <v>2025</v>
      </c>
      <c r="B34" s="110" t="s">
        <v>236</v>
      </c>
      <c r="C34" s="242">
        <v>1</v>
      </c>
      <c r="D34" s="242"/>
      <c r="E34" s="240">
        <f t="shared" si="1"/>
        <v>0</v>
      </c>
      <c r="F34" s="275"/>
      <c r="G34" s="276"/>
      <c r="H34" s="277"/>
      <c r="I34" s="300"/>
      <c r="J34" s="301"/>
    </row>
    <row r="35" spans="1:10" ht="18.75" customHeight="1">
      <c r="A35" s="109">
        <v>2026</v>
      </c>
      <c r="B35" s="110" t="s">
        <v>238</v>
      </c>
      <c r="C35" s="242">
        <v>1</v>
      </c>
      <c r="D35" s="244"/>
      <c r="E35" s="240">
        <f t="shared" si="1"/>
        <v>0</v>
      </c>
      <c r="F35" s="275"/>
      <c r="G35" s="276"/>
      <c r="H35" s="277"/>
      <c r="I35" s="300"/>
      <c r="J35" s="301"/>
    </row>
    <row r="36" spans="1:10" ht="18.75" customHeight="1">
      <c r="A36" s="109">
        <v>2026</v>
      </c>
      <c r="B36" s="110" t="s">
        <v>240</v>
      </c>
      <c r="C36" s="242">
        <v>1</v>
      </c>
      <c r="D36" s="244"/>
      <c r="E36" s="240">
        <f t="shared" si="1"/>
        <v>0</v>
      </c>
      <c r="F36" s="275"/>
      <c r="G36" s="276"/>
      <c r="H36" s="277"/>
      <c r="I36" s="300"/>
      <c r="J36" s="301"/>
    </row>
    <row r="37" spans="1:10" ht="18.75" customHeight="1">
      <c r="A37" s="109">
        <v>2026</v>
      </c>
      <c r="B37" s="110" t="s">
        <v>233</v>
      </c>
      <c r="C37" s="242">
        <v>1</v>
      </c>
      <c r="D37" s="244"/>
      <c r="E37" s="240">
        <f t="shared" si="1"/>
        <v>0</v>
      </c>
      <c r="F37" s="275"/>
      <c r="G37" s="276"/>
      <c r="H37" s="277"/>
      <c r="I37" s="300"/>
      <c r="J37" s="301"/>
    </row>
    <row r="38" spans="1:10" ht="18.75" customHeight="1">
      <c r="A38" s="109">
        <v>2026</v>
      </c>
      <c r="B38" s="110" t="s">
        <v>236</v>
      </c>
      <c r="C38" s="242">
        <v>1</v>
      </c>
      <c r="D38" s="244"/>
      <c r="E38" s="240">
        <f t="shared" si="1"/>
        <v>0</v>
      </c>
      <c r="F38" s="275"/>
      <c r="G38" s="276"/>
      <c r="H38" s="277"/>
      <c r="I38" s="300"/>
      <c r="J38" s="301"/>
    </row>
    <row r="39" spans="1:10" ht="18.75" customHeight="1">
      <c r="A39" s="109">
        <v>2027</v>
      </c>
      <c r="B39" s="110" t="s">
        <v>238</v>
      </c>
      <c r="C39" s="242">
        <v>1</v>
      </c>
      <c r="D39" s="242"/>
      <c r="E39" s="240">
        <f t="shared" si="1"/>
        <v>0</v>
      </c>
      <c r="F39" s="275"/>
      <c r="G39" s="276"/>
      <c r="H39" s="277"/>
      <c r="I39" s="300"/>
      <c r="J39" s="301"/>
    </row>
    <row r="40" spans="1:10" ht="18.75" customHeight="1">
      <c r="A40" s="109">
        <v>2027</v>
      </c>
      <c r="B40" s="110" t="s">
        <v>240</v>
      </c>
      <c r="C40" s="242">
        <v>1</v>
      </c>
      <c r="D40" s="244"/>
      <c r="E40" s="240">
        <f t="shared" si="1"/>
        <v>0</v>
      </c>
      <c r="F40" s="275"/>
      <c r="G40" s="276"/>
      <c r="H40" s="277"/>
      <c r="I40" s="300"/>
      <c r="J40" s="301"/>
    </row>
    <row r="41" spans="1:10" ht="18.75" customHeight="1">
      <c r="A41" s="109">
        <v>2027</v>
      </c>
      <c r="B41" s="110" t="s">
        <v>233</v>
      </c>
      <c r="C41" s="242">
        <v>1</v>
      </c>
      <c r="D41" s="244"/>
      <c r="E41" s="240">
        <f t="shared" si="1"/>
        <v>0</v>
      </c>
      <c r="F41" s="275"/>
      <c r="G41" s="276"/>
      <c r="H41" s="277"/>
      <c r="I41" s="300"/>
      <c r="J41" s="301"/>
    </row>
    <row r="42" spans="1:10" ht="18.75" customHeight="1">
      <c r="A42" s="109">
        <v>2027</v>
      </c>
      <c r="B42" s="110" t="s">
        <v>236</v>
      </c>
      <c r="C42" s="242">
        <v>1</v>
      </c>
      <c r="D42" s="244"/>
      <c r="E42" s="240">
        <f t="shared" si="1"/>
        <v>0</v>
      </c>
      <c r="F42" s="275"/>
      <c r="G42" s="276"/>
      <c r="H42" s="277"/>
      <c r="I42" s="300"/>
      <c r="J42" s="301"/>
    </row>
    <row r="43" spans="1:10" ht="18.75" customHeight="1">
      <c r="A43" s="109">
        <v>2028</v>
      </c>
      <c r="B43" s="110" t="s">
        <v>238</v>
      </c>
      <c r="C43" s="242">
        <v>1</v>
      </c>
      <c r="D43" s="244"/>
      <c r="E43" s="240">
        <f t="shared" si="1"/>
        <v>0</v>
      </c>
      <c r="F43" s="275"/>
      <c r="G43" s="276"/>
      <c r="H43" s="277"/>
      <c r="I43" s="300"/>
      <c r="J43" s="301"/>
    </row>
    <row r="44" spans="1:10" ht="18.75" customHeight="1">
      <c r="A44" s="109">
        <v>2028</v>
      </c>
      <c r="B44" s="110" t="s">
        <v>240</v>
      </c>
      <c r="C44" s="242">
        <v>1</v>
      </c>
      <c r="D44" s="242"/>
      <c r="E44" s="240">
        <f t="shared" si="1"/>
        <v>0</v>
      </c>
      <c r="F44" s="275"/>
      <c r="G44" s="276"/>
      <c r="H44" s="277"/>
      <c r="I44" s="300"/>
      <c r="J44" s="301"/>
    </row>
  </sheetData>
  <mergeCells count="50">
    <mergeCell ref="F28:H28"/>
    <mergeCell ref="I28:J28"/>
    <mergeCell ref="A27:J27"/>
    <mergeCell ref="B10:J10"/>
    <mergeCell ref="B11:J11"/>
    <mergeCell ref="B18:J18"/>
    <mergeCell ref="B20:G20"/>
    <mergeCell ref="B12:J12"/>
    <mergeCell ref="B13:J13"/>
    <mergeCell ref="B14:J14"/>
    <mergeCell ref="B15:J15"/>
    <mergeCell ref="B16:J16"/>
    <mergeCell ref="B17:J17"/>
    <mergeCell ref="C8:J8"/>
    <mergeCell ref="C1:H4"/>
    <mergeCell ref="B6:J6"/>
    <mergeCell ref="B7:J7"/>
    <mergeCell ref="B9:J9"/>
    <mergeCell ref="F38:H38"/>
    <mergeCell ref="I38:J38"/>
    <mergeCell ref="F39:H39"/>
    <mergeCell ref="I39:J39"/>
    <mergeCell ref="F40:H40"/>
    <mergeCell ref="F35:H35"/>
    <mergeCell ref="I35:J35"/>
    <mergeCell ref="F36:H36"/>
    <mergeCell ref="I36:J36"/>
    <mergeCell ref="F37:H37"/>
    <mergeCell ref="I37:J37"/>
    <mergeCell ref="F29:H29"/>
    <mergeCell ref="I29:J29"/>
    <mergeCell ref="F30:H30"/>
    <mergeCell ref="I30:J30"/>
    <mergeCell ref="F31:H31"/>
    <mergeCell ref="I31:J31"/>
    <mergeCell ref="F32:H32"/>
    <mergeCell ref="I32:J32"/>
    <mergeCell ref="F33:H33"/>
    <mergeCell ref="I33:J33"/>
    <mergeCell ref="F34:H34"/>
    <mergeCell ref="I34:J34"/>
    <mergeCell ref="F43:H43"/>
    <mergeCell ref="I43:J43"/>
    <mergeCell ref="F44:H44"/>
    <mergeCell ref="I44:J44"/>
    <mergeCell ref="I40:J40"/>
    <mergeCell ref="F41:H41"/>
    <mergeCell ref="I41:J41"/>
    <mergeCell ref="F42:H42"/>
    <mergeCell ref="I42:J42"/>
  </mergeCells>
  <pageMargins left="0.7" right="0.7" top="0.75" bottom="0.75" header="0.3" footer="0.3"/>
  <pageSetup orientation="portrait"/>
  <headerFooter>
    <oddFooter>&amp;C&amp;"Helvetica Neue,Regular"&amp;12&amp;K000000&amp;P</oddFooter>
  </headerFooter>
  <ignoredErrors>
    <ignoredError sqref="J3:J4" numberStoredAsText="1"/>
    <ignoredError sqref="B23:C23" formulaRange="1"/>
    <ignoredError sqref="C24" formula="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4"/>
  <sheetViews>
    <sheetView showGridLines="0" topLeftCell="A14" zoomScale="80" zoomScaleNormal="80" workbookViewId="0">
      <selection activeCell="I32" sqref="I32:J32"/>
    </sheetView>
  </sheetViews>
  <sheetFormatPr baseColWidth="10" defaultColWidth="11.42578125" defaultRowHeight="15" customHeight="1"/>
  <cols>
    <col min="1" max="1" width="45.7109375" style="1" customWidth="1"/>
    <col min="2" max="10" width="21.42578125" style="1" customWidth="1"/>
    <col min="11" max="11" width="11.42578125" style="1" customWidth="1"/>
    <col min="12" max="16384" width="11.42578125" style="1"/>
  </cols>
  <sheetData>
    <row r="1" spans="1:10" ht="24" customHeight="1">
      <c r="A1" s="114"/>
      <c r="B1" s="76"/>
      <c r="C1" s="285" t="s">
        <v>189</v>
      </c>
      <c r="D1" s="286"/>
      <c r="E1" s="286"/>
      <c r="F1" s="286"/>
      <c r="G1" s="286"/>
      <c r="H1" s="286"/>
      <c r="I1" s="77" t="s">
        <v>1</v>
      </c>
      <c r="J1" s="78" t="s">
        <v>2</v>
      </c>
    </row>
    <row r="2" spans="1:10" ht="24" customHeight="1">
      <c r="A2" s="116"/>
      <c r="B2" s="79"/>
      <c r="C2" s="287"/>
      <c r="D2" s="287"/>
      <c r="E2" s="287"/>
      <c r="F2" s="287"/>
      <c r="G2" s="287"/>
      <c r="H2" s="287"/>
      <c r="I2" s="80" t="s">
        <v>3</v>
      </c>
      <c r="J2" s="81">
        <v>4</v>
      </c>
    </row>
    <row r="3" spans="1:10" ht="24" customHeight="1">
      <c r="A3" s="116"/>
      <c r="B3" s="79"/>
      <c r="C3" s="287"/>
      <c r="D3" s="287"/>
      <c r="E3" s="287"/>
      <c r="F3" s="287"/>
      <c r="G3" s="287"/>
      <c r="H3" s="287"/>
      <c r="I3" s="80" t="s">
        <v>4</v>
      </c>
      <c r="J3" s="180" t="s">
        <v>5</v>
      </c>
    </row>
    <row r="4" spans="1:10" ht="24.75" customHeight="1">
      <c r="A4" s="117"/>
      <c r="B4" s="118"/>
      <c r="C4" s="304"/>
      <c r="D4" s="304"/>
      <c r="E4" s="304"/>
      <c r="F4" s="304"/>
      <c r="G4" s="304"/>
      <c r="H4" s="304"/>
      <c r="I4" s="83" t="s">
        <v>6</v>
      </c>
      <c r="J4" s="181" t="s">
        <v>7</v>
      </c>
    </row>
    <row r="5" spans="1:10" ht="30" customHeight="1">
      <c r="A5" s="119"/>
      <c r="B5" s="120"/>
      <c r="C5" s="120"/>
      <c r="D5" s="120"/>
      <c r="E5" s="120"/>
      <c r="F5" s="120"/>
      <c r="G5" s="120"/>
      <c r="H5" s="120"/>
      <c r="I5" s="86"/>
      <c r="J5" s="121"/>
    </row>
    <row r="6" spans="1:10" ht="30" customHeight="1">
      <c r="A6" s="88" t="s">
        <v>284</v>
      </c>
      <c r="B6" s="278" t="s">
        <v>37</v>
      </c>
      <c r="C6" s="279"/>
      <c r="D6" s="279"/>
      <c r="E6" s="279"/>
      <c r="F6" s="279"/>
      <c r="G6" s="279"/>
      <c r="H6" s="279"/>
      <c r="I6" s="279"/>
      <c r="J6" s="279"/>
    </row>
    <row r="7" spans="1:10" ht="30" customHeight="1">
      <c r="A7" s="88" t="s">
        <v>285</v>
      </c>
      <c r="B7" s="278" t="s">
        <v>269</v>
      </c>
      <c r="C7" s="279"/>
      <c r="D7" s="279"/>
      <c r="E7" s="279"/>
      <c r="F7" s="279"/>
      <c r="G7" s="279"/>
      <c r="H7" s="279"/>
      <c r="I7" s="279"/>
      <c r="J7" s="279"/>
    </row>
    <row r="8" spans="1:10" ht="30" customHeight="1">
      <c r="A8" s="88" t="s">
        <v>286</v>
      </c>
      <c r="B8" s="90" t="s">
        <v>287</v>
      </c>
      <c r="C8" s="297" t="s">
        <v>288</v>
      </c>
      <c r="D8" s="298"/>
      <c r="E8" s="298"/>
      <c r="F8" s="298"/>
      <c r="G8" s="298"/>
      <c r="H8" s="298"/>
      <c r="I8" s="298"/>
      <c r="J8" s="299"/>
    </row>
    <row r="9" spans="1:10" ht="30" customHeight="1">
      <c r="A9" s="88" t="s">
        <v>289</v>
      </c>
      <c r="B9" s="278" t="s">
        <v>290</v>
      </c>
      <c r="C9" s="279"/>
      <c r="D9" s="279"/>
      <c r="E9" s="279"/>
      <c r="F9" s="279"/>
      <c r="G9" s="279"/>
      <c r="H9" s="279"/>
      <c r="I9" s="279"/>
      <c r="J9" s="279"/>
    </row>
    <row r="10" spans="1:10" ht="30" customHeight="1">
      <c r="A10" s="88" t="s">
        <v>291</v>
      </c>
      <c r="B10" s="278" t="s">
        <v>290</v>
      </c>
      <c r="C10" s="279"/>
      <c r="D10" s="279"/>
      <c r="E10" s="279"/>
      <c r="F10" s="279"/>
      <c r="G10" s="279"/>
      <c r="H10" s="279"/>
      <c r="I10" s="279"/>
      <c r="J10" s="279"/>
    </row>
    <row r="11" spans="1:10" ht="30" customHeight="1">
      <c r="A11" s="88" t="s">
        <v>198</v>
      </c>
      <c r="B11" s="278" t="s">
        <v>292</v>
      </c>
      <c r="C11" s="279"/>
      <c r="D11" s="279"/>
      <c r="E11" s="279"/>
      <c r="F11" s="279"/>
      <c r="G11" s="279"/>
      <c r="H11" s="279"/>
      <c r="I11" s="279"/>
      <c r="J11" s="279"/>
    </row>
    <row r="12" spans="1:10" ht="30" customHeight="1">
      <c r="A12" s="88" t="s">
        <v>200</v>
      </c>
      <c r="B12" s="278" t="s">
        <v>201</v>
      </c>
      <c r="C12" s="279"/>
      <c r="D12" s="279"/>
      <c r="E12" s="279"/>
      <c r="F12" s="279"/>
      <c r="G12" s="279"/>
      <c r="H12" s="279"/>
      <c r="I12" s="279"/>
      <c r="J12" s="279"/>
    </row>
    <row r="13" spans="1:10" ht="30" customHeight="1">
      <c r="A13" s="88" t="s">
        <v>202</v>
      </c>
      <c r="B13" s="289" t="s">
        <v>203</v>
      </c>
      <c r="C13" s="290"/>
      <c r="D13" s="290"/>
      <c r="E13" s="290"/>
      <c r="F13" s="290"/>
      <c r="G13" s="290"/>
      <c r="H13" s="290"/>
      <c r="I13" s="290"/>
      <c r="J13" s="291"/>
    </row>
    <row r="14" spans="1:10" ht="30" customHeight="1">
      <c r="A14" s="88" t="s">
        <v>204</v>
      </c>
      <c r="B14" s="278" t="s">
        <v>293</v>
      </c>
      <c r="C14" s="279"/>
      <c r="D14" s="279"/>
      <c r="E14" s="279"/>
      <c r="F14" s="279"/>
      <c r="G14" s="279"/>
      <c r="H14" s="279"/>
      <c r="I14" s="279"/>
      <c r="J14" s="279"/>
    </row>
    <row r="15" spans="1:10" ht="30" customHeight="1">
      <c r="A15" s="88" t="s">
        <v>206</v>
      </c>
      <c r="B15" s="278" t="s">
        <v>294</v>
      </c>
      <c r="C15" s="279"/>
      <c r="D15" s="279"/>
      <c r="E15" s="279"/>
      <c r="F15" s="279"/>
      <c r="G15" s="279"/>
      <c r="H15" s="279"/>
      <c r="I15" s="279"/>
      <c r="J15" s="279"/>
    </row>
    <row r="16" spans="1:10" ht="30" customHeight="1">
      <c r="A16" s="88" t="s">
        <v>208</v>
      </c>
      <c r="B16" s="278" t="s">
        <v>295</v>
      </c>
      <c r="C16" s="279"/>
      <c r="D16" s="279"/>
      <c r="E16" s="279"/>
      <c r="F16" s="279"/>
      <c r="G16" s="279"/>
      <c r="H16" s="279"/>
      <c r="I16" s="279"/>
      <c r="J16" s="279"/>
    </row>
    <row r="17" spans="1:10" ht="30" customHeight="1">
      <c r="A17" s="88" t="s">
        <v>296</v>
      </c>
      <c r="B17" s="280">
        <v>0</v>
      </c>
      <c r="C17" s="279"/>
      <c r="D17" s="279"/>
      <c r="E17" s="279"/>
      <c r="F17" s="313"/>
      <c r="G17" s="279"/>
      <c r="H17" s="279"/>
      <c r="I17" s="279"/>
      <c r="J17" s="279"/>
    </row>
    <row r="18" spans="1:10" ht="30" customHeight="1">
      <c r="A18" s="88" t="s">
        <v>211</v>
      </c>
      <c r="B18" s="278" t="s">
        <v>212</v>
      </c>
      <c r="C18" s="279"/>
      <c r="D18" s="279"/>
      <c r="E18" s="279"/>
      <c r="F18" s="279"/>
      <c r="G18" s="279"/>
      <c r="H18" s="279"/>
      <c r="I18" s="279"/>
      <c r="J18" s="279"/>
    </row>
    <row r="19" spans="1:10" ht="30" customHeight="1">
      <c r="A19" s="91"/>
      <c r="B19" s="124"/>
      <c r="C19" s="124"/>
      <c r="D19" s="124"/>
      <c r="E19" s="124"/>
      <c r="F19" s="124"/>
      <c r="G19" s="124"/>
      <c r="H19" s="125"/>
      <c r="I19" s="125"/>
      <c r="J19" s="136"/>
    </row>
    <row r="20" spans="1:10" ht="30" customHeight="1">
      <c r="A20" s="95"/>
      <c r="B20" s="283" t="s">
        <v>213</v>
      </c>
      <c r="C20" s="284"/>
      <c r="D20" s="284"/>
      <c r="E20" s="284"/>
      <c r="F20" s="284"/>
      <c r="G20" s="284"/>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29">
        <v>0</v>
      </c>
      <c r="C22" s="129">
        <v>1</v>
      </c>
      <c r="D22" s="129">
        <v>2</v>
      </c>
      <c r="E22" s="129">
        <v>2</v>
      </c>
      <c r="F22" s="129">
        <v>0</v>
      </c>
      <c r="G22" s="129">
        <f>SUM(B22:F22)</f>
        <v>5</v>
      </c>
      <c r="H22" s="127"/>
      <c r="I22" s="128"/>
      <c r="J22" s="137"/>
    </row>
    <row r="23" spans="1:10" ht="30" customHeight="1">
      <c r="A23" s="100" t="s">
        <v>221</v>
      </c>
      <c r="B23" s="133">
        <f>SUM(D29:D30)</f>
        <v>0</v>
      </c>
      <c r="C23" s="133">
        <f>SUM(D31:D34)</f>
        <v>0.25</v>
      </c>
      <c r="D23" s="133">
        <f>SUM(D35:D38)</f>
        <v>0</v>
      </c>
      <c r="E23" s="133">
        <f>SUM(D39:D42)</f>
        <v>0</v>
      </c>
      <c r="F23" s="133">
        <f>SUM(D43:D44)</f>
        <v>0</v>
      </c>
      <c r="G23" s="201">
        <f>SUM(B23:F23)</f>
        <v>0.25</v>
      </c>
      <c r="H23" s="127"/>
      <c r="I23" s="128"/>
      <c r="J23" s="137"/>
    </row>
    <row r="24" spans="1:10" ht="30" customHeight="1">
      <c r="A24" s="100" t="s">
        <v>222</v>
      </c>
      <c r="B24" s="103">
        <f>IFERROR(IF(B23/B22&gt;100%,100%,B23/B22),0)</f>
        <v>0</v>
      </c>
      <c r="C24" s="103">
        <f t="shared" ref="C24:F24" si="0">IFERROR(IF(C23/C22&gt;100%,100%,C23/C22),0)</f>
        <v>0.25</v>
      </c>
      <c r="D24" s="103">
        <f t="shared" si="0"/>
        <v>0</v>
      </c>
      <c r="E24" s="103">
        <f t="shared" si="0"/>
        <v>0</v>
      </c>
      <c r="F24" s="103">
        <f t="shared" si="0"/>
        <v>0</v>
      </c>
      <c r="G24" s="104" t="s">
        <v>223</v>
      </c>
      <c r="H24" s="127"/>
      <c r="I24" s="128"/>
      <c r="J24" s="137"/>
    </row>
    <row r="25" spans="1:10" ht="30" customHeight="1">
      <c r="A25" s="100" t="s">
        <v>224</v>
      </c>
      <c r="B25" s="103">
        <f>B23/$G$22</f>
        <v>0</v>
      </c>
      <c r="C25" s="103">
        <f>(C23/$G$22)+B25</f>
        <v>0.05</v>
      </c>
      <c r="D25" s="103"/>
      <c r="E25" s="103"/>
      <c r="F25" s="103"/>
      <c r="G25" s="103">
        <f>MAX(B25:F25)</f>
        <v>0.05</v>
      </c>
      <c r="H25" s="127"/>
      <c r="I25" s="128"/>
      <c r="J25" s="137"/>
    </row>
    <row r="26" spans="1:10" ht="30" customHeight="1">
      <c r="A26" s="131"/>
      <c r="B26" s="124"/>
      <c r="C26" s="124"/>
      <c r="D26" s="124"/>
      <c r="E26" s="124"/>
      <c r="F26" s="124"/>
      <c r="G26" s="124"/>
      <c r="H26" s="132"/>
      <c r="I26" s="132"/>
      <c r="J26" s="138"/>
    </row>
    <row r="27" spans="1:10" ht="30" customHeight="1">
      <c r="A27" s="283" t="s">
        <v>225</v>
      </c>
      <c r="B27" s="284"/>
      <c r="C27" s="284"/>
      <c r="D27" s="284"/>
      <c r="E27" s="284"/>
      <c r="F27" s="284"/>
      <c r="G27" s="284"/>
      <c r="H27" s="284"/>
      <c r="I27" s="284"/>
      <c r="J27" s="284"/>
    </row>
    <row r="28" spans="1:10" ht="30" customHeight="1">
      <c r="A28" s="96" t="s">
        <v>226</v>
      </c>
      <c r="B28" s="96" t="s">
        <v>227</v>
      </c>
      <c r="C28" s="96" t="s">
        <v>228</v>
      </c>
      <c r="D28" s="96" t="s">
        <v>229</v>
      </c>
      <c r="E28" s="96" t="s">
        <v>230</v>
      </c>
      <c r="F28" s="283" t="s">
        <v>231</v>
      </c>
      <c r="G28" s="284"/>
      <c r="H28" s="284"/>
      <c r="I28" s="283" t="s">
        <v>232</v>
      </c>
      <c r="J28" s="284"/>
    </row>
    <row r="29" spans="1:10" ht="18.75" customHeight="1">
      <c r="A29" s="109">
        <v>2024</v>
      </c>
      <c r="B29" s="110" t="s">
        <v>233</v>
      </c>
      <c r="C29" s="133">
        <v>0</v>
      </c>
      <c r="D29" s="133">
        <v>0</v>
      </c>
      <c r="E29" s="222">
        <f>IFERROR(IF(D29/C29&gt;100%,100%,D29/C29),0)</f>
        <v>0</v>
      </c>
      <c r="F29" s="275" t="s">
        <v>241</v>
      </c>
      <c r="G29" s="276"/>
      <c r="H29" s="277"/>
      <c r="I29" s="317" t="s">
        <v>241</v>
      </c>
      <c r="J29" s="318"/>
    </row>
    <row r="30" spans="1:10" ht="18.75" customHeight="1">
      <c r="A30" s="109">
        <v>2024</v>
      </c>
      <c r="B30" s="110" t="s">
        <v>236</v>
      </c>
      <c r="C30" s="133">
        <v>0</v>
      </c>
      <c r="D30" s="133">
        <v>0</v>
      </c>
      <c r="E30" s="222">
        <f t="shared" ref="E30:E44" si="1">IFERROR(IF(D30/C30&gt;100%,100%,D30/C30),0)</f>
        <v>0</v>
      </c>
      <c r="F30" s="275" t="s">
        <v>241</v>
      </c>
      <c r="G30" s="276"/>
      <c r="H30" s="277"/>
      <c r="I30" s="317" t="s">
        <v>241</v>
      </c>
      <c r="J30" s="318"/>
    </row>
    <row r="31" spans="1:10" ht="120" customHeight="1">
      <c r="A31" s="109">
        <v>2025</v>
      </c>
      <c r="B31" s="110" t="s">
        <v>238</v>
      </c>
      <c r="C31" s="133">
        <v>0.25</v>
      </c>
      <c r="D31" s="133">
        <v>0.25</v>
      </c>
      <c r="E31" s="222">
        <f t="shared" si="1"/>
        <v>1</v>
      </c>
      <c r="F31" s="319" t="s">
        <v>297</v>
      </c>
      <c r="G31" s="320"/>
      <c r="H31" s="321"/>
      <c r="I31" s="322" t="s">
        <v>298</v>
      </c>
      <c r="J31" s="323"/>
    </row>
    <row r="32" spans="1:10" ht="18.75">
      <c r="A32" s="109">
        <v>2025</v>
      </c>
      <c r="B32" s="110" t="s">
        <v>240</v>
      </c>
      <c r="C32" s="133">
        <v>0.25</v>
      </c>
      <c r="D32" s="133"/>
      <c r="E32" s="222">
        <f t="shared" si="1"/>
        <v>0</v>
      </c>
      <c r="F32" s="314"/>
      <c r="G32" s="315"/>
      <c r="H32" s="316"/>
      <c r="I32" s="315"/>
      <c r="J32" s="316"/>
    </row>
    <row r="33" spans="1:10" ht="18.75" customHeight="1">
      <c r="A33" s="109">
        <v>2025</v>
      </c>
      <c r="B33" s="110" t="s">
        <v>233</v>
      </c>
      <c r="C33" s="133">
        <v>0.25</v>
      </c>
      <c r="D33" s="133"/>
      <c r="E33" s="222">
        <f t="shared" si="1"/>
        <v>0</v>
      </c>
      <c r="F33" s="275"/>
      <c r="G33" s="276"/>
      <c r="H33" s="277"/>
      <c r="I33" s="300"/>
      <c r="J33" s="301"/>
    </row>
    <row r="34" spans="1:10" ht="18.75" customHeight="1">
      <c r="A34" s="109">
        <v>2025</v>
      </c>
      <c r="B34" s="110" t="s">
        <v>236</v>
      </c>
      <c r="C34" s="133">
        <v>0.25</v>
      </c>
      <c r="D34" s="133"/>
      <c r="E34" s="222">
        <f t="shared" si="1"/>
        <v>0</v>
      </c>
      <c r="F34" s="275"/>
      <c r="G34" s="276"/>
      <c r="H34" s="277"/>
      <c r="I34" s="300"/>
      <c r="J34" s="301"/>
    </row>
    <row r="35" spans="1:10" ht="18.75" customHeight="1">
      <c r="A35" s="109">
        <v>2026</v>
      </c>
      <c r="B35" s="110" t="s">
        <v>238</v>
      </c>
      <c r="C35" s="130"/>
      <c r="D35" s="135"/>
      <c r="E35" s="222">
        <f t="shared" si="1"/>
        <v>0</v>
      </c>
      <c r="F35" s="275"/>
      <c r="G35" s="276"/>
      <c r="H35" s="277"/>
      <c r="I35" s="300"/>
      <c r="J35" s="301"/>
    </row>
    <row r="36" spans="1:10" ht="18.75" customHeight="1">
      <c r="A36" s="109">
        <v>2026</v>
      </c>
      <c r="B36" s="110" t="s">
        <v>240</v>
      </c>
      <c r="C36" s="130"/>
      <c r="D36" s="135"/>
      <c r="E36" s="222">
        <f t="shared" si="1"/>
        <v>0</v>
      </c>
      <c r="F36" s="275"/>
      <c r="G36" s="276"/>
      <c r="H36" s="277"/>
      <c r="I36" s="300"/>
      <c r="J36" s="301"/>
    </row>
    <row r="37" spans="1:10" ht="18.75" customHeight="1">
      <c r="A37" s="109">
        <v>2026</v>
      </c>
      <c r="B37" s="110" t="s">
        <v>233</v>
      </c>
      <c r="C37" s="130"/>
      <c r="D37" s="135"/>
      <c r="E37" s="222">
        <f t="shared" si="1"/>
        <v>0</v>
      </c>
      <c r="F37" s="275"/>
      <c r="G37" s="276"/>
      <c r="H37" s="277"/>
      <c r="I37" s="300"/>
      <c r="J37" s="301"/>
    </row>
    <row r="38" spans="1:10" ht="18.75" customHeight="1">
      <c r="A38" s="109">
        <v>2026</v>
      </c>
      <c r="B38" s="110" t="s">
        <v>236</v>
      </c>
      <c r="C38" s="130"/>
      <c r="D38" s="135"/>
      <c r="E38" s="222">
        <f t="shared" si="1"/>
        <v>0</v>
      </c>
      <c r="F38" s="275"/>
      <c r="G38" s="276"/>
      <c r="H38" s="277"/>
      <c r="I38" s="300"/>
      <c r="J38" s="301"/>
    </row>
    <row r="39" spans="1:10" ht="18.75" customHeight="1">
      <c r="A39" s="109">
        <v>2027</v>
      </c>
      <c r="B39" s="110" t="s">
        <v>238</v>
      </c>
      <c r="C39" s="130"/>
      <c r="D39" s="130"/>
      <c r="E39" s="222">
        <f t="shared" si="1"/>
        <v>0</v>
      </c>
      <c r="F39" s="275"/>
      <c r="G39" s="276"/>
      <c r="H39" s="277"/>
      <c r="I39" s="300"/>
      <c r="J39" s="301"/>
    </row>
    <row r="40" spans="1:10" ht="18.75" customHeight="1">
      <c r="A40" s="109">
        <v>2027</v>
      </c>
      <c r="B40" s="110" t="s">
        <v>240</v>
      </c>
      <c r="C40" s="130"/>
      <c r="D40" s="135"/>
      <c r="E40" s="222">
        <f t="shared" si="1"/>
        <v>0</v>
      </c>
      <c r="F40" s="275"/>
      <c r="G40" s="276"/>
      <c r="H40" s="277"/>
      <c r="I40" s="300"/>
      <c r="J40" s="301"/>
    </row>
    <row r="41" spans="1:10" ht="18.75" customHeight="1">
      <c r="A41" s="109">
        <v>2027</v>
      </c>
      <c r="B41" s="110" t="s">
        <v>233</v>
      </c>
      <c r="C41" s="130"/>
      <c r="D41" s="135"/>
      <c r="E41" s="222">
        <f t="shared" si="1"/>
        <v>0</v>
      </c>
      <c r="F41" s="275"/>
      <c r="G41" s="276"/>
      <c r="H41" s="277"/>
      <c r="I41" s="300"/>
      <c r="J41" s="301"/>
    </row>
    <row r="42" spans="1:10" ht="18.75" customHeight="1">
      <c r="A42" s="109">
        <v>2027</v>
      </c>
      <c r="B42" s="110" t="s">
        <v>236</v>
      </c>
      <c r="C42" s="130"/>
      <c r="D42" s="135"/>
      <c r="E42" s="222">
        <f t="shared" si="1"/>
        <v>0</v>
      </c>
      <c r="F42" s="275"/>
      <c r="G42" s="276"/>
      <c r="H42" s="277"/>
      <c r="I42" s="300"/>
      <c r="J42" s="301"/>
    </row>
    <row r="43" spans="1:10" ht="18.75" customHeight="1">
      <c r="A43" s="109">
        <v>2028</v>
      </c>
      <c r="B43" s="110" t="s">
        <v>238</v>
      </c>
      <c r="C43" s="130"/>
      <c r="D43" s="135"/>
      <c r="E43" s="222">
        <f t="shared" si="1"/>
        <v>0</v>
      </c>
      <c r="F43" s="275"/>
      <c r="G43" s="276"/>
      <c r="H43" s="277"/>
      <c r="I43" s="300"/>
      <c r="J43" s="301"/>
    </row>
    <row r="44" spans="1:10" ht="18.75" customHeight="1">
      <c r="A44" s="109">
        <v>2028</v>
      </c>
      <c r="B44" s="110" t="s">
        <v>240</v>
      </c>
      <c r="C44" s="130"/>
      <c r="D44" s="130"/>
      <c r="E44" s="222">
        <f t="shared" si="1"/>
        <v>0</v>
      </c>
      <c r="F44" s="275"/>
      <c r="G44" s="276"/>
      <c r="H44" s="277"/>
      <c r="I44" s="300"/>
      <c r="J44" s="301"/>
    </row>
  </sheetData>
  <mergeCells count="50">
    <mergeCell ref="F28:H28"/>
    <mergeCell ref="I28:J28"/>
    <mergeCell ref="A27:J27"/>
    <mergeCell ref="B10:J10"/>
    <mergeCell ref="B11:J11"/>
    <mergeCell ref="B18:J18"/>
    <mergeCell ref="B20:G20"/>
    <mergeCell ref="B12:J12"/>
    <mergeCell ref="B13:J13"/>
    <mergeCell ref="B14:J14"/>
    <mergeCell ref="B15:J15"/>
    <mergeCell ref="B16:J16"/>
    <mergeCell ref="B17:J17"/>
    <mergeCell ref="C8:J8"/>
    <mergeCell ref="C1:H4"/>
    <mergeCell ref="B6:J6"/>
    <mergeCell ref="B7:J7"/>
    <mergeCell ref="B9:J9"/>
    <mergeCell ref="F38:H38"/>
    <mergeCell ref="I38:J38"/>
    <mergeCell ref="F39:H39"/>
    <mergeCell ref="I39:J39"/>
    <mergeCell ref="F40:H40"/>
    <mergeCell ref="F35:H35"/>
    <mergeCell ref="I35:J35"/>
    <mergeCell ref="F36:H36"/>
    <mergeCell ref="I36:J36"/>
    <mergeCell ref="F37:H37"/>
    <mergeCell ref="I37:J37"/>
    <mergeCell ref="F29:H29"/>
    <mergeCell ref="I29:J29"/>
    <mergeCell ref="F30:H30"/>
    <mergeCell ref="I30:J30"/>
    <mergeCell ref="F31:H31"/>
    <mergeCell ref="I31:J31"/>
    <mergeCell ref="F32:H32"/>
    <mergeCell ref="I32:J32"/>
    <mergeCell ref="F33:H33"/>
    <mergeCell ref="I33:J33"/>
    <mergeCell ref="F34:H34"/>
    <mergeCell ref="I34:J34"/>
    <mergeCell ref="F43:H43"/>
    <mergeCell ref="I43:J43"/>
    <mergeCell ref="F44:H44"/>
    <mergeCell ref="I44:J44"/>
    <mergeCell ref="I40:J40"/>
    <mergeCell ref="F41:H41"/>
    <mergeCell ref="I41:J41"/>
    <mergeCell ref="F42:H42"/>
    <mergeCell ref="I42:J42"/>
  </mergeCells>
  <pageMargins left="0.7" right="0.7" top="0.75" bottom="0.75" header="0.3" footer="0.3"/>
  <pageSetup orientation="portrait"/>
  <headerFooter>
    <oddFooter>&amp;C&amp;"Helvetica Neue,Regular"&amp;12&amp;K000000&amp;P</oddFooter>
  </headerFooter>
  <ignoredErrors>
    <ignoredError sqref="J3:J4" numberStoredAsText="1"/>
    <ignoredError sqref="C23:F23"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4"/>
  <sheetViews>
    <sheetView showGridLines="0" topLeftCell="A15" zoomScale="80" zoomScaleNormal="80" workbookViewId="0">
      <selection activeCell="B25" sqref="B25:C25"/>
    </sheetView>
  </sheetViews>
  <sheetFormatPr baseColWidth="10" defaultColWidth="10.85546875" defaultRowHeight="15" customHeight="1"/>
  <cols>
    <col min="1" max="1" width="45.7109375" style="1" customWidth="1"/>
    <col min="2" max="10" width="21.28515625" style="1" customWidth="1"/>
    <col min="11" max="13" width="10.85546875" style="1" customWidth="1"/>
    <col min="14" max="16384" width="10.85546875" style="1"/>
  </cols>
  <sheetData>
    <row r="1" spans="1:12" ht="23.25" customHeight="1">
      <c r="A1" s="6"/>
      <c r="B1" s="76"/>
      <c r="C1" s="285" t="s">
        <v>189</v>
      </c>
      <c r="D1" s="286"/>
      <c r="E1" s="286"/>
      <c r="F1" s="286"/>
      <c r="G1" s="286"/>
      <c r="H1" s="286"/>
      <c r="I1" s="77" t="s">
        <v>1</v>
      </c>
      <c r="J1" s="78" t="s">
        <v>2</v>
      </c>
      <c r="K1" s="9"/>
      <c r="L1" s="10"/>
    </row>
    <row r="2" spans="1:12" ht="23.25" customHeight="1">
      <c r="A2" s="11"/>
      <c r="B2" s="79"/>
      <c r="C2" s="287"/>
      <c r="D2" s="287"/>
      <c r="E2" s="287"/>
      <c r="F2" s="287"/>
      <c r="G2" s="287"/>
      <c r="H2" s="287"/>
      <c r="I2" s="80" t="s">
        <v>3</v>
      </c>
      <c r="J2" s="81">
        <v>4</v>
      </c>
      <c r="K2" s="11"/>
      <c r="L2" s="14"/>
    </row>
    <row r="3" spans="1:12" ht="23.25" customHeight="1">
      <c r="A3" s="11"/>
      <c r="B3" s="79"/>
      <c r="C3" s="287"/>
      <c r="D3" s="287"/>
      <c r="E3" s="287"/>
      <c r="F3" s="287"/>
      <c r="G3" s="287"/>
      <c r="H3" s="287"/>
      <c r="I3" s="80" t="s">
        <v>4</v>
      </c>
      <c r="J3" s="180" t="s">
        <v>5</v>
      </c>
      <c r="K3" s="11"/>
      <c r="L3" s="14"/>
    </row>
    <row r="4" spans="1:12" ht="23.25" customHeight="1">
      <c r="A4" s="15"/>
      <c r="B4" s="82"/>
      <c r="C4" s="288"/>
      <c r="D4" s="288"/>
      <c r="E4" s="288"/>
      <c r="F4" s="288"/>
      <c r="G4" s="288"/>
      <c r="H4" s="288"/>
      <c r="I4" s="83" t="s">
        <v>6</v>
      </c>
      <c r="J4" s="181" t="s">
        <v>7</v>
      </c>
      <c r="K4" s="11"/>
      <c r="L4" s="14"/>
    </row>
    <row r="5" spans="1:12" ht="30" customHeight="1">
      <c r="A5" s="84"/>
      <c r="B5" s="85"/>
      <c r="C5" s="85"/>
      <c r="D5" s="85"/>
      <c r="E5" s="85"/>
      <c r="F5" s="85"/>
      <c r="G5" s="85"/>
      <c r="H5" s="85"/>
      <c r="I5" s="86"/>
      <c r="J5" s="139"/>
      <c r="K5" s="20"/>
      <c r="L5" s="14"/>
    </row>
    <row r="6" spans="1:12" ht="30" customHeight="1">
      <c r="A6" s="88" t="s">
        <v>127</v>
      </c>
      <c r="B6" s="278" t="s">
        <v>47</v>
      </c>
      <c r="C6" s="279"/>
      <c r="D6" s="279"/>
      <c r="E6" s="279"/>
      <c r="F6" s="279"/>
      <c r="G6" s="279"/>
      <c r="H6" s="279"/>
      <c r="I6" s="279"/>
      <c r="J6" s="279"/>
      <c r="K6" s="97"/>
      <c r="L6" s="14"/>
    </row>
    <row r="7" spans="1:12" ht="30" customHeight="1">
      <c r="A7" s="88" t="s">
        <v>190</v>
      </c>
      <c r="B7" s="278" t="s">
        <v>269</v>
      </c>
      <c r="C7" s="279"/>
      <c r="D7" s="279"/>
      <c r="E7" s="279"/>
      <c r="F7" s="279"/>
      <c r="G7" s="279"/>
      <c r="H7" s="279"/>
      <c r="I7" s="279"/>
      <c r="J7" s="279"/>
      <c r="K7" s="97"/>
      <c r="L7" s="14"/>
    </row>
    <row r="8" spans="1:12" ht="30" customHeight="1">
      <c r="A8" s="88" t="s">
        <v>192</v>
      </c>
      <c r="B8" s="90" t="s">
        <v>299</v>
      </c>
      <c r="C8" s="297" t="s">
        <v>300</v>
      </c>
      <c r="D8" s="298"/>
      <c r="E8" s="298"/>
      <c r="F8" s="298"/>
      <c r="G8" s="298"/>
      <c r="H8" s="298"/>
      <c r="I8" s="298"/>
      <c r="J8" s="299"/>
      <c r="K8" s="97"/>
      <c r="L8" s="14"/>
    </row>
    <row r="9" spans="1:12" ht="30" customHeight="1">
      <c r="A9" s="88" t="s">
        <v>195</v>
      </c>
      <c r="B9" s="278" t="s">
        <v>301</v>
      </c>
      <c r="C9" s="279"/>
      <c r="D9" s="279"/>
      <c r="E9" s="279"/>
      <c r="F9" s="279"/>
      <c r="G9" s="279"/>
      <c r="H9" s="279"/>
      <c r="I9" s="279"/>
      <c r="J9" s="279"/>
      <c r="K9" s="97"/>
      <c r="L9" s="14"/>
    </row>
    <row r="10" spans="1:12" ht="30" customHeight="1">
      <c r="A10" s="88" t="s">
        <v>197</v>
      </c>
      <c r="B10" s="278" t="s">
        <v>301</v>
      </c>
      <c r="C10" s="279"/>
      <c r="D10" s="279"/>
      <c r="E10" s="279"/>
      <c r="F10" s="279"/>
      <c r="G10" s="279"/>
      <c r="H10" s="279"/>
      <c r="I10" s="279"/>
      <c r="J10" s="279"/>
      <c r="K10" s="97"/>
      <c r="L10" s="14"/>
    </row>
    <row r="11" spans="1:12" ht="30" customHeight="1">
      <c r="A11" s="88" t="s">
        <v>198</v>
      </c>
      <c r="B11" s="278" t="s">
        <v>302</v>
      </c>
      <c r="C11" s="279"/>
      <c r="D11" s="279"/>
      <c r="E11" s="279"/>
      <c r="F11" s="279"/>
      <c r="G11" s="279"/>
      <c r="H11" s="279"/>
      <c r="I11" s="279"/>
      <c r="J11" s="279"/>
      <c r="K11" s="97"/>
      <c r="L11" s="14"/>
    </row>
    <row r="12" spans="1:12" ht="30" customHeight="1">
      <c r="A12" s="88" t="s">
        <v>200</v>
      </c>
      <c r="B12" s="278" t="s">
        <v>201</v>
      </c>
      <c r="C12" s="279"/>
      <c r="D12" s="279"/>
      <c r="E12" s="279"/>
      <c r="F12" s="279"/>
      <c r="G12" s="279"/>
      <c r="H12" s="279"/>
      <c r="I12" s="279"/>
      <c r="J12" s="279"/>
      <c r="K12" s="97"/>
      <c r="L12" s="14"/>
    </row>
    <row r="13" spans="1:12" ht="30" customHeight="1">
      <c r="A13" s="88" t="s">
        <v>202</v>
      </c>
      <c r="B13" s="289" t="s">
        <v>203</v>
      </c>
      <c r="C13" s="290"/>
      <c r="D13" s="290"/>
      <c r="E13" s="290"/>
      <c r="F13" s="290"/>
      <c r="G13" s="290"/>
      <c r="H13" s="290"/>
      <c r="I13" s="290"/>
      <c r="J13" s="291"/>
      <c r="K13" s="97"/>
      <c r="L13" s="14"/>
    </row>
    <row r="14" spans="1:12" ht="30" customHeight="1">
      <c r="A14" s="88" t="s">
        <v>204</v>
      </c>
      <c r="B14" s="278" t="s">
        <v>303</v>
      </c>
      <c r="C14" s="279"/>
      <c r="D14" s="279"/>
      <c r="E14" s="279"/>
      <c r="F14" s="279"/>
      <c r="G14" s="279"/>
      <c r="H14" s="279"/>
      <c r="I14" s="279"/>
      <c r="J14" s="279"/>
      <c r="K14" s="97"/>
      <c r="L14" s="14"/>
    </row>
    <row r="15" spans="1:12" ht="30" customHeight="1">
      <c r="A15" s="88" t="s">
        <v>206</v>
      </c>
      <c r="B15" s="278" t="s">
        <v>304</v>
      </c>
      <c r="C15" s="279"/>
      <c r="D15" s="279"/>
      <c r="E15" s="279"/>
      <c r="F15" s="279"/>
      <c r="G15" s="279"/>
      <c r="H15" s="279"/>
      <c r="I15" s="279"/>
      <c r="J15" s="279"/>
      <c r="K15" s="97"/>
      <c r="L15" s="14"/>
    </row>
    <row r="16" spans="1:12" ht="30" customHeight="1">
      <c r="A16" s="88" t="s">
        <v>208</v>
      </c>
      <c r="B16" s="278" t="s">
        <v>305</v>
      </c>
      <c r="C16" s="279"/>
      <c r="D16" s="279"/>
      <c r="E16" s="279"/>
      <c r="F16" s="279"/>
      <c r="G16" s="279"/>
      <c r="H16" s="279"/>
      <c r="I16" s="279"/>
      <c r="J16" s="279"/>
      <c r="K16" s="97"/>
      <c r="L16" s="14"/>
    </row>
    <row r="17" spans="1:12" ht="30" customHeight="1">
      <c r="A17" s="88" t="s">
        <v>210</v>
      </c>
      <c r="B17" s="331">
        <v>20</v>
      </c>
      <c r="C17" s="331"/>
      <c r="D17" s="331"/>
      <c r="E17" s="331"/>
      <c r="F17" s="281"/>
      <c r="G17" s="331"/>
      <c r="H17" s="331"/>
      <c r="I17" s="331"/>
      <c r="J17" s="331"/>
      <c r="K17" s="97"/>
      <c r="L17" s="14"/>
    </row>
    <row r="18" spans="1:12" ht="30" customHeight="1">
      <c r="A18" s="88" t="s">
        <v>211</v>
      </c>
      <c r="B18" s="278" t="s">
        <v>249</v>
      </c>
      <c r="C18" s="279"/>
      <c r="D18" s="279"/>
      <c r="E18" s="279"/>
      <c r="F18" s="279"/>
      <c r="G18" s="279"/>
      <c r="H18" s="279"/>
      <c r="I18" s="279"/>
      <c r="J18" s="279"/>
      <c r="K18" s="97"/>
      <c r="L18" s="14"/>
    </row>
    <row r="19" spans="1:12" ht="30" customHeight="1">
      <c r="A19" s="91"/>
      <c r="B19" s="92"/>
      <c r="C19" s="92"/>
      <c r="D19" s="92"/>
      <c r="E19" s="92"/>
      <c r="F19" s="92"/>
      <c r="G19" s="92"/>
      <c r="H19" s="93"/>
      <c r="I19" s="93"/>
      <c r="J19" s="93"/>
      <c r="K19" s="20"/>
      <c r="L19" s="14"/>
    </row>
    <row r="20" spans="1:12" ht="30" customHeight="1">
      <c r="A20" s="95"/>
      <c r="B20" s="283" t="s">
        <v>213</v>
      </c>
      <c r="C20" s="284"/>
      <c r="D20" s="284"/>
      <c r="E20" s="284"/>
      <c r="F20" s="284"/>
      <c r="G20" s="284"/>
      <c r="H20" s="97"/>
      <c r="I20" s="20"/>
      <c r="J20" s="20"/>
      <c r="K20" s="20"/>
      <c r="L20" s="14"/>
    </row>
    <row r="21" spans="1:12" ht="30" customHeight="1">
      <c r="A21" s="98"/>
      <c r="B21" s="99" t="s">
        <v>214</v>
      </c>
      <c r="C21" s="99" t="s">
        <v>215</v>
      </c>
      <c r="D21" s="99" t="s">
        <v>216</v>
      </c>
      <c r="E21" s="99" t="s">
        <v>217</v>
      </c>
      <c r="F21" s="99" t="s">
        <v>218</v>
      </c>
      <c r="G21" s="99" t="s">
        <v>219</v>
      </c>
      <c r="H21" s="97"/>
      <c r="I21" s="20"/>
      <c r="J21" s="20"/>
      <c r="K21" s="20"/>
      <c r="L21" s="14"/>
    </row>
    <row r="22" spans="1:12" ht="30" customHeight="1">
      <c r="A22" s="100" t="s">
        <v>220</v>
      </c>
      <c r="B22" s="129">
        <v>20</v>
      </c>
      <c r="C22" s="129">
        <v>20</v>
      </c>
      <c r="D22" s="129">
        <v>20</v>
      </c>
      <c r="E22" s="129">
        <v>20</v>
      </c>
      <c r="F22" s="129">
        <v>20</v>
      </c>
      <c r="G22" s="129">
        <v>20</v>
      </c>
      <c r="H22" s="97"/>
      <c r="I22" s="20"/>
      <c r="J22" s="20"/>
      <c r="K22" s="20"/>
      <c r="L22" s="14"/>
    </row>
    <row r="23" spans="1:12" ht="30" customHeight="1">
      <c r="A23" s="100" t="s">
        <v>221</v>
      </c>
      <c r="B23" s="129">
        <f>IFERROR(AVERAGE(D29:D30),"")</f>
        <v>20</v>
      </c>
      <c r="C23" s="129">
        <f>IFERROR(AVERAGE(D31:D34),"")</f>
        <v>20</v>
      </c>
      <c r="D23" s="129" t="str">
        <f>IFERROR(AVERAGE(D35:D38),"")</f>
        <v/>
      </c>
      <c r="E23" s="129" t="str">
        <f>IFERROR(AVERAGE(D39:D42),"")</f>
        <v/>
      </c>
      <c r="F23" s="129" t="str">
        <f>IFERROR(AVERAGE(D43:D44),"")</f>
        <v/>
      </c>
      <c r="G23" s="129">
        <f>AVERAGE(B23:F23)</f>
        <v>20</v>
      </c>
      <c r="H23" s="97"/>
      <c r="I23" s="20"/>
      <c r="J23" s="20"/>
      <c r="K23" s="20"/>
      <c r="L23" s="14"/>
    </row>
    <row r="24" spans="1:12" ht="30" customHeight="1">
      <c r="A24" s="100" t="s">
        <v>222</v>
      </c>
      <c r="B24" s="103">
        <f>IFERROR(IF(B23/B22&gt;100%,100%,B23/B22),"")</f>
        <v>1</v>
      </c>
      <c r="C24" s="241">
        <f>IFERROR(IF(C23/C22&gt;100%,100%,C23/C22)*0.25,"")</f>
        <v>0.25</v>
      </c>
      <c r="D24" s="103" t="str">
        <f>IFERROR(IF(D23/D22&gt;100%,100%,D23/D22),"")</f>
        <v/>
      </c>
      <c r="E24" s="103" t="str">
        <f>IFERROR(IF(E23/E22&gt;100%,100%,E23/E22),"")</f>
        <v/>
      </c>
      <c r="F24" s="103" t="str">
        <f>IFERROR(IF(F23/F22&gt;100%,100%,F23/F22),"")</f>
        <v/>
      </c>
      <c r="G24" s="104" t="s">
        <v>223</v>
      </c>
      <c r="H24" s="97"/>
      <c r="I24" s="20"/>
      <c r="J24" s="20"/>
      <c r="K24" s="20"/>
      <c r="L24" s="14"/>
    </row>
    <row r="25" spans="1:12" ht="30" customHeight="1">
      <c r="A25" s="100" t="s">
        <v>224</v>
      </c>
      <c r="B25" s="241">
        <f>IF(((B23/B22)*0.125)&gt;0.125,0.125,(B23/B22)*0.125)</f>
        <v>0.125</v>
      </c>
      <c r="C25" s="253">
        <f>IF(((B23/B22)*0.125)&gt;0.125,0.125,IF(((B23/B22)*0.125)+((C23/C22)*0.0625)&gt;0.1875,0.1875,((B23/B22)*0.125)+((C23/C22)*0.0625)))</f>
        <v>0.1875</v>
      </c>
      <c r="D25" s="103"/>
      <c r="E25" s="103"/>
      <c r="F25" s="103"/>
      <c r="G25" s="103">
        <f>MAX(B25:F25)</f>
        <v>0.1875</v>
      </c>
      <c r="H25" s="97"/>
      <c r="I25" s="20"/>
      <c r="J25" s="20"/>
      <c r="K25" s="20"/>
      <c r="L25" s="14"/>
    </row>
    <row r="26" spans="1:12" ht="30" customHeight="1">
      <c r="A26" s="106"/>
      <c r="B26" s="92"/>
      <c r="C26" s="92"/>
      <c r="D26" s="92"/>
      <c r="E26" s="92"/>
      <c r="F26" s="92"/>
      <c r="G26" s="92"/>
      <c r="H26" s="107"/>
      <c r="I26" s="107"/>
      <c r="J26" s="107"/>
      <c r="K26" s="20"/>
      <c r="L26" s="14"/>
    </row>
    <row r="27" spans="1:12" ht="30" customHeight="1">
      <c r="A27" s="283" t="s">
        <v>225</v>
      </c>
      <c r="B27" s="284"/>
      <c r="C27" s="284"/>
      <c r="D27" s="284"/>
      <c r="E27" s="284"/>
      <c r="F27" s="284"/>
      <c r="G27" s="284"/>
      <c r="H27" s="284"/>
      <c r="I27" s="284"/>
      <c r="J27" s="284"/>
      <c r="K27" s="97"/>
      <c r="L27" s="14"/>
    </row>
    <row r="28" spans="1:12" ht="30" customHeight="1">
      <c r="A28" s="96" t="s">
        <v>226</v>
      </c>
      <c r="B28" s="96" t="s">
        <v>227</v>
      </c>
      <c r="C28" s="96" t="s">
        <v>228</v>
      </c>
      <c r="D28" s="96" t="s">
        <v>229</v>
      </c>
      <c r="E28" s="96" t="s">
        <v>230</v>
      </c>
      <c r="F28" s="283" t="s">
        <v>231</v>
      </c>
      <c r="G28" s="284"/>
      <c r="H28" s="284"/>
      <c r="I28" s="283" t="s">
        <v>232</v>
      </c>
      <c r="J28" s="284"/>
      <c r="K28" s="97"/>
      <c r="L28" s="14"/>
    </row>
    <row r="29" spans="1:12" ht="221.25" customHeight="1">
      <c r="A29" s="109">
        <v>2024</v>
      </c>
      <c r="B29" s="110" t="s">
        <v>233</v>
      </c>
      <c r="C29" s="185">
        <v>20</v>
      </c>
      <c r="D29" s="190">
        <v>20</v>
      </c>
      <c r="E29" s="193">
        <f>IFERROR(IF(D29/C29&gt;100%,100%,D29/C29),0)</f>
        <v>1</v>
      </c>
      <c r="F29" s="275" t="s">
        <v>306</v>
      </c>
      <c r="G29" s="276"/>
      <c r="H29" s="277"/>
      <c r="I29" s="326" t="s">
        <v>307</v>
      </c>
      <c r="J29" s="327"/>
      <c r="K29" s="97"/>
      <c r="L29" s="14"/>
    </row>
    <row r="30" spans="1:12" ht="317.25" customHeight="1">
      <c r="A30" s="109">
        <v>2024</v>
      </c>
      <c r="B30" s="110" t="s">
        <v>236</v>
      </c>
      <c r="C30" s="185">
        <v>20</v>
      </c>
      <c r="D30" s="190">
        <v>20</v>
      </c>
      <c r="E30" s="193">
        <f t="shared" ref="E30:E44" si="0">IFERROR(IF(D30/C30&gt;100%,100%,D30/C30),0)</f>
        <v>1</v>
      </c>
      <c r="F30" s="275" t="s">
        <v>308</v>
      </c>
      <c r="G30" s="276"/>
      <c r="H30" s="277"/>
      <c r="I30" s="326" t="s">
        <v>309</v>
      </c>
      <c r="J30" s="327"/>
      <c r="K30" s="97"/>
      <c r="L30" s="14"/>
    </row>
    <row r="31" spans="1:12" ht="218.25" customHeight="1">
      <c r="A31" s="109">
        <v>2025</v>
      </c>
      <c r="B31" s="110" t="s">
        <v>238</v>
      </c>
      <c r="C31" s="185">
        <v>20</v>
      </c>
      <c r="D31" s="190">
        <v>20</v>
      </c>
      <c r="E31" s="193">
        <f t="shared" si="0"/>
        <v>1</v>
      </c>
      <c r="F31" s="328" t="s">
        <v>310</v>
      </c>
      <c r="G31" s="329"/>
      <c r="H31" s="330"/>
      <c r="I31" s="273" t="s">
        <v>311</v>
      </c>
      <c r="J31" s="274"/>
      <c r="K31" s="97"/>
      <c r="L31" s="14"/>
    </row>
    <row r="32" spans="1:12" ht="18.75">
      <c r="A32" s="109">
        <v>2025</v>
      </c>
      <c r="B32" s="110" t="s">
        <v>240</v>
      </c>
      <c r="C32" s="185">
        <v>20</v>
      </c>
      <c r="D32" s="190"/>
      <c r="E32" s="193">
        <f t="shared" si="0"/>
        <v>0</v>
      </c>
      <c r="F32" s="314"/>
      <c r="G32" s="315"/>
      <c r="H32" s="316"/>
      <c r="I32" s="324"/>
      <c r="J32" s="325"/>
      <c r="K32" s="97"/>
      <c r="L32" s="140"/>
    </row>
    <row r="33" spans="1:12" ht="18.75" customHeight="1">
      <c r="A33" s="109">
        <v>2025</v>
      </c>
      <c r="B33" s="110" t="s">
        <v>233</v>
      </c>
      <c r="C33" s="185">
        <v>20</v>
      </c>
      <c r="D33" s="71"/>
      <c r="E33" s="193">
        <f t="shared" si="0"/>
        <v>0</v>
      </c>
      <c r="F33" s="275"/>
      <c r="G33" s="276"/>
      <c r="H33" s="277"/>
      <c r="I33" s="273"/>
      <c r="J33" s="274"/>
      <c r="K33" s="97"/>
      <c r="L33" s="14"/>
    </row>
    <row r="34" spans="1:12" ht="18.75" customHeight="1">
      <c r="A34" s="109">
        <v>2025</v>
      </c>
      <c r="B34" s="110" t="s">
        <v>236</v>
      </c>
      <c r="C34" s="185">
        <v>20</v>
      </c>
      <c r="D34" s="113"/>
      <c r="E34" s="193">
        <f t="shared" si="0"/>
        <v>0</v>
      </c>
      <c r="F34" s="275"/>
      <c r="G34" s="276"/>
      <c r="H34" s="277"/>
      <c r="I34" s="273"/>
      <c r="J34" s="274"/>
      <c r="K34" s="97"/>
      <c r="L34" s="14"/>
    </row>
    <row r="35" spans="1:12" ht="18.75" customHeight="1">
      <c r="A35" s="109">
        <v>2026</v>
      </c>
      <c r="B35" s="110" t="s">
        <v>238</v>
      </c>
      <c r="C35" s="185">
        <v>20</v>
      </c>
      <c r="D35" s="71"/>
      <c r="E35" s="193">
        <f t="shared" si="0"/>
        <v>0</v>
      </c>
      <c r="F35" s="275"/>
      <c r="G35" s="276"/>
      <c r="H35" s="277"/>
      <c r="I35" s="273"/>
      <c r="J35" s="274"/>
      <c r="K35" s="97"/>
      <c r="L35" s="14"/>
    </row>
    <row r="36" spans="1:12" ht="18.75" customHeight="1">
      <c r="A36" s="109">
        <v>2026</v>
      </c>
      <c r="B36" s="110" t="s">
        <v>240</v>
      </c>
      <c r="C36" s="185">
        <v>20</v>
      </c>
      <c r="D36" s="71"/>
      <c r="E36" s="193">
        <f t="shared" si="0"/>
        <v>0</v>
      </c>
      <c r="F36" s="275"/>
      <c r="G36" s="276"/>
      <c r="H36" s="277"/>
      <c r="I36" s="273"/>
      <c r="J36" s="274"/>
      <c r="K36" s="97"/>
      <c r="L36" s="14"/>
    </row>
    <row r="37" spans="1:12" ht="18.75" customHeight="1">
      <c r="A37" s="109">
        <v>2026</v>
      </c>
      <c r="B37" s="110" t="s">
        <v>233</v>
      </c>
      <c r="C37" s="185">
        <v>20</v>
      </c>
      <c r="D37" s="71"/>
      <c r="E37" s="193">
        <f t="shared" si="0"/>
        <v>0</v>
      </c>
      <c r="F37" s="275"/>
      <c r="G37" s="276"/>
      <c r="H37" s="277"/>
      <c r="I37" s="273"/>
      <c r="J37" s="274"/>
      <c r="K37" s="97"/>
      <c r="L37" s="14"/>
    </row>
    <row r="38" spans="1:12" ht="18.75" customHeight="1">
      <c r="A38" s="109">
        <v>2026</v>
      </c>
      <c r="B38" s="110" t="s">
        <v>236</v>
      </c>
      <c r="C38" s="185">
        <v>20</v>
      </c>
      <c r="D38" s="71"/>
      <c r="E38" s="193">
        <f t="shared" si="0"/>
        <v>0</v>
      </c>
      <c r="F38" s="275"/>
      <c r="G38" s="276"/>
      <c r="H38" s="277"/>
      <c r="I38" s="273"/>
      <c r="J38" s="274"/>
      <c r="K38" s="97"/>
      <c r="L38" s="14"/>
    </row>
    <row r="39" spans="1:12" ht="18.75" customHeight="1">
      <c r="A39" s="109">
        <v>2027</v>
      </c>
      <c r="B39" s="110" t="s">
        <v>238</v>
      </c>
      <c r="C39" s="185">
        <v>20</v>
      </c>
      <c r="D39" s="113"/>
      <c r="E39" s="193">
        <f t="shared" si="0"/>
        <v>0</v>
      </c>
      <c r="F39" s="275"/>
      <c r="G39" s="276"/>
      <c r="H39" s="277"/>
      <c r="I39" s="273"/>
      <c r="J39" s="274"/>
      <c r="K39" s="97"/>
      <c r="L39" s="14"/>
    </row>
    <row r="40" spans="1:12" ht="18.75" customHeight="1">
      <c r="A40" s="109">
        <v>2027</v>
      </c>
      <c r="B40" s="110" t="s">
        <v>240</v>
      </c>
      <c r="C40" s="185">
        <v>20</v>
      </c>
      <c r="D40" s="71"/>
      <c r="E40" s="193">
        <f t="shared" si="0"/>
        <v>0</v>
      </c>
      <c r="F40" s="275"/>
      <c r="G40" s="276"/>
      <c r="H40" s="277"/>
      <c r="I40" s="273"/>
      <c r="J40" s="274"/>
      <c r="K40" s="97"/>
      <c r="L40" s="14"/>
    </row>
    <row r="41" spans="1:12" ht="18.75" customHeight="1">
      <c r="A41" s="109">
        <v>2027</v>
      </c>
      <c r="B41" s="110" t="s">
        <v>233</v>
      </c>
      <c r="C41" s="185">
        <v>20</v>
      </c>
      <c r="D41" s="71"/>
      <c r="E41" s="193">
        <f t="shared" si="0"/>
        <v>0</v>
      </c>
      <c r="F41" s="275"/>
      <c r="G41" s="276"/>
      <c r="H41" s="277"/>
      <c r="I41" s="273"/>
      <c r="J41" s="274"/>
      <c r="K41" s="97"/>
      <c r="L41" s="14"/>
    </row>
    <row r="42" spans="1:12" ht="18.75" customHeight="1">
      <c r="A42" s="109">
        <v>2027</v>
      </c>
      <c r="B42" s="110" t="s">
        <v>236</v>
      </c>
      <c r="C42" s="185">
        <v>20</v>
      </c>
      <c r="D42" s="71"/>
      <c r="E42" s="193">
        <f t="shared" si="0"/>
        <v>0</v>
      </c>
      <c r="F42" s="275"/>
      <c r="G42" s="276"/>
      <c r="H42" s="277"/>
      <c r="I42" s="273"/>
      <c r="J42" s="274"/>
      <c r="K42" s="97"/>
      <c r="L42" s="14"/>
    </row>
    <row r="43" spans="1:12" ht="18.75" customHeight="1">
      <c r="A43" s="109">
        <v>2028</v>
      </c>
      <c r="B43" s="110" t="s">
        <v>238</v>
      </c>
      <c r="C43" s="185">
        <v>20</v>
      </c>
      <c r="D43" s="71"/>
      <c r="E43" s="193">
        <f t="shared" si="0"/>
        <v>0</v>
      </c>
      <c r="F43" s="275"/>
      <c r="G43" s="276"/>
      <c r="H43" s="277"/>
      <c r="I43" s="273"/>
      <c r="J43" s="274"/>
      <c r="K43" s="97"/>
      <c r="L43" s="14"/>
    </row>
    <row r="44" spans="1:12" ht="18.75" customHeight="1">
      <c r="A44" s="109">
        <v>2028</v>
      </c>
      <c r="B44" s="110" t="s">
        <v>240</v>
      </c>
      <c r="C44" s="185">
        <v>20</v>
      </c>
      <c r="D44" s="113"/>
      <c r="E44" s="193">
        <f t="shared" si="0"/>
        <v>0</v>
      </c>
      <c r="F44" s="275"/>
      <c r="G44" s="276"/>
      <c r="H44" s="277"/>
      <c r="I44" s="273"/>
      <c r="J44" s="274"/>
      <c r="K44" s="141"/>
      <c r="L44" s="56"/>
    </row>
  </sheetData>
  <mergeCells count="50">
    <mergeCell ref="F28:H28"/>
    <mergeCell ref="I28:J28"/>
    <mergeCell ref="A27:J27"/>
    <mergeCell ref="B10:J10"/>
    <mergeCell ref="B11:J11"/>
    <mergeCell ref="B18:J18"/>
    <mergeCell ref="B20:G20"/>
    <mergeCell ref="B12:J12"/>
    <mergeCell ref="B13:J13"/>
    <mergeCell ref="B14:J14"/>
    <mergeCell ref="B15:J15"/>
    <mergeCell ref="B16:J16"/>
    <mergeCell ref="B17:J17"/>
    <mergeCell ref="C8:J8"/>
    <mergeCell ref="C1:H4"/>
    <mergeCell ref="B6:J6"/>
    <mergeCell ref="B7:J7"/>
    <mergeCell ref="B9:J9"/>
    <mergeCell ref="F38:H38"/>
    <mergeCell ref="I38:J38"/>
    <mergeCell ref="F39:H39"/>
    <mergeCell ref="I39:J39"/>
    <mergeCell ref="F40:H40"/>
    <mergeCell ref="F35:H35"/>
    <mergeCell ref="I35:J35"/>
    <mergeCell ref="F36:H36"/>
    <mergeCell ref="I36:J36"/>
    <mergeCell ref="F37:H37"/>
    <mergeCell ref="I37:J37"/>
    <mergeCell ref="F29:H29"/>
    <mergeCell ref="I29:J29"/>
    <mergeCell ref="F30:H30"/>
    <mergeCell ref="I30:J30"/>
    <mergeCell ref="F31:H31"/>
    <mergeCell ref="I31:J31"/>
    <mergeCell ref="F32:H32"/>
    <mergeCell ref="I32:J32"/>
    <mergeCell ref="F33:H33"/>
    <mergeCell ref="I33:J33"/>
    <mergeCell ref="F34:H34"/>
    <mergeCell ref="I34:J34"/>
    <mergeCell ref="F43:H43"/>
    <mergeCell ref="I43:J43"/>
    <mergeCell ref="F44:H44"/>
    <mergeCell ref="I44:J44"/>
    <mergeCell ref="I40:J40"/>
    <mergeCell ref="F41:H41"/>
    <mergeCell ref="I41:J41"/>
    <mergeCell ref="F42:H42"/>
    <mergeCell ref="I42:J42"/>
  </mergeCells>
  <pageMargins left="0.7" right="0.7" top="0.75" bottom="0.75" header="0.3" footer="0.3"/>
  <pageSetup scale="43" orientation="portrait"/>
  <headerFooter>
    <oddFooter>&amp;C&amp;"Helvetica Neue,Regular"&amp;12&amp;K000000&amp;P</oddFooter>
  </headerFooter>
  <ignoredErrors>
    <ignoredError sqref="J3:J4" numberStoredAsText="1"/>
    <ignoredError sqref="B23 G24 C23:G23" formulaRange="1"/>
    <ignoredError sqref="C24" formula="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4"/>
  <sheetViews>
    <sheetView showGridLines="0" topLeftCell="A16" zoomScale="80" zoomScaleNormal="80" workbookViewId="0">
      <selection activeCell="B25" sqref="B25:C25"/>
    </sheetView>
  </sheetViews>
  <sheetFormatPr baseColWidth="10" defaultColWidth="11.42578125" defaultRowHeight="15" customHeight="1"/>
  <cols>
    <col min="1" max="1" width="45.85546875" style="1" customWidth="1"/>
    <col min="2" max="10" width="21.42578125" style="1" customWidth="1"/>
    <col min="11" max="11" width="11.42578125" style="1" customWidth="1"/>
    <col min="12" max="16384" width="11.42578125" style="1"/>
  </cols>
  <sheetData>
    <row r="1" spans="1:10" ht="23.25" customHeight="1">
      <c r="A1" s="114"/>
      <c r="B1" s="76"/>
      <c r="C1" s="285" t="s">
        <v>189</v>
      </c>
      <c r="D1" s="286"/>
      <c r="E1" s="286"/>
      <c r="F1" s="286"/>
      <c r="G1" s="286"/>
      <c r="H1" s="286"/>
      <c r="I1" s="77" t="s">
        <v>1</v>
      </c>
      <c r="J1" s="78" t="s">
        <v>2</v>
      </c>
    </row>
    <row r="2" spans="1:10" ht="22.5" customHeight="1">
      <c r="A2" s="116"/>
      <c r="B2" s="79"/>
      <c r="C2" s="287"/>
      <c r="D2" s="287"/>
      <c r="E2" s="287"/>
      <c r="F2" s="287"/>
      <c r="G2" s="287"/>
      <c r="H2" s="287"/>
      <c r="I2" s="80" t="s">
        <v>3</v>
      </c>
      <c r="J2" s="81">
        <v>4</v>
      </c>
    </row>
    <row r="3" spans="1:10" ht="22.5" customHeight="1">
      <c r="A3" s="116"/>
      <c r="B3" s="79"/>
      <c r="C3" s="287"/>
      <c r="D3" s="287"/>
      <c r="E3" s="287"/>
      <c r="F3" s="287"/>
      <c r="G3" s="287"/>
      <c r="H3" s="287"/>
      <c r="I3" s="80" t="s">
        <v>4</v>
      </c>
      <c r="J3" s="180" t="s">
        <v>5</v>
      </c>
    </row>
    <row r="4" spans="1:10" ht="22.5" customHeight="1">
      <c r="A4" s="117"/>
      <c r="B4" s="118"/>
      <c r="C4" s="304"/>
      <c r="D4" s="304"/>
      <c r="E4" s="304"/>
      <c r="F4" s="304"/>
      <c r="G4" s="304"/>
      <c r="H4" s="304"/>
      <c r="I4" s="83" t="s">
        <v>6</v>
      </c>
      <c r="J4" s="181" t="s">
        <v>7</v>
      </c>
    </row>
    <row r="5" spans="1:10" ht="30" customHeight="1">
      <c r="A5" s="119"/>
      <c r="B5" s="120"/>
      <c r="C5" s="120"/>
      <c r="D5" s="120"/>
      <c r="E5" s="120"/>
      <c r="F5" s="120"/>
      <c r="G5" s="120"/>
      <c r="H5" s="120"/>
      <c r="I5" s="86"/>
      <c r="J5" s="121"/>
    </row>
    <row r="6" spans="1:10" ht="30" customHeight="1">
      <c r="A6" s="88" t="s">
        <v>127</v>
      </c>
      <c r="B6" s="278" t="s">
        <v>47</v>
      </c>
      <c r="C6" s="279"/>
      <c r="D6" s="279"/>
      <c r="E6" s="279"/>
      <c r="F6" s="279"/>
      <c r="G6" s="279"/>
      <c r="H6" s="279"/>
      <c r="I6" s="279"/>
      <c r="J6" s="279"/>
    </row>
    <row r="7" spans="1:10" ht="30" customHeight="1">
      <c r="A7" s="88" t="s">
        <v>190</v>
      </c>
      <c r="B7" s="278" t="s">
        <v>269</v>
      </c>
      <c r="C7" s="279"/>
      <c r="D7" s="279"/>
      <c r="E7" s="279"/>
      <c r="F7" s="279"/>
      <c r="G7" s="279"/>
      <c r="H7" s="279"/>
      <c r="I7" s="279"/>
      <c r="J7" s="279"/>
    </row>
    <row r="8" spans="1:10" ht="30" customHeight="1">
      <c r="A8" s="88" t="s">
        <v>192</v>
      </c>
      <c r="B8" s="90" t="s">
        <v>312</v>
      </c>
      <c r="C8" s="297" t="s">
        <v>313</v>
      </c>
      <c r="D8" s="298"/>
      <c r="E8" s="298"/>
      <c r="F8" s="298"/>
      <c r="G8" s="298"/>
      <c r="H8" s="298"/>
      <c r="I8" s="298"/>
      <c r="J8" s="299"/>
    </row>
    <row r="9" spans="1:10" ht="30" customHeight="1">
      <c r="A9" s="88" t="s">
        <v>195</v>
      </c>
      <c r="B9" s="278" t="s">
        <v>314</v>
      </c>
      <c r="C9" s="279"/>
      <c r="D9" s="279"/>
      <c r="E9" s="279"/>
      <c r="F9" s="279"/>
      <c r="G9" s="279"/>
      <c r="H9" s="279"/>
      <c r="I9" s="279"/>
      <c r="J9" s="279"/>
    </row>
    <row r="10" spans="1:10" ht="30" customHeight="1">
      <c r="A10" s="88" t="s">
        <v>197</v>
      </c>
      <c r="B10" s="278" t="s">
        <v>315</v>
      </c>
      <c r="C10" s="279"/>
      <c r="D10" s="279"/>
      <c r="E10" s="279"/>
      <c r="F10" s="279"/>
      <c r="G10" s="279"/>
      <c r="H10" s="279"/>
      <c r="I10" s="279"/>
      <c r="J10" s="279"/>
    </row>
    <row r="11" spans="1:10" ht="30" customHeight="1">
      <c r="A11" s="88" t="s">
        <v>198</v>
      </c>
      <c r="B11" s="278" t="s">
        <v>246</v>
      </c>
      <c r="C11" s="279"/>
      <c r="D11" s="279"/>
      <c r="E11" s="279"/>
      <c r="F11" s="279"/>
      <c r="G11" s="279"/>
      <c r="H11" s="279"/>
      <c r="I11" s="279"/>
      <c r="J11" s="279"/>
    </row>
    <row r="12" spans="1:10" ht="30" customHeight="1">
      <c r="A12" s="88" t="s">
        <v>200</v>
      </c>
      <c r="B12" s="278" t="s">
        <v>201</v>
      </c>
      <c r="C12" s="279"/>
      <c r="D12" s="279"/>
      <c r="E12" s="279"/>
      <c r="F12" s="279"/>
      <c r="G12" s="279"/>
      <c r="H12" s="279"/>
      <c r="I12" s="279"/>
      <c r="J12" s="279"/>
    </row>
    <row r="13" spans="1:10" ht="30" customHeight="1">
      <c r="A13" s="88" t="s">
        <v>202</v>
      </c>
      <c r="B13" s="289" t="s">
        <v>203</v>
      </c>
      <c r="C13" s="290"/>
      <c r="D13" s="290"/>
      <c r="E13" s="290"/>
      <c r="F13" s="290"/>
      <c r="G13" s="290"/>
      <c r="H13" s="290"/>
      <c r="I13" s="290"/>
      <c r="J13" s="291"/>
    </row>
    <row r="14" spans="1:10" ht="30" customHeight="1">
      <c r="A14" s="88" t="s">
        <v>204</v>
      </c>
      <c r="B14" s="278" t="s">
        <v>316</v>
      </c>
      <c r="C14" s="279"/>
      <c r="D14" s="279"/>
      <c r="E14" s="279"/>
      <c r="F14" s="279"/>
      <c r="G14" s="279"/>
      <c r="H14" s="279"/>
      <c r="I14" s="279"/>
      <c r="J14" s="279"/>
    </row>
    <row r="15" spans="1:10" ht="30" customHeight="1">
      <c r="A15" s="88" t="s">
        <v>206</v>
      </c>
      <c r="B15" s="278" t="s">
        <v>317</v>
      </c>
      <c r="C15" s="279"/>
      <c r="D15" s="279"/>
      <c r="E15" s="279"/>
      <c r="F15" s="279"/>
      <c r="G15" s="279"/>
      <c r="H15" s="279"/>
      <c r="I15" s="279"/>
      <c r="J15" s="279"/>
    </row>
    <row r="16" spans="1:10" ht="30" customHeight="1">
      <c r="A16" s="88" t="s">
        <v>208</v>
      </c>
      <c r="B16" s="278" t="s">
        <v>318</v>
      </c>
      <c r="C16" s="279"/>
      <c r="D16" s="279"/>
      <c r="E16" s="279"/>
      <c r="F16" s="279"/>
      <c r="G16" s="279"/>
      <c r="H16" s="279"/>
      <c r="I16" s="279"/>
      <c r="J16" s="279"/>
    </row>
    <row r="17" spans="1:10" ht="30" customHeight="1">
      <c r="A17" s="88" t="s">
        <v>210</v>
      </c>
      <c r="B17" s="278" t="s">
        <v>319</v>
      </c>
      <c r="C17" s="279"/>
      <c r="D17" s="279"/>
      <c r="E17" s="279"/>
      <c r="F17" s="313"/>
      <c r="G17" s="279"/>
      <c r="H17" s="279"/>
      <c r="I17" s="279"/>
      <c r="J17" s="279"/>
    </row>
    <row r="18" spans="1:10" ht="30" customHeight="1">
      <c r="A18" s="88" t="s">
        <v>211</v>
      </c>
      <c r="B18" s="278" t="s">
        <v>320</v>
      </c>
      <c r="C18" s="279"/>
      <c r="D18" s="279"/>
      <c r="E18" s="279"/>
      <c r="F18" s="279"/>
      <c r="G18" s="279"/>
      <c r="H18" s="279"/>
      <c r="I18" s="279"/>
      <c r="J18" s="279"/>
    </row>
    <row r="19" spans="1:10" ht="30" customHeight="1">
      <c r="A19" s="91"/>
      <c r="B19" s="124"/>
      <c r="C19" s="124"/>
      <c r="D19" s="124"/>
      <c r="E19" s="124"/>
      <c r="F19" s="124"/>
      <c r="G19" s="124"/>
      <c r="H19" s="125"/>
      <c r="I19" s="125"/>
      <c r="J19" s="136"/>
    </row>
    <row r="20" spans="1:10" ht="30" customHeight="1">
      <c r="A20" s="95"/>
      <c r="B20" s="283" t="s">
        <v>213</v>
      </c>
      <c r="C20" s="284"/>
      <c r="D20" s="284"/>
      <c r="E20" s="284"/>
      <c r="F20" s="284"/>
      <c r="G20" s="284"/>
      <c r="H20" s="127"/>
      <c r="I20" s="128"/>
      <c r="J20" s="137"/>
    </row>
    <row r="21" spans="1:10" ht="30" customHeight="1">
      <c r="A21" s="98"/>
      <c r="B21" s="99" t="s">
        <v>214</v>
      </c>
      <c r="C21" s="99" t="s">
        <v>215</v>
      </c>
      <c r="D21" s="99" t="s">
        <v>216</v>
      </c>
      <c r="E21" s="99" t="s">
        <v>217</v>
      </c>
      <c r="F21" s="99" t="s">
        <v>218</v>
      </c>
      <c r="G21" s="99" t="s">
        <v>219</v>
      </c>
      <c r="H21" s="127"/>
      <c r="I21" s="128"/>
      <c r="J21" s="137"/>
    </row>
    <row r="22" spans="1:10" ht="30" customHeight="1">
      <c r="A22" s="100" t="s">
        <v>220</v>
      </c>
      <c r="B22" s="130">
        <v>1</v>
      </c>
      <c r="C22" s="130">
        <v>1</v>
      </c>
      <c r="D22" s="130">
        <v>1</v>
      </c>
      <c r="E22" s="130">
        <v>1</v>
      </c>
      <c r="F22" s="130">
        <v>1</v>
      </c>
      <c r="G22" s="105">
        <v>1</v>
      </c>
      <c r="H22" s="127"/>
      <c r="I22" s="128"/>
      <c r="J22" s="137"/>
    </row>
    <row r="23" spans="1:10" ht="30" customHeight="1">
      <c r="A23" s="100" t="s">
        <v>221</v>
      </c>
      <c r="B23" s="134">
        <f>IFERROR(AVERAGE(D29:D30),"")</f>
        <v>1</v>
      </c>
      <c r="C23" s="134">
        <f>IFERROR(AVERAGE(D31:D34),"")</f>
        <v>1</v>
      </c>
      <c r="D23" s="134" t="str">
        <f>IFERROR(AVERAGE(D35:D38),"")</f>
        <v/>
      </c>
      <c r="E23" s="134" t="str">
        <f>IFERROR(AVERAGE(D39:D42),"")</f>
        <v/>
      </c>
      <c r="F23" s="134" t="str">
        <f>IFERROR(AVERAGE(D43:D44),"")</f>
        <v/>
      </c>
      <c r="G23" s="197">
        <f>AVERAGE(B23:F23)</f>
        <v>1</v>
      </c>
      <c r="H23" s="127"/>
      <c r="I23" s="128"/>
      <c r="J23" s="137"/>
    </row>
    <row r="24" spans="1:10" ht="30" customHeight="1">
      <c r="A24" s="100" t="s">
        <v>222</v>
      </c>
      <c r="B24" s="103">
        <f>IFERROR(IF(B23/B22&gt;100%,100%,B23/B22),"")</f>
        <v>1</v>
      </c>
      <c r="C24" s="241">
        <f>IFERROR(IF(C23/C22&gt;100%,100%,C23/C22)*0.25,"")</f>
        <v>0.25</v>
      </c>
      <c r="D24" s="103" t="str">
        <f>IFERROR(IF(D23/D22&gt;100%,100%,D23/D22),"")</f>
        <v/>
      </c>
      <c r="E24" s="103" t="str">
        <f>IFERROR(IF(E23/E22&gt;100%,100%,E23/E22),"")</f>
        <v/>
      </c>
      <c r="F24" s="103" t="str">
        <f>IFERROR(IF(F23/F22&gt;100%,100%,F23/F22),"")</f>
        <v/>
      </c>
      <c r="G24" s="104" t="s">
        <v>223</v>
      </c>
      <c r="H24" s="127"/>
      <c r="I24" s="128"/>
      <c r="J24" s="137"/>
    </row>
    <row r="25" spans="1:10" ht="30" customHeight="1">
      <c r="A25" s="100" t="s">
        <v>224</v>
      </c>
      <c r="B25" s="241">
        <f>IF(((B23/B22)*0.125)&gt;0.125,0.125,(B23/B22)*0.125)</f>
        <v>0.125</v>
      </c>
      <c r="C25" s="253">
        <f>IF(((B23/B22)*0.125)&gt;0.125,0.125,IF(((B23/B22)*0.125)+((C23/C22)*0.0625)&gt;0.1875,0.1875,((B23/B22)*0.125)+((C23/C22)*0.0625)))</f>
        <v>0.1875</v>
      </c>
      <c r="D25" s="103"/>
      <c r="E25" s="103"/>
      <c r="F25" s="103"/>
      <c r="G25" s="103">
        <f>MAX(B25:F25)</f>
        <v>0.1875</v>
      </c>
      <c r="H25" s="127"/>
      <c r="I25" s="128"/>
      <c r="J25" s="137"/>
    </row>
    <row r="26" spans="1:10" ht="30" customHeight="1">
      <c r="A26" s="131"/>
      <c r="B26" s="124"/>
      <c r="C26" s="124"/>
      <c r="D26" s="124"/>
      <c r="E26" s="124"/>
      <c r="F26" s="124"/>
      <c r="G26" s="124"/>
      <c r="H26" s="132"/>
      <c r="I26" s="132"/>
      <c r="J26" s="138"/>
    </row>
    <row r="27" spans="1:10" ht="30" customHeight="1">
      <c r="A27" s="283" t="s">
        <v>225</v>
      </c>
      <c r="B27" s="284"/>
      <c r="C27" s="284"/>
      <c r="D27" s="284"/>
      <c r="E27" s="284"/>
      <c r="F27" s="284"/>
      <c r="G27" s="284"/>
      <c r="H27" s="284"/>
      <c r="I27" s="284"/>
      <c r="J27" s="284"/>
    </row>
    <row r="28" spans="1:10" ht="30" customHeight="1">
      <c r="A28" s="96" t="s">
        <v>226</v>
      </c>
      <c r="B28" s="96" t="s">
        <v>227</v>
      </c>
      <c r="C28" s="96" t="s">
        <v>228</v>
      </c>
      <c r="D28" s="96" t="s">
        <v>229</v>
      </c>
      <c r="E28" s="96" t="s">
        <v>230</v>
      </c>
      <c r="F28" s="283" t="s">
        <v>231</v>
      </c>
      <c r="G28" s="284"/>
      <c r="H28" s="284"/>
      <c r="I28" s="283" t="s">
        <v>232</v>
      </c>
      <c r="J28" s="284"/>
    </row>
    <row r="29" spans="1:10" ht="202.5" customHeight="1">
      <c r="A29" s="109">
        <v>2024</v>
      </c>
      <c r="B29" s="110" t="s">
        <v>233</v>
      </c>
      <c r="C29" s="242">
        <v>1</v>
      </c>
      <c r="D29" s="249">
        <v>1</v>
      </c>
      <c r="E29" s="240">
        <f>IFERROR(IF(D29/C29&gt;100%,100%,D29/C29),0)</f>
        <v>1</v>
      </c>
      <c r="F29" s="332" t="s">
        <v>321</v>
      </c>
      <c r="G29" s="333"/>
      <c r="H29" s="334"/>
      <c r="I29" s="300" t="s">
        <v>322</v>
      </c>
      <c r="J29" s="301"/>
    </row>
    <row r="30" spans="1:10" ht="214.5" customHeight="1">
      <c r="A30" s="109">
        <v>2024</v>
      </c>
      <c r="B30" s="110" t="s">
        <v>236</v>
      </c>
      <c r="C30" s="242">
        <v>1</v>
      </c>
      <c r="D30" s="249">
        <v>1</v>
      </c>
      <c r="E30" s="240">
        <f t="shared" ref="E30:E44" si="0">IFERROR(IF(D30/C30&gt;100%,100%,D30/C30),0)</f>
        <v>1</v>
      </c>
      <c r="F30" s="328" t="s">
        <v>323</v>
      </c>
      <c r="G30" s="329"/>
      <c r="H30" s="330"/>
      <c r="I30" s="300" t="s">
        <v>324</v>
      </c>
      <c r="J30" s="301"/>
    </row>
    <row r="31" spans="1:10" ht="258.75" customHeight="1">
      <c r="A31" s="109">
        <v>2025</v>
      </c>
      <c r="B31" s="110" t="s">
        <v>238</v>
      </c>
      <c r="C31" s="242">
        <v>1</v>
      </c>
      <c r="D31" s="249">
        <v>1</v>
      </c>
      <c r="E31" s="240">
        <f t="shared" si="0"/>
        <v>1</v>
      </c>
      <c r="F31" s="275" t="s">
        <v>325</v>
      </c>
      <c r="G31" s="276"/>
      <c r="H31" s="277"/>
      <c r="I31" s="300" t="s">
        <v>326</v>
      </c>
      <c r="J31" s="301"/>
    </row>
    <row r="32" spans="1:10" ht="18.75">
      <c r="A32" s="109">
        <v>2025</v>
      </c>
      <c r="B32" s="110" t="s">
        <v>240</v>
      </c>
      <c r="C32" s="242">
        <v>1</v>
      </c>
      <c r="D32" s="249"/>
      <c r="E32" s="240">
        <f t="shared" si="0"/>
        <v>0</v>
      </c>
      <c r="F32" s="314"/>
      <c r="G32" s="315"/>
      <c r="H32" s="316"/>
      <c r="I32" s="315"/>
      <c r="J32" s="316"/>
    </row>
    <row r="33" spans="1:10" ht="18.75" customHeight="1">
      <c r="A33" s="109">
        <v>2025</v>
      </c>
      <c r="B33" s="110" t="s">
        <v>233</v>
      </c>
      <c r="C33" s="242">
        <v>1</v>
      </c>
      <c r="D33" s="244"/>
      <c r="E33" s="240">
        <f t="shared" si="0"/>
        <v>0</v>
      </c>
      <c r="F33" s="275"/>
      <c r="G33" s="276"/>
      <c r="H33" s="277"/>
      <c r="I33" s="300"/>
      <c r="J33" s="301"/>
    </row>
    <row r="34" spans="1:10" ht="18.75" customHeight="1">
      <c r="A34" s="109">
        <v>2025</v>
      </c>
      <c r="B34" s="110" t="s">
        <v>236</v>
      </c>
      <c r="C34" s="242">
        <v>1</v>
      </c>
      <c r="D34" s="242"/>
      <c r="E34" s="240">
        <f t="shared" si="0"/>
        <v>0</v>
      </c>
      <c r="F34" s="275"/>
      <c r="G34" s="276"/>
      <c r="H34" s="277"/>
      <c r="I34" s="300"/>
      <c r="J34" s="301"/>
    </row>
    <row r="35" spans="1:10" ht="18.75" customHeight="1">
      <c r="A35" s="109">
        <v>2026</v>
      </c>
      <c r="B35" s="110" t="s">
        <v>238</v>
      </c>
      <c r="C35" s="242">
        <v>1</v>
      </c>
      <c r="D35" s="244"/>
      <c r="E35" s="240">
        <f t="shared" si="0"/>
        <v>0</v>
      </c>
      <c r="F35" s="275"/>
      <c r="G35" s="276"/>
      <c r="H35" s="277"/>
      <c r="I35" s="300"/>
      <c r="J35" s="301"/>
    </row>
    <row r="36" spans="1:10" ht="18.75" customHeight="1">
      <c r="A36" s="109">
        <v>2026</v>
      </c>
      <c r="B36" s="110" t="s">
        <v>240</v>
      </c>
      <c r="C36" s="242">
        <v>1</v>
      </c>
      <c r="D36" s="244"/>
      <c r="E36" s="240">
        <f t="shared" si="0"/>
        <v>0</v>
      </c>
      <c r="F36" s="275"/>
      <c r="G36" s="276"/>
      <c r="H36" s="277"/>
      <c r="I36" s="300"/>
      <c r="J36" s="301"/>
    </row>
    <row r="37" spans="1:10" ht="18.75" customHeight="1">
      <c r="A37" s="109">
        <v>2026</v>
      </c>
      <c r="B37" s="110" t="s">
        <v>233</v>
      </c>
      <c r="C37" s="242">
        <v>1</v>
      </c>
      <c r="D37" s="244"/>
      <c r="E37" s="240">
        <f t="shared" si="0"/>
        <v>0</v>
      </c>
      <c r="F37" s="275"/>
      <c r="G37" s="276"/>
      <c r="H37" s="277"/>
      <c r="I37" s="300"/>
      <c r="J37" s="301"/>
    </row>
    <row r="38" spans="1:10" ht="18.75" customHeight="1">
      <c r="A38" s="109">
        <v>2026</v>
      </c>
      <c r="B38" s="110" t="s">
        <v>236</v>
      </c>
      <c r="C38" s="242">
        <v>1</v>
      </c>
      <c r="D38" s="244"/>
      <c r="E38" s="240">
        <f t="shared" si="0"/>
        <v>0</v>
      </c>
      <c r="F38" s="275"/>
      <c r="G38" s="276"/>
      <c r="H38" s="277"/>
      <c r="I38" s="300"/>
      <c r="J38" s="301"/>
    </row>
    <row r="39" spans="1:10" ht="18.75" customHeight="1">
      <c r="A39" s="109">
        <v>2027</v>
      </c>
      <c r="B39" s="110" t="s">
        <v>238</v>
      </c>
      <c r="C39" s="242">
        <v>1</v>
      </c>
      <c r="D39" s="242"/>
      <c r="E39" s="240">
        <f t="shared" si="0"/>
        <v>0</v>
      </c>
      <c r="F39" s="275"/>
      <c r="G39" s="276"/>
      <c r="H39" s="277"/>
      <c r="I39" s="300"/>
      <c r="J39" s="301"/>
    </row>
    <row r="40" spans="1:10" ht="18.75" customHeight="1">
      <c r="A40" s="109">
        <v>2027</v>
      </c>
      <c r="B40" s="110" t="s">
        <v>240</v>
      </c>
      <c r="C40" s="242">
        <v>1</v>
      </c>
      <c r="D40" s="244"/>
      <c r="E40" s="240">
        <f t="shared" si="0"/>
        <v>0</v>
      </c>
      <c r="F40" s="275"/>
      <c r="G40" s="276"/>
      <c r="H40" s="277"/>
      <c r="I40" s="300"/>
      <c r="J40" s="301"/>
    </row>
    <row r="41" spans="1:10" ht="18.75" customHeight="1">
      <c r="A41" s="109">
        <v>2027</v>
      </c>
      <c r="B41" s="110" t="s">
        <v>233</v>
      </c>
      <c r="C41" s="242">
        <v>1</v>
      </c>
      <c r="D41" s="244"/>
      <c r="E41" s="240">
        <f t="shared" si="0"/>
        <v>0</v>
      </c>
      <c r="F41" s="275"/>
      <c r="G41" s="276"/>
      <c r="H41" s="277"/>
      <c r="I41" s="300"/>
      <c r="J41" s="301"/>
    </row>
    <row r="42" spans="1:10" ht="18.75" customHeight="1">
      <c r="A42" s="109">
        <v>2027</v>
      </c>
      <c r="B42" s="110" t="s">
        <v>236</v>
      </c>
      <c r="C42" s="242">
        <v>1</v>
      </c>
      <c r="D42" s="244"/>
      <c r="E42" s="240">
        <f t="shared" si="0"/>
        <v>0</v>
      </c>
      <c r="F42" s="275"/>
      <c r="G42" s="276"/>
      <c r="H42" s="277"/>
      <c r="I42" s="300"/>
      <c r="J42" s="301"/>
    </row>
    <row r="43" spans="1:10" ht="18.75" customHeight="1">
      <c r="A43" s="109">
        <v>2028</v>
      </c>
      <c r="B43" s="110" t="s">
        <v>238</v>
      </c>
      <c r="C43" s="242">
        <v>1</v>
      </c>
      <c r="D43" s="244"/>
      <c r="E43" s="240">
        <f t="shared" si="0"/>
        <v>0</v>
      </c>
      <c r="F43" s="275"/>
      <c r="G43" s="276"/>
      <c r="H43" s="277"/>
      <c r="I43" s="300"/>
      <c r="J43" s="301"/>
    </row>
    <row r="44" spans="1:10" ht="18.75" customHeight="1">
      <c r="A44" s="109">
        <v>2028</v>
      </c>
      <c r="B44" s="110" t="s">
        <v>240</v>
      </c>
      <c r="C44" s="242">
        <v>1</v>
      </c>
      <c r="D44" s="242"/>
      <c r="E44" s="240">
        <f t="shared" si="0"/>
        <v>0</v>
      </c>
      <c r="F44" s="275"/>
      <c r="G44" s="276"/>
      <c r="H44" s="277"/>
      <c r="I44" s="300"/>
      <c r="J44" s="301"/>
    </row>
  </sheetData>
  <mergeCells count="50">
    <mergeCell ref="F28:H28"/>
    <mergeCell ref="I28:J28"/>
    <mergeCell ref="F29:H29"/>
    <mergeCell ref="I29:J29"/>
    <mergeCell ref="F30:H30"/>
    <mergeCell ref="I30:J30"/>
    <mergeCell ref="B18:J18"/>
    <mergeCell ref="B20:G20"/>
    <mergeCell ref="A27:J27"/>
    <mergeCell ref="B15:J15"/>
    <mergeCell ref="B16:J16"/>
    <mergeCell ref="B17:J17"/>
    <mergeCell ref="B10:J10"/>
    <mergeCell ref="B11:J11"/>
    <mergeCell ref="B12:J12"/>
    <mergeCell ref="B13:J13"/>
    <mergeCell ref="B14:J14"/>
    <mergeCell ref="C8:J8"/>
    <mergeCell ref="C1:H4"/>
    <mergeCell ref="B6:J6"/>
    <mergeCell ref="B7:J7"/>
    <mergeCell ref="B9:J9"/>
    <mergeCell ref="F37:H37"/>
    <mergeCell ref="I37:J37"/>
    <mergeCell ref="F38:H38"/>
    <mergeCell ref="I38:J38"/>
    <mergeCell ref="F39:H39"/>
    <mergeCell ref="I39:J39"/>
    <mergeCell ref="F34:H34"/>
    <mergeCell ref="I34:J34"/>
    <mergeCell ref="F35:H35"/>
    <mergeCell ref="I35:J35"/>
    <mergeCell ref="F36:H36"/>
    <mergeCell ref="I36:J36"/>
    <mergeCell ref="F31:H31"/>
    <mergeCell ref="I31:J31"/>
    <mergeCell ref="F32:H32"/>
    <mergeCell ref="I32:J32"/>
    <mergeCell ref="F33:H33"/>
    <mergeCell ref="I33:J33"/>
    <mergeCell ref="F43:H43"/>
    <mergeCell ref="I43:J43"/>
    <mergeCell ref="F44:H44"/>
    <mergeCell ref="I44:J44"/>
    <mergeCell ref="F40:H40"/>
    <mergeCell ref="I40:J40"/>
    <mergeCell ref="F41:H41"/>
    <mergeCell ref="I41:J41"/>
    <mergeCell ref="F42:H42"/>
    <mergeCell ref="I42:J42"/>
  </mergeCells>
  <pageMargins left="0.7" right="0.7" top="0.75" bottom="0.75" header="0.3" footer="0.3"/>
  <pageSetup orientation="portrait"/>
  <headerFooter>
    <oddFooter>&amp;C&amp;"Helvetica Neue,Regular"&amp;12&amp;K000000&amp;P</oddFooter>
  </headerFooter>
  <ignoredErrors>
    <ignoredError sqref="J3:J4" numberStoredAsText="1"/>
    <ignoredError sqref="B23:C23" formulaRange="1"/>
    <ignoredError sqref="C24" formula="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02391-0BB8-4BFA-AE52-BC1A6513A9A9}">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FD7206F6-CCBB-40AC-83A5-A90768589ED0}">
  <ds:schemaRefs>
    <ds:schemaRef ds:uri="http://schemas.microsoft.com/sharepoint/v3/contenttype/forms"/>
  </ds:schemaRefs>
</ds:datastoreItem>
</file>

<file path=customXml/itemProps3.xml><?xml version="1.0" encoding="utf-8"?>
<ds:datastoreItem xmlns:ds="http://schemas.openxmlformats.org/officeDocument/2006/customXml" ds:itemID="{B3AD2F9E-B856-4059-BCB6-EB7A1A8BA2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32</vt:i4>
      </vt:variant>
    </vt:vector>
  </HeadingPairs>
  <TitlesOfParts>
    <vt:vector size="32" baseType="lpstr">
      <vt:lpstr>1. MISIONALES</vt:lpstr>
      <vt:lpstr>2. NO MISIONALES</vt:lpstr>
      <vt:lpstr>3.1.1 OAC EM</vt:lpstr>
      <vt:lpstr>3.1.2 OAC DCE</vt:lpstr>
      <vt:lpstr>3.1.3 SGGD LAB</vt:lpstr>
      <vt:lpstr>3.2.1 DCDS ED</vt:lpstr>
      <vt:lpstr>3.2.2 DAE EAD</vt:lpstr>
      <vt:lpstr>3.2.3 DDH SDH</vt:lpstr>
      <vt:lpstr>3.2.4 SAR SEN</vt:lpstr>
      <vt:lpstr>3.2.5 DDH ADH</vt:lpstr>
      <vt:lpstr>3.2.6 DDH FDH</vt:lpstr>
      <vt:lpstr>3.3.1 DTI PETI</vt:lpstr>
      <vt:lpstr>3.3.2 DJ NOR</vt:lpstr>
      <vt:lpstr>3.3.3 DJ DEF</vt:lpstr>
      <vt:lpstr>3.3.4 OAP GA</vt:lpstr>
      <vt:lpstr>3.3.5 OAP SG</vt:lpstr>
      <vt:lpstr>3.3.6 SGI SAC DP</vt:lpstr>
      <vt:lpstr>3.3.7 SGI SAC TRA</vt:lpstr>
      <vt:lpstr>3.4.1 DGDL POL PUB</vt:lpstr>
      <vt:lpstr>3.4.2 SGL AALL</vt:lpstr>
      <vt:lpstr>3.4.3 DGAEP INFO</vt:lpstr>
      <vt:lpstr>3.4.4 DGP JP</vt:lpstr>
      <vt:lpstr>3.4.5 DGP IVC</vt:lpstr>
      <vt:lpstr>3.5.1 DGTH PINT</vt:lpstr>
      <vt:lpstr>3.5.2 OAP GESCO</vt:lpstr>
      <vt:lpstr>3.5.3 OAP ESTA</vt:lpstr>
      <vt:lpstr>3.5.4 SGL CGL</vt:lpstr>
      <vt:lpstr>3.5.5 SGGD OBS</vt:lpstr>
      <vt:lpstr>3.5.6 DRP AT</vt:lpstr>
      <vt:lpstr>4. OBJETIVOS ESTRATÉGICOS</vt:lpstr>
      <vt:lpstr>Instrucciones diligenciamiento</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Diego Luis Buelvas Ramirez</cp:lastModifiedBy>
  <cp:revision/>
  <dcterms:created xsi:type="dcterms:W3CDTF">2024-12-30T19:41:18Z</dcterms:created>
  <dcterms:modified xsi:type="dcterms:W3CDTF">2025-07-15T23:47:54Z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