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8" documentId="13_ncr:1_{F1781BDC-5AB4-4981-AF39-59EEF96135A9}" xr6:coauthVersionLast="47" xr6:coauthVersionMax="47" xr10:uidLastSave="{EEEF295A-C686-49EC-8F0E-9BCAD9309ACF}"/>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 l="1"/>
  <c r="AQ27" i="1"/>
  <c r="AQ25" i="1"/>
  <c r="AQ24" i="1"/>
  <c r="AQ23" i="1"/>
  <c r="AQ26" i="1"/>
  <c r="AQ22" i="1"/>
  <c r="AQ19" i="1"/>
  <c r="AQ18" i="1"/>
  <c r="AQ15" i="1"/>
  <c r="AQ20" i="1"/>
  <c r="AQ17" i="1"/>
  <c r="AQ16" i="1"/>
  <c r="AQ14" i="1"/>
  <c r="AQ13" i="1"/>
  <c r="X29" i="1"/>
  <c r="X21" i="1"/>
  <c r="AR25" i="1"/>
  <c r="X14" i="1"/>
  <c r="X18" i="1"/>
  <c r="AP28" i="1"/>
  <c r="AR28" i="1" s="1"/>
  <c r="AK28" i="1"/>
  <c r="AM28" i="1" s="1"/>
  <c r="AF28" i="1"/>
  <c r="AH28" i="1" s="1"/>
  <c r="AA28" i="1"/>
  <c r="AC28" i="1" s="1"/>
  <c r="AH27" i="1"/>
  <c r="AC27" i="1"/>
  <c r="AP26" i="1"/>
  <c r="AK26" i="1"/>
  <c r="AM26" i="1" s="1"/>
  <c r="AF26" i="1"/>
  <c r="AH26" i="1" s="1"/>
  <c r="AA26" i="1"/>
  <c r="AC26" i="1" s="1"/>
  <c r="V26" i="1"/>
  <c r="X26" i="1" s="1"/>
  <c r="AP25" i="1"/>
  <c r="AR26" i="1" s="1"/>
  <c r="AK25" i="1"/>
  <c r="AM25" i="1" s="1"/>
  <c r="AF25" i="1"/>
  <c r="AH25" i="1" s="1"/>
  <c r="AA25" i="1"/>
  <c r="AC25" i="1" s="1"/>
  <c r="V25" i="1"/>
  <c r="X25" i="1" s="1"/>
  <c r="AP24" i="1"/>
  <c r="AR24" i="1" s="1"/>
  <c r="AK24" i="1"/>
  <c r="AM24" i="1" s="1"/>
  <c r="AF24" i="1"/>
  <c r="AH24" i="1" s="1"/>
  <c r="AA24" i="1"/>
  <c r="AC24" i="1" s="1"/>
  <c r="AP23" i="1"/>
  <c r="AR23" i="1" s="1"/>
  <c r="AR29" i="1" s="1"/>
  <c r="AK23" i="1"/>
  <c r="AM23" i="1" s="1"/>
  <c r="AF23" i="1"/>
  <c r="AH23" i="1" s="1"/>
  <c r="AA23" i="1"/>
  <c r="AC23" i="1" s="1"/>
  <c r="V23" i="1"/>
  <c r="X23" i="1" s="1"/>
  <c r="AP22" i="1"/>
  <c r="AR22" i="1" s="1"/>
  <c r="AK22" i="1"/>
  <c r="AM22" i="1" s="1"/>
  <c r="AF22" i="1"/>
  <c r="AH22" i="1" s="1"/>
  <c r="AA22" i="1"/>
  <c r="AC22" i="1" s="1"/>
  <c r="V22" i="1"/>
  <c r="AK13" i="1"/>
  <c r="AP13" i="1"/>
  <c r="AR13" i="1" s="1"/>
  <c r="AM13" i="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20" i="1"/>
  <c r="AR20" i="1" s="1"/>
  <c r="AP19" i="1"/>
  <c r="AR19" i="1" s="1"/>
  <c r="AP18" i="1"/>
  <c r="AR18" i="1" s="1"/>
  <c r="AP17" i="1"/>
  <c r="AR17" i="1" s="1"/>
  <c r="AP16" i="1"/>
  <c r="AR16" i="1" s="1"/>
  <c r="AP15" i="1"/>
  <c r="AR15" i="1" s="1"/>
  <c r="AP14" i="1"/>
  <c r="AK20" i="1"/>
  <c r="AM20" i="1" s="1"/>
  <c r="AK19" i="1"/>
  <c r="AM19" i="1" s="1"/>
  <c r="AK18" i="1"/>
  <c r="AM18" i="1" s="1"/>
  <c r="AK17" i="1"/>
  <c r="AM17" i="1" s="1"/>
  <c r="AK16" i="1"/>
  <c r="AM16" i="1" s="1"/>
  <c r="AK15" i="1"/>
  <c r="AM15" i="1" s="1"/>
  <c r="AK14" i="1"/>
  <c r="AM14" i="1" s="1"/>
  <c r="AF20" i="1"/>
  <c r="AH20" i="1" s="1"/>
  <c r="AF19" i="1"/>
  <c r="AH19" i="1" s="1"/>
  <c r="AF18" i="1"/>
  <c r="AH18" i="1" s="1"/>
  <c r="AF17" i="1"/>
  <c r="AH17" i="1" s="1"/>
  <c r="AF16" i="1"/>
  <c r="AH16" i="1" s="1"/>
  <c r="AF15" i="1"/>
  <c r="AH15" i="1" s="1"/>
  <c r="AF14" i="1"/>
  <c r="AH14" i="1" s="1"/>
  <c r="AF13" i="1"/>
  <c r="AH13" i="1" s="1"/>
  <c r="AC29" i="1"/>
  <c r="AA20" i="1"/>
  <c r="AC20" i="1" s="1"/>
  <c r="AA19" i="1"/>
  <c r="AC19" i="1" s="1"/>
  <c r="AA18" i="1"/>
  <c r="AC18" i="1" s="1"/>
  <c r="AA17" i="1"/>
  <c r="AC17" i="1" s="1"/>
  <c r="AA16" i="1"/>
  <c r="AC16" i="1" s="1"/>
  <c r="AA15" i="1"/>
  <c r="AC15" i="1" s="1"/>
  <c r="AA14" i="1"/>
  <c r="AC14" i="1" s="1"/>
  <c r="AA13" i="1"/>
  <c r="AC13" i="1" s="1"/>
  <c r="V20" i="1"/>
  <c r="V19" i="1"/>
  <c r="X19" i="1" s="1"/>
  <c r="V18" i="1"/>
  <c r="V17" i="1"/>
  <c r="V16" i="1"/>
  <c r="X16" i="1" s="1"/>
  <c r="V15" i="1"/>
  <c r="X15" i="1" s="1"/>
  <c r="V14" i="1"/>
  <c r="V13" i="1"/>
  <c r="X13" i="1" s="1"/>
  <c r="AR21" i="1" l="1"/>
  <c r="AR30" i="1"/>
  <c r="AM29" i="1"/>
  <c r="AH29" i="1"/>
  <c r="AM21" i="1"/>
  <c r="AM30" i="1" s="1"/>
  <c r="AH21" i="1"/>
  <c r="AC21" i="1"/>
  <c r="AC30" i="1" s="1"/>
  <c r="AH30" i="1" l="1"/>
  <c r="X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tc={1A94F2ED-E457-4F8F-AB65-44C635844E61}</author>
    <author>tc={D52734DF-D6C6-4F8B-9293-2AEFEE8A0668}</author>
    <author>tc={72C8019F-03E9-4B3E-B078-C4F762BC3DAB}</author>
    <author>tc={8AAC5E8F-0A9C-4F06-8B0A-DE38436028C6}</author>
    <author>tc={8421E798-8669-4C78-AEF9-0BEEA96A4C5D}</author>
    <author>tc={CBF3D5B0-4C45-46A4-9884-A9CB1E417361}</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Eficancia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AA13" authorId="2" shapeId="0" xr:uid="{1A94F2ED-E457-4F8F-AB65-44C635844E61}">
      <text>
        <t>[Threaded comment]
Your version of Excel allows you to read this threaded comment; however, any edits to it will get removed if the file is opened in a newer version of Excel. Learn more: https://go.microsoft.com/fwlink/?linkid=870924
Comment:
    Reporte sobre 1er trimestre de 2025</t>
      </text>
    </comment>
    <comment ref="AF13" authorId="3" shapeId="0" xr:uid="{D52734DF-D6C6-4F8B-9293-2AEFEE8A0668}">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13" authorId="4" shapeId="0" xr:uid="{72C8019F-03E9-4B3E-B078-C4F762BC3DAB}">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AA19" authorId="5" shapeId="0" xr:uid="{8AAC5E8F-0A9C-4F06-8B0A-DE38436028C6}">
      <text>
        <t>[Threaded comment]
Your version of Excel allows you to read this threaded comment; however, any edits to it will get removed if the file is opened in a newer version of Excel. Learn more: https://go.microsoft.com/fwlink/?linkid=870924
Comment:
    Reporte sobre el 1er trimestre de 2025</t>
      </text>
    </comment>
    <comment ref="AF19" authorId="6" shapeId="0" xr:uid="{8421E798-8669-4C78-AEF9-0BEEA96A4C5D}">
      <text>
        <t>[Threaded comment]
Your version of Excel allows you to read this threaded comment; however, any edits to it will get removed if the file is opened in a newer version of Excel. Learn more: https://go.microsoft.com/fwlink/?linkid=870924
Comment:
    Reporte sobre el 2do trimestre de 2025</t>
      </text>
    </comment>
    <comment ref="AK19" authorId="7" shapeId="0" xr:uid="{CBF3D5B0-4C45-46A4-9884-A9CB1E417361}">
      <text>
        <t>[Threaded comment]
Your version of Excel allows you to read this threaded comment; however, any edits to it will get removed if the file is opened in a newer version of Excel. Learn more: https://go.microsoft.com/fwlink/?linkid=870924
Comment:
    Reporte sobre el 3er trimestre de 2025</t>
      </text>
    </comment>
    <comment ref="D21" authorId="0" shapeId="0" xr:uid="{CD94BD62-55DA-4C1E-96B6-1A5F6A4412D7}">
      <text>
        <r>
          <rPr>
            <b/>
            <sz val="9"/>
            <color indexed="81"/>
            <rFont val="Tahoma"/>
            <family val="2"/>
          </rPr>
          <t>Promedio obtenido para el periodo x 80%</t>
        </r>
      </text>
    </comment>
    <comment ref="D29" authorId="0" shapeId="0" xr:uid="{9871DD7B-59A9-4D33-830E-91A8A028A8A2}">
      <text>
        <r>
          <rPr>
            <b/>
            <sz val="9"/>
            <color indexed="81"/>
            <rFont val="Tahoma"/>
            <family val="2"/>
          </rPr>
          <t>Promedio obtenido en las metas transversales para el periodo x 20%</t>
        </r>
      </text>
    </comment>
    <comment ref="D3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<sst xmlns="http://schemas.openxmlformats.org/spreadsheetml/2006/main" count="471" uniqueCount="231">
  <si>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</si>
  <si>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</si>
  <si>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</si>
  <si>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</si>
  <si>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</si>
  <si>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</si>
  <si>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</si>
  <si>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</si>
  <si>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</si>
  <si>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</si>
  <si>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</si>
  <si>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</si>
  <si>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</si>
  <si>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</si>
  <si>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</si>
  <si>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</si>
  <si>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</si>
  <si>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</si>
  <si>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</si>
  <si>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</si>
  <si>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</si>
  <si>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</si>
  <si>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</si>
  <si>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</si>
  <si>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</si>
  <si>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</si>
  <si>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</si>
  <si>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</si>
  <si>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</si>
  <si>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</si>
  <si>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</si>
  <si>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</si>
  <si>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</si>
  <si>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</si>
  <si>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</si>
  <si>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</si>
  <si>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</si>
  <si>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</si>
  <si>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</si>
  <si>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</si>
  <si>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PLANEACIÓN INSTITUCIONAL</t>
    </r>
  </si>
  <si>
    <t>Código: PLE-PIN-F017
Versión: 07
Vigencia: 21 de enero de 2025
Caso HOLA: 113317</t>
  </si>
  <si>
    <t>VIGENCIA DE LA PLANEACIÓN 2025</t>
  </si>
  <si>
    <t>Oficina Asesora de Planeación</t>
  </si>
  <si>
    <t>CONTROL DE CAMBIOS</t>
  </si>
  <si>
    <t>VERSIÓN</t>
  </si>
  <si>
    <t>28 de enero de 2025</t>
  </si>
  <si>
    <t>Publicación del plan de gestión aprobado por CIGD. Caso HOLA:  115925</t>
  </si>
  <si>
    <t>16 de abril de 2025</t>
  </si>
  <si>
    <t>Para el primer trimestre de la vigencia 2025, el Plan de Gestión del proceso Planeacion Institucional  alcanzó un nivel de desempeño del 100,00% y 34,91%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</si>
  <si>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</si>
  <si>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</si>
  <si>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</si>
  <si>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</si>
  <si>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</si>
  <si>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</si>
  <si>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</si>
  <si>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</si>
  <si>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</si>
  <si>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Realizar cuatro (4) reportes de avance del Plan Estratégico Institucional</t>
  </si>
  <si>
    <t>Gestión</t>
  </si>
  <si>
    <t>Reporte de avance del Plan Estratégico Institucional</t>
  </si>
  <si>
    <t>Número de reportes de avance del Plan Estratégico Institucional realizados</t>
  </si>
  <si>
    <t>Suma</t>
  </si>
  <si>
    <t>Eficacia</t>
  </si>
  <si>
    <t>Política 15. Seguimiento y evaluación de la gestión institucional</t>
  </si>
  <si>
    <t>Gastos de Funcionamiento</t>
  </si>
  <si>
    <t>Reporte de avance trimestral del Plan Estratégico Institucional</t>
  </si>
  <si>
    <t>Reporte de las dependencias responsables de las metas e indicadores del PEI</t>
  </si>
  <si>
    <t>Oficina Asesora de Planeación - Equipo de Planeación Institucional y Sectorial</t>
  </si>
  <si>
    <t xml:space="preserve">En el primer trimestre 2025, se realizó el seguimiento al Plan Estratégico Institucional con corte a 31 de diciembre de 2024. El reporte se encuentra publicado en la página web de la entidad en la Sección de Transparencia. </t>
  </si>
  <si>
    <t>2</t>
  </si>
  <si>
    <t>Diseñar una (1) estrategia para el  prediligenciamiento de la información a reportar en el Formulario Ünico de reporte avance a la gestión - FURAG 2024</t>
  </si>
  <si>
    <t>Estrategia para el  prediligenciamiento de la información a reportar en el Formulario Único de Reporte Avance a la Gestión - FURAG 2024 diseñada</t>
  </si>
  <si>
    <t>Número de estrategias para el prediligenciamiento de la información FURAG 2024</t>
  </si>
  <si>
    <t xml:space="preserve">Estrategia para el prediligenciamiento de la información FURAG 2024. </t>
  </si>
  <si>
    <t xml:space="preserve">Presentación que incluye el  cronograma para el prediligenciamiento de la información FURAG 2024. </t>
  </si>
  <si>
    <t>Reporte FURAG 2023</t>
  </si>
  <si>
    <t>Se realizó el diseño de la estrategia para el prediligenciamiento de la informaciòn a reportar en el Formulario Ünico de reporte avance a la gestión - FURAG 2024, se solicitó a los lìderes de polìticas el diligenciamiento de información en las carpetas compartidas.</t>
  </si>
  <si>
    <t>Meta 2   https://gobiernobogota.sharepoint.com/:f:/s/grOficinaAsesoradePlaneacion/EvhKSkaP7kZHvj5KJLSaTkAB_Td-9js5CdXSbKFnbZx1TA?e=UJnQbb</t>
  </si>
  <si>
    <t>3</t>
  </si>
  <si>
    <t>Realizar trimestralmente la revisión metodológica del avance del 100% de los planes de gestión de los procesos en el nivel central y local</t>
  </si>
  <si>
    <t>Porcentaje de los planes de gestión revisados en el nivel central y local</t>
  </si>
  <si>
    <t>(Número de planes de gestión revisados / Número de planes de gestión) * 100</t>
  </si>
  <si>
    <t>Constante</t>
  </si>
  <si>
    <t>Porcentaje de  planes de gestión revisados</t>
  </si>
  <si>
    <t>Reporte trimestral del seguimiento a los planes de gestión revisados por la OAP.</t>
  </si>
  <si>
    <t>Planes de gestión y evidencias  reportadas por parte de las  dependencias y alcaldías locales.</t>
  </si>
  <si>
    <t>Se realizó  la revision metodologica a los Planes de Gestion con corte a 31 de Diciembre de 2024 y que corresponde al IV trimestre , cuyo entregable se encuentea en el siguiente link :   
https://gaia.gobiernobogota.gov.co/content/planes-de-gestion-alcaldias-locales-2024      y   https://gaia.gobiernobogota.gov.co/content/planes-de-gesti%C3%B3n-nivel-central-2024</t>
  </si>
  <si>
    <t>Planes de Gestion Nivel Central    y  Alcaldias  Locales  Treinta y ocho en total 
https://gaia.gobiernobogota.gov.co/content/planes-de-gestion-alcaldias-locales-2024      y   https://gaia.gobiernobogota.gov.co/content/planes-de-gesti%C3%B3n-nivel-central-2024</t>
  </si>
  <si>
    <t xml:space="preserve">En el primer trimestre 2025, se realizó el seguimiento  metodologico a los Planes de Gestion del IV trimestre de 2024 los cuales se encuentran publicados en Matiz </t>
  </si>
  <si>
    <t>4</t>
  </si>
  <si>
    <t>Realizar tres (3) informes de monitoreo a los riesgos de gestión y corrupción identificados en la entidad.</t>
  </si>
  <si>
    <t>Informe de monitoreo a los riesgos de gestión y corrupción</t>
  </si>
  <si>
    <t>Número de informes de monitoreo de riesgos realizados</t>
  </si>
  <si>
    <t>Informes de monitoreo de riesgos</t>
  </si>
  <si>
    <t>Política 19. Control Interno</t>
  </si>
  <si>
    <t>Informe cuatrimestral de monitoreo de  riesgos de gestión y corrupción.</t>
  </si>
  <si>
    <t>Matrices de monitoreo de riesgos diligenciadas por el nivel central y local.</t>
  </si>
  <si>
    <t>Se realizó el monitoreo de riesgos correspondiente al III cuatrimestre 2024, cuyo entregable es el Informe de Monitoreo de Riesgos, el cual fue publicado en la página web de la entidad en el siguiente enlace: https://www.gobiernobogota.gov.co/sites/default/files/2025-02/informe_monitoreo_de_riesgos_III_cuatrimestre_2024.pdf</t>
  </si>
  <si>
    <t>https://gobiernobogota.sharepoint.com/:f:/s/grOficinaAsesoradePlaneacion/EqrYQDfmlQtIjkUgLG1NReABTwFrnf8lJzwOD-eR42PemA?e=GJP1ks
https://www.gobiernobogota.gov.co/sites/default/files/2025-02/informe_monitoreo_de_riesgos_III_cuatrimestre_2024.pdf</t>
  </si>
  <si>
    <t>5</t>
  </si>
  <si>
    <t>Elaborar e implementar una (1) estrategia para la formulación de la Planeación Institucional 2026</t>
  </si>
  <si>
    <t>Estrategia para la formulación de la Planeación Institucional 2026 elaborada e implementada.</t>
  </si>
  <si>
    <t>Número de estrategias para la formulación de la Planeación Institucional elaboradas e implementadas.</t>
  </si>
  <si>
    <t xml:space="preserve">Suma </t>
  </si>
  <si>
    <t>Política 3. Planeación institucional</t>
  </si>
  <si>
    <t>Cronograma de la planeación institucional 2026
Propuesta de planes institucionales revisados</t>
  </si>
  <si>
    <t>Formulación de planes de gestión e institucionales por parte de los procesos y alcaldías locales.</t>
  </si>
  <si>
    <t>No programada</t>
  </si>
  <si>
    <t>6</t>
  </si>
  <si>
    <t xml:space="preserve">Realizar el 100 % de la revisión metodológica de la actualización documental de los procesos en el Sistema de Gestión </t>
  </si>
  <si>
    <t xml:space="preserve">Porcentaje de revisión metodológica de la actualización documental de los procesos en el Sistema de Gestión. </t>
  </si>
  <si>
    <t>(Número de documentos revisados metodológicamente  en el Sistema de Gestión/ Número de documentos presentados por los procesos) *100</t>
  </si>
  <si>
    <t xml:space="preserve">Porcentaje de revisión metodológica de la actualización documental de los procesos del Sistema de Gestión. </t>
  </si>
  <si>
    <t>Política 6. Fortalecimiento organizacional y simplificación de procesos</t>
  </si>
  <si>
    <t xml:space="preserve">Listado maestro de documentos 
Herramienta  de actualización documental diligenciado por parte de cada analista de procesos </t>
  </si>
  <si>
    <t>Documentos revisados
Correos de revisión de los documentos del Sistema de Gestión.</t>
  </si>
  <si>
    <t>La Oficina Asesora de Planeación - Gestión por procesos ha brindado acompañamiento metodológico a los 19 procesos para la actualización documental. 
Con corte 28 de marzo se realizó la actualización de 82 documentos. Como evidencia se aportan correos de revisión de documentos y Listado Maestro de Documentos.</t>
  </si>
  <si>
    <t>https://gobiernobogota.sharepoint.com/:f:/s/grOficinaAsesoradePlaneacion/ElWfAM5Wlj9IlWNsNhBNW94BaXl90C-PeTxl-_Af5WRwHw?e=la7hNs</t>
  </si>
  <si>
    <t>Realizar reporte de seguimiento físico y financiero al 100% de los proyectos de inversión del nivel central de la Secretaría Distrital de Gobierno en la plataforma SegPlan (SDP)</t>
  </si>
  <si>
    <t>Porcentaje de proyectos de inversión del nivel central de la SDG con seguimiento físico y financiero en la plataforma SegPlan</t>
  </si>
  <si>
    <t>(Número de proyectos de inversión del nivel central de la Secretaría Distrital de Gobierno con reporte de seguimiento físico y financiero en la plataforma SegPlan (SDP) / Número de proyectos de inversión del nivel central de la Secretaría Distrital de Gobierno) * 100</t>
  </si>
  <si>
    <t>Reportes de seguimiento SEGPLAN</t>
  </si>
  <si>
    <t>8179- Fortalecimiento de la gestión administrativa y operativa de la Secretaria Distrital de Gobierno Bogotá D.C.</t>
  </si>
  <si>
    <t>Seguimiento actividades proyectos de inversión e indicadores Plan de Desarrollo Distrital sobre el trimestre vencido</t>
  </si>
  <si>
    <t>Reporte de seguimiento SEGPLAN</t>
  </si>
  <si>
    <t>Oficina Asesora de Planeación - Equipo de Proyectos de Inversión</t>
  </si>
  <si>
    <t>Durante el mes de enero de 2025, se realizo el último seguimiento de la vigencia 2024 de los indicadores de las metas Plan de Desarrollo un Nuevo contrato social y ambiental y del Plan de Desarrollo Bogota Camina segura. Actualizandose la información de ejecución presupuestal por metas y reservas presupuestales. Respecto al PDD BCS se realizó seguimiento a los 11 Proyectos de Inversión, el mismo se reporta de conformidad con la información aportada por las gerencias de los Proyectos de Inversión, el avance acumulado trimestral y anual de los indicadores plan de desarrollo y las metas proyecto. Asi mismo, se actualizan las fichas Ebid de acuerdo con los ajustes realizados en los componentes financieros de los proyectos.</t>
  </si>
  <si>
    <t>Seguimiento BCS: Informe Oficial Segplan 2024 https://gobiernobogota.sharepoint.com/:f:/s/grOficinaAsesoradePlaneacion/Enf-TVIDuQRDpp4LjAvN6GQBp-ppNZI4P5GBjxASWNnXHw?e=2swM6U
Seguimiento NCSA:  Informe Oficial Segplan 2024  https://gobiernobogota.sharepoint.com/:f:/s/grOficinaAsesoradePlaneacion/EuGQ7wvI7fxGtaEFRIux53MBbMyKCVXTZuUJ67QGJd1uMw?e=1S4EDU
Fichas ebid: https://gobiernobogota.sharepoint.com/:u:/s/grOficinaAsesoradePlaneacion/EcqIK8N_hL1HhXNgOdx90IAB3OrWI9-GMyD70GpXvg-voQ?e=XWw4mf</t>
  </si>
  <si>
    <t>Durante la vigencia 2025, se realizo el último seguimiento de la vigencia 2024 de los indicadores de las metas Plan de Desarrollo un Nuevo contrato social y ambiental y del Plan de Desarrollo Bogota Camina segura. Lo que permite identificar estrategias de acción y ejecución, eficiencia y eficacia para la SDG.</t>
  </si>
  <si>
    <t>3. Propiciar la revolución del servicio público con criterios de calidad, calidez, eficacia, oportunidad, sostenibilidad y transformación digital.</t>
  </si>
  <si>
    <t>8</t>
  </si>
  <si>
    <t>Mantener una (1) certificación en el Programa de Excelencia Ambiental Distrital con la implementación del Sistema de Gestión Ambiental bajo los criterios de la norma ISO 14001:205</t>
  </si>
  <si>
    <t>Sostenibilidad del sistema de gestión</t>
  </si>
  <si>
    <t>Certificación del Programa de Excelencia Ambiental Distrital</t>
  </si>
  <si>
    <t>Número de Certificaciones del Programa de Excelencia Ambiental Distrital</t>
  </si>
  <si>
    <t>Certificación</t>
  </si>
  <si>
    <t>Efectividad</t>
  </si>
  <si>
    <t>No Aplica</t>
  </si>
  <si>
    <t>Informe de calificación obtenida para la vigencia</t>
  </si>
  <si>
    <t>Informe de calificación obtenida para la vigencia. Secretaría Distrital de Ambiente.</t>
  </si>
  <si>
    <t>Oficina Asesora de Planeación - Equipo de Gestión Ambiental</t>
  </si>
  <si>
    <t>Meta no programada</t>
  </si>
  <si>
    <t xml:space="preserve">Meta no programada </t>
  </si>
  <si>
    <t>Total metas técnicas (80%)</t>
  </si>
  <si>
    <t>MT1</t>
  </si>
  <si>
    <t>Obtener una calificación semestral del 80% en la medición de desempeño ambiental, de acuerdo a los criterios establecidos para el Sistema de Gestión Ambiental</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</si>
  <si>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</si>
  <si>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</si>
  <si>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</si>
  <si>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</si>
  <si>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</si>
  <si>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 criterios ambientales</t>
  </si>
  <si>
    <t>Aplicación de la meta: dependencias del proceso.
Reporte de la meta: Oficina Asesora de Planeación</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</si>
  <si>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</si>
  <si>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</si>
  <si>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</si>
  <si>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</si>
  <si>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</si>
  <si>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</si>
  <si>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</si>
  <si>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</si>
  <si>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Se actualizaron todos los documentos programados en el cronograma de actualización documental para el periodo</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</si>
  <si>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</si>
  <si>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</si>
  <si>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</si>
  <si>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</si>
  <si>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</si>
  <si>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</si>
  <si>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</si>
  <si>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</si>
  <si>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</si>
  <si>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</si>
  <si>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</si>
  <si>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</si>
  <si>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</si>
  <si>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</si>
  <si>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</si>
  <si>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</si>
  <si>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Según reporte de requerimientos ciudadanos de la Oficina de atencion a la ciudadania </t>
  </si>
  <si>
    <t>Segun radicado de la Oficina de atecion a la CIudadania Radicado No. 20254600138593
Fecha: 07-04-2025</t>
  </si>
  <si>
    <t xml:space="preserve">Meta programada cumplida </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</si>
  <si>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</si>
  <si>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</si>
  <si>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</si>
  <si>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</si>
  <si>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</si>
  <si>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</si>
  <si>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</si>
  <si>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Segun radicado de la Oficina de atecion a la CIudadania Radicado No. 20254600138593
Fecha: 07-04-2026</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</si>
  <si>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</si>
  <si>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</si>
  <si>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</si>
  <si>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</si>
  <si>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</si>
  <si>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</si>
  <si>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</si>
  <si>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</si>
  <si>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</si>
  <si>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</si>
  <si>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</si>
  <si>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</si>
  <si>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</si>
  <si>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</si>
  <si>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</si>
  <si>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</si>
  <si>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</si>
  <si>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</si>
  <si>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</si>
  <si>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</si>
  <si>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</si>
  <si>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</si>
  <si>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</si>
  <si>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</si>
  <si>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</si>
  <si>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</si>
  <si>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</si>
  <si>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</si>
  <si>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</si>
  <si>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</si>
  <si>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</si>
  <si>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</si>
  <si>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</si>
  <si>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</si>
  <si>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</si>
  <si>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</si>
  <si>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16. Gestión Documental</t>
  </si>
  <si>
    <t>Política 17. Gestión de la Información Estadística</t>
  </si>
  <si>
    <t>Política 18. Gestión del Conocimiento y la Innovación</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</si>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</sst>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rgb="FF000000"/>
      <name val="Calibri Light"/>
      <family val="2"/>
    </font>
    <font>
      <sz val="11"/>
      <color theme="8" tint="-0.249977111117893"/>
      <name val="Calibri Light"/>
      <family val="2"/>
    </font>
    <font>
      <sz val="11"/>
      <color theme="8" tint="-0.249977111117893"/>
      <name val="Calibri Light"/>
      <family val="2"/>
      <scheme val="major"/>
    </font>
    <font>
      <u/>
      <sz val="11"/>
      <color theme="10"/>
      <name val="Calibri"/>
      <family val="2"/>
      <scheme val="minor"/>
    </font>
    <font>
      <sz val="12"/>
      <color rgb="FF000000"/>
      <name val="Calibri"/>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3" fillId="0" borderId="0" applyFont="0" applyFill="0" applyBorder="0" applyAlignment="0" applyProtection="0"/>
    <xf numFmtId="41" fontId="3" fillId="0" borderId="0" applyFont="0" applyFill="0" applyBorder="0" applyAlignment="0" applyProtection="0"/>
    <xf numFmtId="0" fontId="18" fillId="0" borderId="0" applyNumberFormat="0" applyFill="0" applyBorder="0" applyAlignment="0" applyProtection="0"/>
  </cellStyleXfs>
  <cellXfs count="158">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9" fontId="1" fillId="0" borderId="1" xfId="1" applyFont="1" applyBorder="1" applyAlignment="1">
      <alignment horizontal="center" vertical="center" wrapText="1"/>
    </xf>
    <xf numFmtId="9" fontId="15" fillId="0" borderId="1" xfId="1" applyFont="1" applyFill="1" applyBorder="1" applyAlignment="1">
      <alignment horizontal="center" vertical="center" wrapText="1"/>
    </xf>
    <xf numFmtId="0" fontId="15" fillId="0" borderId="1" xfId="0" applyFont="1" applyBorder="1" applyAlignment="1">
      <alignment vertical="center" wrapText="1"/>
    </xf>
    <xf numFmtId="9" fontId="1" fillId="0" borderId="1" xfId="1"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9" fontId="16" fillId="0" borderId="1" xfId="1"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justify" vertical="center" wrapText="1"/>
    </xf>
    <xf numFmtId="1" fontId="17" fillId="0" borderId="1" xfId="0" applyNumberFormat="1" applyFont="1" applyBorder="1" applyAlignment="1">
      <alignment horizontal="justify" vertical="center" wrapText="1"/>
    </xf>
    <xf numFmtId="0" fontId="17" fillId="0" borderId="1" xfId="0" applyFont="1" applyBorder="1" applyAlignment="1">
      <alignment horizontal="center" vertical="center" wrapText="1"/>
    </xf>
    <xf numFmtId="0" fontId="17" fillId="9" borderId="1" xfId="0" applyFont="1" applyFill="1" applyBorder="1" applyAlignment="1">
      <alignment horizontal="justify" vertical="center" wrapText="1"/>
    </xf>
    <xf numFmtId="1" fontId="17" fillId="9"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4" fillId="0" borderId="1" xfId="1" applyFont="1" applyFill="1" applyBorder="1" applyAlignment="1">
      <alignment horizontal="center" vertical="center" wrapText="1"/>
    </xf>
    <xf numFmtId="0" fontId="1" fillId="0" borderId="1" xfId="0" applyFont="1" applyBorder="1" applyAlignment="1">
      <alignment horizontal="left" vertical="center" wrapText="1"/>
    </xf>
    <xf numFmtId="0" fontId="18" fillId="0" borderId="1" xfId="3" applyBorder="1" applyAlignment="1">
      <alignment horizontal="center" vertical="center" wrapText="1"/>
    </xf>
    <xf numFmtId="9" fontId="18" fillId="0" borderId="1" xfId="3" applyNumberFormat="1" applyBorder="1" applyAlignment="1">
      <alignment horizontal="center" vertical="center" wrapText="1"/>
    </xf>
    <xf numFmtId="9" fontId="1" fillId="0" borderId="1" xfId="1" applyFont="1" applyBorder="1" applyAlignment="1">
      <alignment horizontal="left" vertical="center" wrapText="1"/>
    </xf>
    <xf numFmtId="164" fontId="1" fillId="0" borderId="1" xfId="0" applyNumberFormat="1" applyFont="1" applyBorder="1" applyAlignment="1">
      <alignment horizontal="left" vertical="center" wrapText="1"/>
    </xf>
    <xf numFmtId="9" fontId="19" fillId="0" borderId="1" xfId="0" applyNumberFormat="1" applyFont="1" applyBorder="1" applyAlignment="1">
      <alignment horizontal="center" vertical="center" wrapText="1"/>
    </xf>
    <xf numFmtId="0" fontId="18" fillId="0" borderId="0" xfId="3" applyAlignment="1">
      <alignment horizontal="center" vertical="center" wrapText="1"/>
    </xf>
    <xf numFmtId="10" fontId="6" fillId="3" borderId="1" xfId="1" applyNumberFormat="1" applyFont="1" applyFill="1" applyBorder="1" applyAlignment="1">
      <alignment wrapText="1"/>
    </xf>
    <xf numFmtId="10" fontId="8" fillId="2" borderId="1" xfId="0"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1" fillId="0" borderId="1" xfId="1" applyFont="1" applyFill="1" applyBorder="1" applyAlignment="1">
      <alignment horizontal="right" vertical="center" wrapText="1"/>
    </xf>
    <xf numFmtId="165"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9" fontId="4" fillId="0" borderId="1" xfId="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16" fillId="0" borderId="1" xfId="0" applyFont="1" applyBorder="1" applyAlignment="1">
      <alignment horizontal="right" vertical="center" wrapText="1"/>
    </xf>
    <xf numFmtId="0" fontId="17" fillId="0" borderId="1" xfId="0" applyFont="1" applyBorder="1" applyAlignment="1">
      <alignment horizontal="right" vertical="center" wrapText="1"/>
    </xf>
    <xf numFmtId="10" fontId="17" fillId="0" borderId="1" xfId="1" applyNumberFormat="1" applyFont="1" applyBorder="1" applyAlignment="1">
      <alignment horizontal="right" vertical="center" wrapText="1"/>
    </xf>
    <xf numFmtId="10" fontId="8" fillId="2" borderId="1" xfId="0" applyNumberFormat="1" applyFont="1" applyFill="1" applyBorder="1" applyAlignment="1">
      <alignment horizontal="right" wrapText="1"/>
    </xf>
  </cellXfs>
  <cellStyles count="4">
    <cellStyle name="Hyperlink" xfId="3" xr:uid="{00000000-000B-0000-0000-000008000000}"/>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iego Luis Buelvas Ramirez" id="{1F9DA560-3775-4C6C-AD4A-1CAD5EB19AF8}" userId="S::diego.buelvas@gobiernobogota.gov.co::32107fec-01c3-494a-b393-2ab72af8c3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A13" dT="2024-10-30T15:51:11.53" personId="{1F9DA560-3775-4C6C-AD4A-1CAD5EB19AF8}" id="{1A94F2ED-E457-4F8F-AB65-44C635844E61}">
    <text>Reporte sobre 1er trimestre de 2025</text>
  </threadedComment>
  <threadedComment ref="AF13" dT="2024-10-30T15:51:25.83" personId="{1F9DA560-3775-4C6C-AD4A-1CAD5EB19AF8}" id="{D52734DF-D6C6-4F8B-9293-2AEFEE8A0668}">
    <text>Reporte sobre el 2do trimestre de 2025</text>
  </threadedComment>
  <threadedComment ref="AK13" dT="2024-10-30T15:51:46.84" personId="{1F9DA560-3775-4C6C-AD4A-1CAD5EB19AF8}" id="{72C8019F-03E9-4B3E-B078-C4F762BC3DAB}">
    <text>Reporte sobre el 3er trimestre de 2025</text>
  </threadedComment>
  <threadedComment ref="AA19" dT="2024-10-30T16:04:35.66" personId="{1F9DA560-3775-4C6C-AD4A-1CAD5EB19AF8}" id="{8AAC5E8F-0A9C-4F06-8B0A-DE38436028C6}">
    <text>Reporte sobre el 1er trimestre de 2025</text>
  </threadedComment>
  <threadedComment ref="AF19" dT="2024-10-30T16:04:49.48" personId="{1F9DA560-3775-4C6C-AD4A-1CAD5EB19AF8}" id="{8421E798-8669-4C78-AEF9-0BEEA96A4C5D}">
    <text>Reporte sobre el 2do trimestre de 2025</text>
  </threadedComment>
  <threadedComment ref="AK19" dT="2024-10-30T16:05:01.18" personId="{1F9DA560-3775-4C6C-AD4A-1CAD5EB19AF8}" id="{CBF3D5B0-4C45-46A4-9884-A9CB1E417361}">
    <text>Reporte sobre el 3er trimestre de 2025</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gobiernobogota.sharepoint.com/:f:/s/grOficinaAsesoradePlaneacion/EnTDAxKPZZdHgC54VL9OFdEBT-LqsntNvcK4Dqaa_Ov4Vw?e=O27Bla" TargetMode="External"/><Relationship Id="rId7" Type="http://schemas.openxmlformats.org/officeDocument/2006/relationships/comments" Target="../comments2.xml"/><Relationship Id="rId2" Type="http://schemas.openxmlformats.org/officeDocument/2006/relationships/hyperlink" Target="../../../../../../../../../../:f:/s/grOficinaAsesoradePlaneacion/ElWfAM5Wlj9IlWNsNhBNW94BaXl90C-PeTxl-_Af5WRwHw?e=la7hNs" TargetMode="External"/><Relationship Id="rId1" Type="http://schemas.openxmlformats.org/officeDocument/2006/relationships/hyperlink" Target="../../../../../../../../../../:f:/s/grOficinaAsesoradePlaneacion/EqrYQDfmlQtIjkUgLG1NReABTwFrnf8lJzwOD-eR42PemA?e=GJP1k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30" t="s">
        <v>0</v>
      </c>
      <c r="B1" s="131"/>
      <c r="C1" s="131"/>
      <c r="D1" s="131"/>
      <c r="E1" s="131"/>
      <c r="F1" s="131"/>
      <c r="G1" s="131"/>
      <c r="H1" s="131"/>
      <c r="I1" s="131"/>
      <c r="J1" s="131"/>
      <c r="K1" s="131"/>
      <c r="L1" s="131"/>
      <c r="M1" s="132" t="s">
        <v>1</v>
      </c>
      <c r="N1" s="132"/>
      <c r="O1" s="132"/>
      <c r="P1" s="132"/>
      <c r="Q1" s="132"/>
    </row>
    <row r="2" spans="1:44" s="43" customFormat="1" ht="23.45" customHeight="1">
      <c r="A2" s="133" t="s">
        <v>2</v>
      </c>
      <c r="B2" s="134"/>
      <c r="C2" s="134"/>
      <c r="D2" s="134"/>
      <c r="E2" s="134"/>
      <c r="F2" s="134"/>
      <c r="G2" s="134"/>
      <c r="H2" s="134"/>
      <c r="I2" s="134"/>
      <c r="J2" s="134"/>
      <c r="K2" s="134"/>
      <c r="L2" s="134"/>
      <c r="M2" s="42"/>
      <c r="N2" s="42"/>
      <c r="O2" s="42"/>
      <c r="P2" s="42"/>
      <c r="Q2" s="42"/>
    </row>
    <row r="3" spans="1:44" s="41" customFormat="1"/>
    <row r="4" spans="1:44" s="41" customFormat="1" ht="29.1" customHeight="1">
      <c r="A4" s="119" t="s">
        <v>3</v>
      </c>
      <c r="B4" s="119"/>
      <c r="C4" s="119"/>
      <c r="D4" s="119"/>
      <c r="E4" s="47"/>
      <c r="F4" s="47"/>
      <c r="G4" s="47"/>
      <c r="H4" s="135"/>
      <c r="I4" s="135"/>
      <c r="J4" s="135"/>
      <c r="K4" s="135"/>
      <c r="L4" s="136"/>
    </row>
    <row r="5" spans="1:44" s="41" customFormat="1" ht="15" customHeight="1">
      <c r="A5" s="119"/>
      <c r="B5" s="119"/>
      <c r="C5" s="119"/>
      <c r="D5" s="119"/>
      <c r="E5" s="2"/>
      <c r="F5" s="2"/>
      <c r="G5" s="2"/>
      <c r="H5" s="2" t="s">
        <v>4</v>
      </c>
      <c r="I5" s="137" t="s">
        <v>5</v>
      </c>
      <c r="J5" s="135"/>
      <c r="K5" s="135"/>
      <c r="L5" s="136"/>
    </row>
    <row r="6" spans="1:44" s="41" customFormat="1">
      <c r="A6" s="119"/>
      <c r="B6" s="119"/>
      <c r="C6" s="119"/>
      <c r="D6" s="119"/>
      <c r="E6" s="2"/>
      <c r="F6" s="2"/>
      <c r="G6" s="2"/>
      <c r="H6" s="44"/>
      <c r="I6" s="138" t="s">
        <v>6</v>
      </c>
      <c r="J6" s="138"/>
      <c r="K6" s="138"/>
      <c r="L6" s="138"/>
    </row>
    <row r="7" spans="1:44" s="41" customFormat="1">
      <c r="A7" s="119"/>
      <c r="B7" s="119"/>
      <c r="C7" s="119"/>
      <c r="D7" s="119"/>
      <c r="E7" s="2"/>
      <c r="F7" s="2"/>
      <c r="G7" s="2"/>
      <c r="H7" s="44"/>
      <c r="I7" s="138"/>
      <c r="J7" s="138"/>
      <c r="K7" s="138"/>
      <c r="L7" s="138"/>
    </row>
    <row r="8" spans="1:44" s="41" customFormat="1">
      <c r="A8" s="119"/>
      <c r="B8" s="119"/>
      <c r="C8" s="119"/>
      <c r="D8" s="119"/>
      <c r="E8" s="2"/>
      <c r="F8" s="2"/>
      <c r="G8" s="2"/>
      <c r="H8" s="44"/>
      <c r="I8" s="138"/>
      <c r="J8" s="138"/>
      <c r="K8" s="138"/>
      <c r="L8" s="138"/>
    </row>
    <row r="9" spans="1:44" s="41" customFormat="1"/>
    <row r="10" spans="1:44" ht="14.45" customHeight="1">
      <c r="A10" s="119" t="s">
        <v>7</v>
      </c>
      <c r="B10" s="119"/>
      <c r="C10" s="124" t="s">
        <v>8</v>
      </c>
      <c r="D10" s="125"/>
      <c r="E10" s="125"/>
      <c r="F10" s="125"/>
      <c r="G10" s="126"/>
      <c r="H10" s="120" t="s">
        <v>9</v>
      </c>
      <c r="I10" s="120"/>
      <c r="J10" s="120"/>
      <c r="K10" s="120"/>
      <c r="L10" s="120"/>
      <c r="M10" s="120"/>
      <c r="N10" s="120"/>
      <c r="O10" s="120"/>
      <c r="P10" s="120"/>
      <c r="Q10" s="120"/>
      <c r="R10" s="120"/>
      <c r="S10" s="121" t="s">
        <v>10</v>
      </c>
      <c r="T10" s="121" t="s">
        <v>11</v>
      </c>
      <c r="U10" s="89" t="s">
        <v>12</v>
      </c>
      <c r="V10" s="90"/>
      <c r="W10" s="90"/>
      <c r="X10" s="90"/>
      <c r="Y10" s="91"/>
      <c r="Z10" s="95" t="s">
        <v>13</v>
      </c>
      <c r="AA10" s="96"/>
      <c r="AB10" s="96"/>
      <c r="AC10" s="96"/>
      <c r="AD10" s="97"/>
      <c r="AE10" s="101" t="s">
        <v>14</v>
      </c>
      <c r="AF10" s="102"/>
      <c r="AG10" s="102"/>
      <c r="AH10" s="102"/>
      <c r="AI10" s="103"/>
      <c r="AJ10" s="107" t="s">
        <v>15</v>
      </c>
      <c r="AK10" s="108"/>
      <c r="AL10" s="108"/>
      <c r="AM10" s="108"/>
      <c r="AN10" s="109"/>
      <c r="AO10" s="113" t="s">
        <v>16</v>
      </c>
      <c r="AP10" s="114"/>
      <c r="AQ10" s="114"/>
      <c r="AR10" s="115"/>
    </row>
    <row r="11" spans="1:44" ht="14.45" customHeight="1">
      <c r="A11" s="119"/>
      <c r="B11" s="119"/>
      <c r="C11" s="127"/>
      <c r="D11" s="128"/>
      <c r="E11" s="128"/>
      <c r="F11" s="128"/>
      <c r="G11" s="129"/>
      <c r="H11" s="120"/>
      <c r="I11" s="120"/>
      <c r="J11" s="120"/>
      <c r="K11" s="120"/>
      <c r="L11" s="120"/>
      <c r="M11" s="120"/>
      <c r="N11" s="120"/>
      <c r="O11" s="120"/>
      <c r="P11" s="120"/>
      <c r="Q11" s="120"/>
      <c r="R11" s="120"/>
      <c r="S11" s="122"/>
      <c r="T11" s="122"/>
      <c r="U11" s="92"/>
      <c r="V11" s="93"/>
      <c r="W11" s="93"/>
      <c r="X11" s="93"/>
      <c r="Y11" s="94"/>
      <c r="Z11" s="98"/>
      <c r="AA11" s="99"/>
      <c r="AB11" s="99"/>
      <c r="AC11" s="99"/>
      <c r="AD11" s="100"/>
      <c r="AE11" s="104"/>
      <c r="AF11" s="105"/>
      <c r="AG11" s="105"/>
      <c r="AH11" s="105"/>
      <c r="AI11" s="106"/>
      <c r="AJ11" s="110"/>
      <c r="AK11" s="111"/>
      <c r="AL11" s="111"/>
      <c r="AM11" s="111"/>
      <c r="AN11" s="112"/>
      <c r="AO11" s="116"/>
      <c r="AP11" s="117"/>
      <c r="AQ11" s="117"/>
      <c r="AR11" s="118"/>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23"/>
      <c r="T12" s="12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0"/>
  <sheetViews>
    <sheetView tabSelected="1" zoomScale="90" zoomScaleNormal="90" workbookViewId="0">
      <selection activeCell="G8" sqref="G8:J8"/>
    </sheetView>
  </sheetViews>
  <sheetFormatPr defaultColWidth="10.85546875" defaultRowHeight="15"/>
  <cols>
    <col min="1" max="1" width="4.140625" style="1" customWidth="1"/>
    <col min="2" max="2" width="25.5703125" style="1" customWidth="1"/>
    <col min="3" max="3" width="12.7109375" style="1" customWidth="1"/>
    <col min="4" max="4" width="49" style="1" customWidth="1"/>
    <col min="5" max="5" width="17.5703125" style="1" customWidth="1"/>
    <col min="6" max="6" width="29.85546875" style="1" customWidth="1"/>
    <col min="7" max="7" width="27.5703125" style="1" customWidth="1"/>
    <col min="8" max="8" width="10" style="1" customWidth="1"/>
    <col min="9" max="9" width="18.42578125" style="1" customWidth="1"/>
    <col min="10" max="10" width="34.4257812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34.85546875" style="1" customWidth="1"/>
    <col min="20" max="20" width="29" style="1" customWidth="1"/>
    <col min="21" max="21" width="29.7109375" style="1" customWidth="1"/>
    <col min="22" max="24" width="16.5703125" style="1" customWidth="1"/>
    <col min="25" max="25" width="44" style="1" customWidth="1"/>
    <col min="26" max="26" width="26.8554687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30" t="s">
        <v>40</v>
      </c>
      <c r="B1" s="131"/>
      <c r="C1" s="131"/>
      <c r="D1" s="131"/>
      <c r="E1" s="131"/>
      <c r="F1" s="131"/>
      <c r="G1" s="131"/>
      <c r="H1" s="131"/>
      <c r="I1" s="131"/>
      <c r="J1" s="131"/>
      <c r="K1" s="132" t="s">
        <v>41</v>
      </c>
      <c r="L1" s="132"/>
      <c r="M1" s="132"/>
      <c r="N1" s="132"/>
      <c r="O1" s="132"/>
    </row>
    <row r="2" spans="1:45" s="43" customFormat="1" ht="23.45" customHeight="1">
      <c r="A2" s="133" t="s">
        <v>42</v>
      </c>
      <c r="B2" s="134"/>
      <c r="C2" s="134"/>
      <c r="D2" s="134"/>
      <c r="E2" s="134"/>
      <c r="F2" s="134"/>
      <c r="G2" s="134"/>
      <c r="H2" s="134"/>
      <c r="I2" s="134"/>
      <c r="J2" s="134"/>
      <c r="K2" s="42"/>
      <c r="L2" s="42"/>
      <c r="M2" s="42"/>
      <c r="N2" s="42"/>
      <c r="O2" s="42"/>
    </row>
    <row r="3" spans="1:45" s="41" customFormat="1"/>
    <row r="4" spans="1:45" s="41" customFormat="1" ht="29.1" customHeight="1">
      <c r="A4" s="119" t="s">
        <v>3</v>
      </c>
      <c r="B4" s="119"/>
      <c r="C4" s="119"/>
      <c r="D4" s="139" t="s">
        <v>43</v>
      </c>
      <c r="E4" s="137" t="s">
        <v>44</v>
      </c>
      <c r="F4" s="135"/>
      <c r="G4" s="135"/>
      <c r="H4" s="135"/>
      <c r="I4" s="135"/>
      <c r="J4" s="136"/>
    </row>
    <row r="5" spans="1:45" s="41" customFormat="1" ht="15" customHeight="1">
      <c r="A5" s="119"/>
      <c r="B5" s="119"/>
      <c r="C5" s="119"/>
      <c r="D5" s="139"/>
      <c r="E5" s="2" t="s">
        <v>45</v>
      </c>
      <c r="F5" s="2" t="s">
        <v>4</v>
      </c>
      <c r="G5" s="137" t="s">
        <v>5</v>
      </c>
      <c r="H5" s="135"/>
      <c r="I5" s="135"/>
      <c r="J5" s="136"/>
    </row>
    <row r="6" spans="1:45" s="41" customFormat="1" ht="16.5">
      <c r="A6" s="119"/>
      <c r="B6" s="119"/>
      <c r="C6" s="119"/>
      <c r="D6" s="139"/>
      <c r="E6" s="44">
        <v>1</v>
      </c>
      <c r="F6" s="44" t="s">
        <v>46</v>
      </c>
      <c r="G6" s="138" t="s">
        <v>47</v>
      </c>
      <c r="H6" s="138"/>
      <c r="I6" s="138"/>
      <c r="J6" s="138"/>
    </row>
    <row r="7" spans="1:45" s="41" customFormat="1" ht="39" customHeight="1">
      <c r="A7" s="119"/>
      <c r="B7" s="119"/>
      <c r="C7" s="119"/>
      <c r="D7" s="139"/>
      <c r="E7" s="44">
        <v>2</v>
      </c>
      <c r="F7" s="44" t="s">
        <v>48</v>
      </c>
      <c r="G7" s="138" t="s">
        <v>49</v>
      </c>
      <c r="H7" s="138"/>
      <c r="I7" s="138"/>
      <c r="J7" s="138"/>
    </row>
    <row r="8" spans="1:45" s="41" customFormat="1">
      <c r="A8" s="119"/>
      <c r="B8" s="119"/>
      <c r="C8" s="119"/>
      <c r="D8" s="139"/>
      <c r="E8" s="44"/>
      <c r="F8" s="44"/>
      <c r="G8" s="138"/>
      <c r="H8" s="138"/>
      <c r="I8" s="138"/>
      <c r="J8" s="138"/>
    </row>
    <row r="9" spans="1:45" s="41" customFormat="1"/>
    <row r="10" spans="1:45" ht="14.45" customHeight="1">
      <c r="A10" s="119" t="s">
        <v>7</v>
      </c>
      <c r="B10" s="119"/>
      <c r="C10" s="119" t="s">
        <v>50</v>
      </c>
      <c r="D10" s="119"/>
      <c r="E10" s="119"/>
      <c r="F10" s="120" t="s">
        <v>9</v>
      </c>
      <c r="G10" s="120"/>
      <c r="H10" s="120"/>
      <c r="I10" s="120"/>
      <c r="J10" s="120"/>
      <c r="K10" s="120"/>
      <c r="L10" s="120"/>
      <c r="M10" s="120"/>
      <c r="N10" s="120"/>
      <c r="O10" s="120"/>
      <c r="P10" s="120"/>
      <c r="Q10" s="121" t="s">
        <v>10</v>
      </c>
      <c r="R10" s="121" t="s">
        <v>11</v>
      </c>
      <c r="S10" s="119" t="s">
        <v>51</v>
      </c>
      <c r="T10" s="119"/>
      <c r="U10" s="119"/>
      <c r="V10" s="89" t="s">
        <v>12</v>
      </c>
      <c r="W10" s="90"/>
      <c r="X10" s="90"/>
      <c r="Y10" s="90"/>
      <c r="Z10" s="91"/>
      <c r="AA10" s="95" t="s">
        <v>13</v>
      </c>
      <c r="AB10" s="96"/>
      <c r="AC10" s="96"/>
      <c r="AD10" s="96"/>
      <c r="AE10" s="97"/>
      <c r="AF10" s="101" t="s">
        <v>14</v>
      </c>
      <c r="AG10" s="102"/>
      <c r="AH10" s="102"/>
      <c r="AI10" s="102"/>
      <c r="AJ10" s="103"/>
      <c r="AK10" s="107" t="s">
        <v>15</v>
      </c>
      <c r="AL10" s="108"/>
      <c r="AM10" s="108"/>
      <c r="AN10" s="108"/>
      <c r="AO10" s="109"/>
      <c r="AP10" s="113" t="s">
        <v>16</v>
      </c>
      <c r="AQ10" s="114"/>
      <c r="AR10" s="114"/>
      <c r="AS10" s="115"/>
    </row>
    <row r="11" spans="1:45" ht="14.45" customHeight="1">
      <c r="A11" s="119"/>
      <c r="B11" s="119"/>
      <c r="C11" s="119"/>
      <c r="D11" s="119"/>
      <c r="E11" s="119"/>
      <c r="F11" s="120"/>
      <c r="G11" s="120"/>
      <c r="H11" s="120"/>
      <c r="I11" s="120"/>
      <c r="J11" s="120"/>
      <c r="K11" s="120"/>
      <c r="L11" s="120"/>
      <c r="M11" s="120"/>
      <c r="N11" s="120"/>
      <c r="O11" s="120"/>
      <c r="P11" s="120"/>
      <c r="Q11" s="122"/>
      <c r="R11" s="122"/>
      <c r="S11" s="119"/>
      <c r="T11" s="119"/>
      <c r="U11" s="119"/>
      <c r="V11" s="92"/>
      <c r="W11" s="93"/>
      <c r="X11" s="93"/>
      <c r="Y11" s="93"/>
      <c r="Z11" s="94"/>
      <c r="AA11" s="98"/>
      <c r="AB11" s="99"/>
      <c r="AC11" s="99"/>
      <c r="AD11" s="99"/>
      <c r="AE11" s="100"/>
      <c r="AF11" s="104"/>
      <c r="AG11" s="105"/>
      <c r="AH11" s="105"/>
      <c r="AI11" s="105"/>
      <c r="AJ11" s="106"/>
      <c r="AK11" s="110"/>
      <c r="AL11" s="111"/>
      <c r="AM11" s="111"/>
      <c r="AN11" s="111"/>
      <c r="AO11" s="112"/>
      <c r="AP11" s="116"/>
      <c r="AQ11" s="117"/>
      <c r="AR11" s="117"/>
      <c r="AS11" s="118"/>
    </row>
    <row r="12" spans="1:45" ht="50.25">
      <c r="A12" s="2" t="s">
        <v>17</v>
      </c>
      <c r="B12" s="2" t="s">
        <v>18</v>
      </c>
      <c r="C12" s="2" t="s">
        <v>52</v>
      </c>
      <c r="D12" s="2" t="s">
        <v>53</v>
      </c>
      <c r="E12" s="2" t="s">
        <v>54</v>
      </c>
      <c r="F12" s="20" t="s">
        <v>24</v>
      </c>
      <c r="G12" s="20" t="s">
        <v>25</v>
      </c>
      <c r="H12" s="20" t="s">
        <v>26</v>
      </c>
      <c r="I12" s="20" t="s">
        <v>55</v>
      </c>
      <c r="J12" s="20" t="s">
        <v>28</v>
      </c>
      <c r="K12" s="20" t="s">
        <v>29</v>
      </c>
      <c r="L12" s="20" t="s">
        <v>30</v>
      </c>
      <c r="M12" s="20" t="s">
        <v>31</v>
      </c>
      <c r="N12" s="20" t="s">
        <v>32</v>
      </c>
      <c r="O12" s="20" t="s">
        <v>33</v>
      </c>
      <c r="P12" s="20" t="s">
        <v>34</v>
      </c>
      <c r="Q12" s="123"/>
      <c r="R12" s="123"/>
      <c r="S12" s="2" t="s">
        <v>56</v>
      </c>
      <c r="T12" s="2"/>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17">
      <c r="A13" s="22">
        <v>3</v>
      </c>
      <c r="B13" s="22" t="s">
        <v>57</v>
      </c>
      <c r="C13" s="26" t="s">
        <v>58</v>
      </c>
      <c r="D13" s="21" t="s">
        <v>59</v>
      </c>
      <c r="E13" s="22" t="s">
        <v>60</v>
      </c>
      <c r="F13" s="21" t="s">
        <v>61</v>
      </c>
      <c r="G13" s="21" t="s">
        <v>62</v>
      </c>
      <c r="H13" s="22">
        <v>4</v>
      </c>
      <c r="I13" s="22" t="s">
        <v>63</v>
      </c>
      <c r="J13" s="21" t="s">
        <v>61</v>
      </c>
      <c r="K13" s="49">
        <v>1</v>
      </c>
      <c r="L13" s="49">
        <v>1</v>
      </c>
      <c r="M13" s="49">
        <v>1</v>
      </c>
      <c r="N13" s="49">
        <v>1</v>
      </c>
      <c r="O13" s="49">
        <v>4</v>
      </c>
      <c r="P13" s="22" t="s">
        <v>64</v>
      </c>
      <c r="Q13" s="21" t="s">
        <v>65</v>
      </c>
      <c r="R13" s="22" t="s">
        <v>66</v>
      </c>
      <c r="S13" s="21" t="s">
        <v>67</v>
      </c>
      <c r="T13" s="21" t="s">
        <v>68</v>
      </c>
      <c r="U13" s="21" t="s">
        <v>69</v>
      </c>
      <c r="V13" s="140">
        <f t="shared" ref="V13:V20" si="0">K13</f>
        <v>1</v>
      </c>
      <c r="W13" s="141">
        <v>1</v>
      </c>
      <c r="X13" s="142">
        <f>IFERROR(IF(W13/V13&gt;100%,100%,W13/V13),0)</f>
        <v>1</v>
      </c>
      <c r="Y13" s="22" t="s">
        <v>70</v>
      </c>
      <c r="Z13" s="22" t="s">
        <v>61</v>
      </c>
      <c r="AA13" s="49">
        <f t="shared" ref="AA13:AA20" si="1">L13</f>
        <v>1</v>
      </c>
      <c r="AB13" s="22"/>
      <c r="AC13" s="22">
        <f>IFERROR(IF(AB13/AA13&gt;100%,100%,AB13/AA13),0)</f>
        <v>0</v>
      </c>
      <c r="AD13" s="22"/>
      <c r="AE13" s="22"/>
      <c r="AF13" s="49">
        <f t="shared" ref="AF13:AF20" si="2">M13</f>
        <v>1</v>
      </c>
      <c r="AG13" s="22"/>
      <c r="AH13" s="22">
        <f>IFERROR(IF(AG13/AF13&gt;100%,100%,AG13/AF13),0)</f>
        <v>0</v>
      </c>
      <c r="AI13" s="22"/>
      <c r="AJ13" s="22"/>
      <c r="AK13" s="49">
        <f>N13</f>
        <v>1</v>
      </c>
      <c r="AL13" s="22"/>
      <c r="AM13" s="22">
        <f>IFERROR(IF(AL13/AK13&gt;100%,100%,AL13/AK13),0)</f>
        <v>0</v>
      </c>
      <c r="AN13" s="22"/>
      <c r="AO13" s="22"/>
      <c r="AP13" s="140">
        <f>O13</f>
        <v>4</v>
      </c>
      <c r="AQ13" s="140">
        <f>IFERROR(W13+AB13+AG13+AL13,0)</f>
        <v>1</v>
      </c>
      <c r="AR13" s="142">
        <f>IFERROR(IF(AQ13/AP13&gt;100%,100%,AQ13/AP13),0)</f>
        <v>0.25</v>
      </c>
      <c r="AS13" s="22" t="s">
        <v>70</v>
      </c>
    </row>
    <row r="14" spans="1:45" s="32" customFormat="1" ht="121.5">
      <c r="A14" s="22">
        <v>3</v>
      </c>
      <c r="B14" s="22" t="s">
        <v>57</v>
      </c>
      <c r="C14" s="26" t="s">
        <v>71</v>
      </c>
      <c r="D14" s="21" t="s">
        <v>72</v>
      </c>
      <c r="E14" s="22" t="s">
        <v>60</v>
      </c>
      <c r="F14" s="21" t="s">
        <v>73</v>
      </c>
      <c r="G14" s="21" t="s">
        <v>74</v>
      </c>
      <c r="H14" s="49">
        <v>1</v>
      </c>
      <c r="I14" s="22" t="s">
        <v>63</v>
      </c>
      <c r="J14" s="21" t="s">
        <v>75</v>
      </c>
      <c r="K14" s="49">
        <v>0.5</v>
      </c>
      <c r="L14" s="49">
        <v>0</v>
      </c>
      <c r="M14" s="50">
        <v>0</v>
      </c>
      <c r="N14" s="50">
        <v>0</v>
      </c>
      <c r="O14" s="49">
        <v>1</v>
      </c>
      <c r="P14" s="22" t="s">
        <v>64</v>
      </c>
      <c r="Q14" s="21" t="s">
        <v>65</v>
      </c>
      <c r="R14" s="22" t="s">
        <v>66</v>
      </c>
      <c r="S14" s="21" t="s">
        <v>76</v>
      </c>
      <c r="T14" s="21" t="s">
        <v>77</v>
      </c>
      <c r="U14" s="21" t="s">
        <v>69</v>
      </c>
      <c r="V14" s="140">
        <f t="shared" si="0"/>
        <v>0.5</v>
      </c>
      <c r="W14" s="141">
        <v>1</v>
      </c>
      <c r="X14" s="142">
        <f>IFERROR(IF(W14/V14&gt;100%,100%,W14/V14),0)</f>
        <v>1</v>
      </c>
      <c r="Y14" s="44" t="s">
        <v>78</v>
      </c>
      <c r="Z14" s="86" t="s">
        <v>79</v>
      </c>
      <c r="AA14" s="49">
        <f t="shared" si="1"/>
        <v>0</v>
      </c>
      <c r="AB14" s="22"/>
      <c r="AC14" s="22">
        <f t="shared" ref="AC14:AC20" si="3">IFERROR(IF(AB14/AA14&gt;100%,100%,AB14/AA14),0)</f>
        <v>0</v>
      </c>
      <c r="AD14" s="22"/>
      <c r="AE14" s="22"/>
      <c r="AF14" s="49">
        <f t="shared" si="2"/>
        <v>0</v>
      </c>
      <c r="AG14" s="22"/>
      <c r="AH14" s="22">
        <f t="shared" ref="AH14:AH20" si="4">IFERROR(IF(AG14/AF14&gt;100%,100%,AG14/AF14),0)</f>
        <v>0</v>
      </c>
      <c r="AI14" s="22"/>
      <c r="AJ14" s="22"/>
      <c r="AK14" s="49">
        <f t="shared" ref="AK14:AK20" si="5">N14</f>
        <v>0</v>
      </c>
      <c r="AL14" s="22"/>
      <c r="AM14" s="22">
        <f t="shared" ref="AM14:AM20" si="6">IFERROR(IF(AL14/AK14&gt;100%,100%,AL14/AK14),0)</f>
        <v>0</v>
      </c>
      <c r="AN14" s="22"/>
      <c r="AO14" s="22"/>
      <c r="AP14" s="141">
        <f t="shared" ref="AP14:AP20" si="7">O14</f>
        <v>1</v>
      </c>
      <c r="AQ14" s="141">
        <f>IFERROR(W14+AB14+AG14+AL14,0)</f>
        <v>1</v>
      </c>
      <c r="AR14" s="142">
        <v>0.01</v>
      </c>
      <c r="AS14" s="44" t="s">
        <v>78</v>
      </c>
    </row>
    <row r="15" spans="1:45" s="32" customFormat="1" ht="216">
      <c r="A15" s="22">
        <v>3</v>
      </c>
      <c r="B15" s="22" t="s">
        <v>57</v>
      </c>
      <c r="C15" s="26" t="s">
        <v>80</v>
      </c>
      <c r="D15" s="21" t="s">
        <v>81</v>
      </c>
      <c r="E15" s="22" t="s">
        <v>60</v>
      </c>
      <c r="F15" s="21" t="s">
        <v>82</v>
      </c>
      <c r="G15" s="21" t="s">
        <v>83</v>
      </c>
      <c r="H15" s="51">
        <v>1</v>
      </c>
      <c r="I15" s="22" t="s">
        <v>84</v>
      </c>
      <c r="J15" s="21" t="s">
        <v>85</v>
      </c>
      <c r="K15" s="51">
        <v>1</v>
      </c>
      <c r="L15" s="51">
        <v>1</v>
      </c>
      <c r="M15" s="51">
        <v>1</v>
      </c>
      <c r="N15" s="51">
        <v>1</v>
      </c>
      <c r="O15" s="51">
        <v>1</v>
      </c>
      <c r="P15" s="22" t="s">
        <v>64</v>
      </c>
      <c r="Q15" s="21" t="s">
        <v>65</v>
      </c>
      <c r="R15" s="22" t="s">
        <v>66</v>
      </c>
      <c r="S15" s="21" t="s">
        <v>86</v>
      </c>
      <c r="T15" s="21" t="s">
        <v>87</v>
      </c>
      <c r="U15" s="21" t="s">
        <v>69</v>
      </c>
      <c r="V15" s="143">
        <f t="shared" si="0"/>
        <v>1</v>
      </c>
      <c r="W15" s="144">
        <v>1</v>
      </c>
      <c r="X15" s="142">
        <f t="shared" ref="X15:X19" si="8">IFERROR(IF(W15/V15&gt;100%,100%,W15/V15),0)</f>
        <v>1</v>
      </c>
      <c r="Y15" s="55" t="s">
        <v>88</v>
      </c>
      <c r="Z15" s="55" t="s">
        <v>89</v>
      </c>
      <c r="AA15" s="55">
        <f t="shared" si="1"/>
        <v>1</v>
      </c>
      <c r="AB15" s="55"/>
      <c r="AC15" s="55">
        <f t="shared" si="3"/>
        <v>0</v>
      </c>
      <c r="AD15" s="55"/>
      <c r="AE15" s="55"/>
      <c r="AF15" s="55">
        <f t="shared" si="2"/>
        <v>1</v>
      </c>
      <c r="AG15" s="55"/>
      <c r="AH15" s="55">
        <f t="shared" si="4"/>
        <v>0</v>
      </c>
      <c r="AI15" s="55"/>
      <c r="AJ15" s="55"/>
      <c r="AK15" s="55">
        <f t="shared" si="5"/>
        <v>1</v>
      </c>
      <c r="AL15" s="55"/>
      <c r="AM15" s="55">
        <f t="shared" si="6"/>
        <v>0</v>
      </c>
      <c r="AN15" s="55"/>
      <c r="AO15" s="55"/>
      <c r="AP15" s="143">
        <f t="shared" si="7"/>
        <v>1</v>
      </c>
      <c r="AQ15" s="143">
        <f>IFERROR(AVERAGE(W15,AB15,AG15,AL15)*0.25,0)</f>
        <v>0.25</v>
      </c>
      <c r="AR15" s="142">
        <f t="shared" ref="AR15:AR20" si="9">IFERROR(IF(AQ15/AP15&gt;100%,100%,AQ15/AP15),0)</f>
        <v>0.25</v>
      </c>
      <c r="AS15" s="55" t="s">
        <v>90</v>
      </c>
    </row>
    <row r="16" spans="1:45" s="32" customFormat="1" ht="213">
      <c r="A16" s="22">
        <v>3</v>
      </c>
      <c r="B16" s="22" t="s">
        <v>57</v>
      </c>
      <c r="C16" s="26" t="s">
        <v>91</v>
      </c>
      <c r="D16" s="21" t="s">
        <v>92</v>
      </c>
      <c r="E16" s="22" t="s">
        <v>60</v>
      </c>
      <c r="F16" s="21" t="s">
        <v>93</v>
      </c>
      <c r="G16" s="21" t="s">
        <v>94</v>
      </c>
      <c r="H16" s="22">
        <v>3</v>
      </c>
      <c r="I16" s="22" t="s">
        <v>63</v>
      </c>
      <c r="J16" s="21" t="s">
        <v>95</v>
      </c>
      <c r="K16" s="49">
        <v>1</v>
      </c>
      <c r="L16" s="49">
        <v>1</v>
      </c>
      <c r="M16" s="49">
        <v>1</v>
      </c>
      <c r="N16" s="49">
        <v>0</v>
      </c>
      <c r="O16" s="49">
        <v>3</v>
      </c>
      <c r="P16" s="22" t="s">
        <v>64</v>
      </c>
      <c r="Q16" s="21" t="s">
        <v>96</v>
      </c>
      <c r="R16" s="22" t="s">
        <v>66</v>
      </c>
      <c r="S16" s="21" t="s">
        <v>97</v>
      </c>
      <c r="T16" s="21" t="s">
        <v>98</v>
      </c>
      <c r="U16" s="21" t="s">
        <v>69</v>
      </c>
      <c r="V16" s="140">
        <f t="shared" si="0"/>
        <v>1</v>
      </c>
      <c r="W16" s="141">
        <v>1</v>
      </c>
      <c r="X16" s="142">
        <f t="shared" si="8"/>
        <v>1</v>
      </c>
      <c r="Y16" s="80" t="s">
        <v>99</v>
      </c>
      <c r="Z16" s="81" t="s">
        <v>100</v>
      </c>
      <c r="AA16" s="49">
        <f t="shared" si="1"/>
        <v>1</v>
      </c>
      <c r="AB16" s="22"/>
      <c r="AC16" s="22">
        <f t="shared" si="3"/>
        <v>0</v>
      </c>
      <c r="AD16" s="22"/>
      <c r="AE16" s="22"/>
      <c r="AF16" s="49">
        <f t="shared" si="2"/>
        <v>1</v>
      </c>
      <c r="AG16" s="22"/>
      <c r="AH16" s="22">
        <f t="shared" si="4"/>
        <v>0</v>
      </c>
      <c r="AI16" s="22"/>
      <c r="AJ16" s="22"/>
      <c r="AK16" s="49">
        <f t="shared" si="5"/>
        <v>0</v>
      </c>
      <c r="AL16" s="22"/>
      <c r="AM16" s="22">
        <f t="shared" si="6"/>
        <v>0</v>
      </c>
      <c r="AN16" s="22"/>
      <c r="AO16" s="22"/>
      <c r="AP16" s="141">
        <f t="shared" si="7"/>
        <v>3</v>
      </c>
      <c r="AQ16" s="141">
        <f>IFERROR(W16+AB16+AG16+AL16,0)</f>
        <v>1</v>
      </c>
      <c r="AR16" s="142">
        <f t="shared" si="9"/>
        <v>0.33333333333333331</v>
      </c>
      <c r="AS16" s="80" t="s">
        <v>99</v>
      </c>
    </row>
    <row r="17" spans="1:45" s="32" customFormat="1" ht="117">
      <c r="A17" s="22">
        <v>3</v>
      </c>
      <c r="B17" s="22" t="s">
        <v>57</v>
      </c>
      <c r="C17" s="26" t="s">
        <v>101</v>
      </c>
      <c r="D17" s="21" t="s">
        <v>102</v>
      </c>
      <c r="E17" s="22" t="s">
        <v>60</v>
      </c>
      <c r="F17" s="21" t="s">
        <v>103</v>
      </c>
      <c r="G17" s="21" t="s">
        <v>104</v>
      </c>
      <c r="H17" s="22">
        <v>1</v>
      </c>
      <c r="I17" s="22" t="s">
        <v>105</v>
      </c>
      <c r="J17" s="21" t="s">
        <v>103</v>
      </c>
      <c r="K17" s="49">
        <v>0</v>
      </c>
      <c r="L17" s="49">
        <v>0</v>
      </c>
      <c r="M17" s="52">
        <v>0.3</v>
      </c>
      <c r="N17" s="52">
        <v>0.7</v>
      </c>
      <c r="O17" s="49">
        <v>1</v>
      </c>
      <c r="P17" s="22" t="s">
        <v>64</v>
      </c>
      <c r="Q17" s="21" t="s">
        <v>106</v>
      </c>
      <c r="R17" s="22" t="s">
        <v>66</v>
      </c>
      <c r="S17" s="21" t="s">
        <v>107</v>
      </c>
      <c r="T17" s="21" t="s">
        <v>108</v>
      </c>
      <c r="U17" s="21" t="s">
        <v>69</v>
      </c>
      <c r="V17" s="145">
        <f t="shared" si="0"/>
        <v>0</v>
      </c>
      <c r="W17" s="145" t="s">
        <v>109</v>
      </c>
      <c r="X17" s="145" t="s">
        <v>109</v>
      </c>
      <c r="Y17" s="52" t="s">
        <v>109</v>
      </c>
      <c r="Z17" s="52" t="s">
        <v>109</v>
      </c>
      <c r="AA17" s="52">
        <f t="shared" si="1"/>
        <v>0</v>
      </c>
      <c r="AB17" s="52"/>
      <c r="AC17" s="52">
        <f t="shared" si="3"/>
        <v>0</v>
      </c>
      <c r="AD17" s="52"/>
      <c r="AE17" s="52"/>
      <c r="AF17" s="52">
        <f t="shared" si="2"/>
        <v>0.3</v>
      </c>
      <c r="AG17" s="52"/>
      <c r="AH17" s="52">
        <f t="shared" si="4"/>
        <v>0</v>
      </c>
      <c r="AI17" s="52"/>
      <c r="AJ17" s="52"/>
      <c r="AK17" s="52">
        <f t="shared" si="5"/>
        <v>0.7</v>
      </c>
      <c r="AL17" s="52"/>
      <c r="AM17" s="52">
        <f t="shared" si="6"/>
        <v>0</v>
      </c>
      <c r="AN17" s="52"/>
      <c r="AO17" s="52"/>
      <c r="AP17" s="140">
        <f t="shared" si="7"/>
        <v>1</v>
      </c>
      <c r="AQ17" s="140">
        <f>IFERROR(W17+AB17+AG17+AL17,0)</f>
        <v>0</v>
      </c>
      <c r="AR17" s="142">
        <f t="shared" si="9"/>
        <v>0</v>
      </c>
      <c r="AS17" s="84" t="s">
        <v>109</v>
      </c>
    </row>
    <row r="18" spans="1:45" s="32" customFormat="1" ht="166.5">
      <c r="A18" s="22">
        <v>3</v>
      </c>
      <c r="B18" s="22" t="s">
        <v>57</v>
      </c>
      <c r="C18" s="26" t="s">
        <v>110</v>
      </c>
      <c r="D18" s="21" t="s">
        <v>111</v>
      </c>
      <c r="E18" s="22" t="s">
        <v>60</v>
      </c>
      <c r="F18" s="21" t="s">
        <v>112</v>
      </c>
      <c r="G18" s="21" t="s">
        <v>113</v>
      </c>
      <c r="H18" s="51">
        <v>1</v>
      </c>
      <c r="I18" s="22" t="s">
        <v>84</v>
      </c>
      <c r="J18" s="21" t="s">
        <v>114</v>
      </c>
      <c r="K18" s="51">
        <v>1</v>
      </c>
      <c r="L18" s="51">
        <v>1</v>
      </c>
      <c r="M18" s="51">
        <v>1</v>
      </c>
      <c r="N18" s="51">
        <v>1</v>
      </c>
      <c r="O18" s="51">
        <v>1</v>
      </c>
      <c r="P18" s="22" t="s">
        <v>64</v>
      </c>
      <c r="Q18" s="21" t="s">
        <v>115</v>
      </c>
      <c r="R18" s="22" t="s">
        <v>66</v>
      </c>
      <c r="S18" s="21" t="s">
        <v>116</v>
      </c>
      <c r="T18" s="21" t="s">
        <v>117</v>
      </c>
      <c r="U18" s="21" t="s">
        <v>69</v>
      </c>
      <c r="V18" s="143">
        <f t="shared" si="0"/>
        <v>1</v>
      </c>
      <c r="W18" s="144">
        <v>1</v>
      </c>
      <c r="X18" s="142">
        <f t="shared" si="8"/>
        <v>1</v>
      </c>
      <c r="Y18" s="83" t="s">
        <v>118</v>
      </c>
      <c r="Z18" s="82" t="s">
        <v>119</v>
      </c>
      <c r="AA18" s="55">
        <f t="shared" si="1"/>
        <v>1</v>
      </c>
      <c r="AB18" s="55"/>
      <c r="AC18" s="55">
        <f t="shared" si="3"/>
        <v>0</v>
      </c>
      <c r="AD18" s="55"/>
      <c r="AE18" s="55"/>
      <c r="AF18" s="55">
        <f t="shared" si="2"/>
        <v>1</v>
      </c>
      <c r="AG18" s="55"/>
      <c r="AH18" s="55">
        <f t="shared" si="4"/>
        <v>0</v>
      </c>
      <c r="AI18" s="55"/>
      <c r="AJ18" s="55"/>
      <c r="AK18" s="55">
        <f t="shared" si="5"/>
        <v>1</v>
      </c>
      <c r="AL18" s="55"/>
      <c r="AM18" s="55">
        <f t="shared" si="6"/>
        <v>0</v>
      </c>
      <c r="AN18" s="55"/>
      <c r="AO18" s="55"/>
      <c r="AP18" s="143">
        <f t="shared" si="7"/>
        <v>1</v>
      </c>
      <c r="AQ18" s="143">
        <f>IFERROR(AVERAGE(W18,AB18,AG18,AL18)*0.25,0)</f>
        <v>0.25</v>
      </c>
      <c r="AR18" s="142">
        <f t="shared" si="9"/>
        <v>0.25</v>
      </c>
      <c r="AS18" s="83" t="s">
        <v>118</v>
      </c>
    </row>
    <row r="19" spans="1:45" s="32" customFormat="1" ht="169.5" customHeight="1">
      <c r="A19" s="22">
        <v>3</v>
      </c>
      <c r="B19" s="22" t="s">
        <v>57</v>
      </c>
      <c r="C19" s="54">
        <v>7</v>
      </c>
      <c r="D19" s="53" t="s">
        <v>120</v>
      </c>
      <c r="E19" s="54" t="s">
        <v>60</v>
      </c>
      <c r="F19" s="53" t="s">
        <v>121</v>
      </c>
      <c r="G19" s="53" t="s">
        <v>122</v>
      </c>
      <c r="H19" s="56">
        <v>1</v>
      </c>
      <c r="I19" s="22" t="s">
        <v>84</v>
      </c>
      <c r="J19" s="53" t="s">
        <v>121</v>
      </c>
      <c r="K19" s="56">
        <v>1</v>
      </c>
      <c r="L19" s="56">
        <v>1</v>
      </c>
      <c r="M19" s="56">
        <v>1</v>
      </c>
      <c r="N19" s="56">
        <v>1</v>
      </c>
      <c r="O19" s="56">
        <v>1</v>
      </c>
      <c r="P19" s="54" t="s">
        <v>64</v>
      </c>
      <c r="Q19" s="57" t="s">
        <v>123</v>
      </c>
      <c r="R19" s="21" t="s">
        <v>124</v>
      </c>
      <c r="S19" s="21" t="s">
        <v>125</v>
      </c>
      <c r="T19" s="32" t="s">
        <v>126</v>
      </c>
      <c r="U19" s="57" t="s">
        <v>127</v>
      </c>
      <c r="V19" s="146">
        <f t="shared" si="0"/>
        <v>1</v>
      </c>
      <c r="W19" s="147">
        <v>1</v>
      </c>
      <c r="X19" s="142">
        <f t="shared" si="8"/>
        <v>1</v>
      </c>
      <c r="Y19" s="83" t="s">
        <v>128</v>
      </c>
      <c r="Z19" s="82" t="s">
        <v>129</v>
      </c>
      <c r="AA19" s="58">
        <f t="shared" si="1"/>
        <v>1</v>
      </c>
      <c r="AB19" s="22"/>
      <c r="AC19" s="22">
        <f t="shared" si="3"/>
        <v>0</v>
      </c>
      <c r="AD19" s="22"/>
      <c r="AE19" s="22"/>
      <c r="AF19" s="55">
        <f t="shared" si="2"/>
        <v>1</v>
      </c>
      <c r="AG19" s="22"/>
      <c r="AH19" s="22">
        <f t="shared" si="4"/>
        <v>0</v>
      </c>
      <c r="AI19" s="22"/>
      <c r="AJ19" s="22"/>
      <c r="AK19" s="55">
        <f t="shared" si="5"/>
        <v>1</v>
      </c>
      <c r="AL19" s="22"/>
      <c r="AM19" s="22">
        <f t="shared" si="6"/>
        <v>0</v>
      </c>
      <c r="AN19" s="22"/>
      <c r="AO19" s="22"/>
      <c r="AP19" s="143">
        <f t="shared" si="7"/>
        <v>1</v>
      </c>
      <c r="AQ19" s="143">
        <f>IFERROR(AVERAGE(W19,AB19,AG19,AL19)*0.25,0)</f>
        <v>0.25</v>
      </c>
      <c r="AR19" s="142">
        <f t="shared" si="9"/>
        <v>0.25</v>
      </c>
      <c r="AS19" s="85" t="s">
        <v>130</v>
      </c>
    </row>
    <row r="20" spans="1:45" s="32" customFormat="1" ht="133.5">
      <c r="A20" s="22">
        <v>3</v>
      </c>
      <c r="B20" s="21" t="s">
        <v>131</v>
      </c>
      <c r="C20" s="26" t="s">
        <v>132</v>
      </c>
      <c r="D20" s="21" t="s">
        <v>133</v>
      </c>
      <c r="E20" s="22" t="s">
        <v>134</v>
      </c>
      <c r="F20" s="21" t="s">
        <v>135</v>
      </c>
      <c r="G20" s="21" t="s">
        <v>136</v>
      </c>
      <c r="H20" s="22">
        <v>1</v>
      </c>
      <c r="I20" s="22" t="s">
        <v>63</v>
      </c>
      <c r="J20" s="21" t="s">
        <v>137</v>
      </c>
      <c r="K20" s="49">
        <v>0</v>
      </c>
      <c r="L20" s="49">
        <v>0</v>
      </c>
      <c r="M20" s="49">
        <v>0</v>
      </c>
      <c r="N20" s="49">
        <v>1</v>
      </c>
      <c r="O20" s="49">
        <v>1</v>
      </c>
      <c r="P20" s="22" t="s">
        <v>138</v>
      </c>
      <c r="Q20" s="21" t="s">
        <v>139</v>
      </c>
      <c r="R20" s="21" t="s">
        <v>124</v>
      </c>
      <c r="S20" s="21" t="s">
        <v>140</v>
      </c>
      <c r="T20" s="21" t="s">
        <v>141</v>
      </c>
      <c r="U20" s="21" t="s">
        <v>142</v>
      </c>
      <c r="V20" s="140">
        <f t="shared" si="0"/>
        <v>0</v>
      </c>
      <c r="W20" s="141" t="s">
        <v>143</v>
      </c>
      <c r="X20" s="142" t="s">
        <v>143</v>
      </c>
      <c r="Y20" s="22" t="s">
        <v>143</v>
      </c>
      <c r="Z20" s="22" t="s">
        <v>143</v>
      </c>
      <c r="AA20" s="49">
        <f t="shared" si="1"/>
        <v>0</v>
      </c>
      <c r="AB20" s="22"/>
      <c r="AC20" s="22">
        <f t="shared" si="3"/>
        <v>0</v>
      </c>
      <c r="AD20" s="22"/>
      <c r="AE20" s="22"/>
      <c r="AF20" s="49">
        <f t="shared" si="2"/>
        <v>0</v>
      </c>
      <c r="AG20" s="22"/>
      <c r="AH20" s="22">
        <f t="shared" si="4"/>
        <v>0</v>
      </c>
      <c r="AI20" s="22"/>
      <c r="AJ20" s="22"/>
      <c r="AK20" s="49">
        <f t="shared" si="5"/>
        <v>1</v>
      </c>
      <c r="AL20" s="22"/>
      <c r="AM20" s="22">
        <f t="shared" si="6"/>
        <v>0</v>
      </c>
      <c r="AN20" s="22"/>
      <c r="AO20" s="22"/>
      <c r="AP20" s="141">
        <f t="shared" si="7"/>
        <v>1</v>
      </c>
      <c r="AQ20" s="141">
        <f>IFERROR(W20+AB20+AG20+AL20,0)</f>
        <v>0</v>
      </c>
      <c r="AR20" s="142">
        <f t="shared" si="9"/>
        <v>0</v>
      </c>
      <c r="AS20" s="22" t="s">
        <v>144</v>
      </c>
    </row>
    <row r="21" spans="1:45" s="5" customFormat="1" ht="15.75">
      <c r="A21" s="10"/>
      <c r="B21" s="10"/>
      <c r="C21" s="10"/>
      <c r="D21" s="13" t="s">
        <v>145</v>
      </c>
      <c r="E21" s="10"/>
      <c r="F21" s="10"/>
      <c r="G21" s="10"/>
      <c r="H21" s="10"/>
      <c r="I21" s="10"/>
      <c r="J21" s="10"/>
      <c r="K21" s="15"/>
      <c r="L21" s="15"/>
      <c r="M21" s="15"/>
      <c r="N21" s="15"/>
      <c r="O21" s="15"/>
      <c r="P21" s="10"/>
      <c r="Q21" s="10"/>
      <c r="R21" s="10"/>
      <c r="S21" s="10"/>
      <c r="T21" s="10"/>
      <c r="U21" s="10"/>
      <c r="V21" s="16"/>
      <c r="W21" s="16"/>
      <c r="X21" s="148">
        <f>AVERAGE(X13,X14,X15,X16,X18,X19)*80%</f>
        <v>0.8</v>
      </c>
      <c r="Y21" s="15"/>
      <c r="Z21" s="15"/>
      <c r="AA21" s="15"/>
      <c r="AB21" s="15"/>
      <c r="AC21" s="15">
        <f>AVERAGE(AC13:AC20)*80%</f>
        <v>0</v>
      </c>
      <c r="AD21" s="15"/>
      <c r="AE21" s="15"/>
      <c r="AF21" s="15"/>
      <c r="AG21" s="15"/>
      <c r="AH21" s="15">
        <f>AVERAGE(AH13:AH20)*80%</f>
        <v>0</v>
      </c>
      <c r="AI21" s="15"/>
      <c r="AJ21" s="15"/>
      <c r="AK21" s="15"/>
      <c r="AL21" s="15"/>
      <c r="AM21" s="15">
        <f>AVERAGE(AM13:AM20)*80%</f>
        <v>0</v>
      </c>
      <c r="AN21" s="10"/>
      <c r="AO21" s="10"/>
      <c r="AP21" s="16"/>
      <c r="AQ21" s="16"/>
      <c r="AR21" s="148">
        <f>AVERAGE(AR13,AR14,AR15,AR16,AR18,AR19)*80%</f>
        <v>0.17911111111111111</v>
      </c>
      <c r="AS21" s="10"/>
    </row>
    <row r="22" spans="1:45" s="32" customFormat="1" ht="100.5" customHeight="1">
      <c r="A22" s="40">
        <v>3</v>
      </c>
      <c r="B22" s="28" t="s">
        <v>57</v>
      </c>
      <c r="C22" s="40" t="s">
        <v>146</v>
      </c>
      <c r="D22" s="28" t="s">
        <v>147</v>
      </c>
      <c r="E22" s="27" t="s">
        <v>134</v>
      </c>
      <c r="F22" s="27" t="s">
        <v>148</v>
      </c>
      <c r="G22" s="27" t="s">
        <v>149</v>
      </c>
      <c r="H22" s="59" t="s">
        <v>150</v>
      </c>
      <c r="I22" s="28" t="s">
        <v>84</v>
      </c>
      <c r="J22" s="27" t="s">
        <v>151</v>
      </c>
      <c r="K22" s="60" t="s">
        <v>109</v>
      </c>
      <c r="L22" s="60">
        <v>0.8</v>
      </c>
      <c r="M22" s="60" t="s">
        <v>109</v>
      </c>
      <c r="N22" s="60">
        <v>0.8</v>
      </c>
      <c r="O22" s="60">
        <v>0.8</v>
      </c>
      <c r="P22" s="27" t="s">
        <v>64</v>
      </c>
      <c r="Q22" s="61" t="s">
        <v>139</v>
      </c>
      <c r="R22" s="61" t="s">
        <v>124</v>
      </c>
      <c r="S22" s="27" t="s">
        <v>152</v>
      </c>
      <c r="T22" s="61" t="s">
        <v>153</v>
      </c>
      <c r="U22" s="61" t="s">
        <v>154</v>
      </c>
      <c r="V22" s="149" t="str">
        <f>K22</f>
        <v>No programada</v>
      </c>
      <c r="W22" s="150" t="s">
        <v>109</v>
      </c>
      <c r="X22" s="150" t="s">
        <v>109</v>
      </c>
      <c r="Y22" s="27" t="s">
        <v>109</v>
      </c>
      <c r="Z22" s="27" t="s">
        <v>109</v>
      </c>
      <c r="AA22" s="62">
        <f>L22</f>
        <v>0.8</v>
      </c>
      <c r="AB22" s="27"/>
      <c r="AC22" s="27">
        <f t="shared" ref="AC22:AC28" si="10">IF(AB22/AA22&gt;100%,100%,AB22/AA22)</f>
        <v>0</v>
      </c>
      <c r="AD22" s="27"/>
      <c r="AE22" s="27"/>
      <c r="AF22" s="62" t="str">
        <f>M22</f>
        <v>No programada</v>
      </c>
      <c r="AG22" s="27"/>
      <c r="AH22" s="27" t="e">
        <f t="shared" ref="AH22:AH28" si="11">IF(AG22/AF22&gt;100%,100%,AG22/AF22)</f>
        <v>#VALUE!</v>
      </c>
      <c r="AI22" s="27"/>
      <c r="AJ22" s="27"/>
      <c r="AK22" s="62">
        <f>N22</f>
        <v>0.8</v>
      </c>
      <c r="AL22" s="27"/>
      <c r="AM22" s="27">
        <f t="shared" ref="AM22:AM26" si="12">IF(AL22/AK22&gt;100%,100%,AL22/AK22)</f>
        <v>0</v>
      </c>
      <c r="AN22" s="27"/>
      <c r="AO22" s="27"/>
      <c r="AP22" s="151">
        <f>O22</f>
        <v>0.8</v>
      </c>
      <c r="AQ22" s="151">
        <f>IFERROR(AVERAGE(W22,AB22,AG22,AL22)*0.25,0)</f>
        <v>0</v>
      </c>
      <c r="AR22" s="153">
        <f t="shared" ref="AR22:AR26" si="13">IF(AQ22/AP22&gt;100%,100%,AQ22/AP22)</f>
        <v>0</v>
      </c>
      <c r="AS22" s="27" t="s">
        <v>109</v>
      </c>
    </row>
    <row r="23" spans="1:45" s="32" customFormat="1" ht="117">
      <c r="A23" s="40">
        <v>3</v>
      </c>
      <c r="B23" s="28" t="s">
        <v>57</v>
      </c>
      <c r="C23" s="40" t="s">
        <v>155</v>
      </c>
      <c r="D23" s="27" t="s">
        <v>156</v>
      </c>
      <c r="E23" s="27" t="s">
        <v>134</v>
      </c>
      <c r="F23" s="27" t="s">
        <v>157</v>
      </c>
      <c r="G23" s="27" t="s">
        <v>158</v>
      </c>
      <c r="H23" s="63" t="s">
        <v>159</v>
      </c>
      <c r="I23" s="28" t="s">
        <v>63</v>
      </c>
      <c r="J23" s="27" t="s">
        <v>157</v>
      </c>
      <c r="K23" s="79">
        <v>0.55000000000000004</v>
      </c>
      <c r="L23" s="79">
        <v>0.25</v>
      </c>
      <c r="M23" s="79">
        <v>0.18</v>
      </c>
      <c r="N23" s="79">
        <v>0.02</v>
      </c>
      <c r="O23" s="64">
        <v>1</v>
      </c>
      <c r="P23" s="27" t="s">
        <v>64</v>
      </c>
      <c r="Q23" s="27" t="s">
        <v>115</v>
      </c>
      <c r="R23" s="27" t="s">
        <v>66</v>
      </c>
      <c r="S23" s="61" t="s">
        <v>160</v>
      </c>
      <c r="T23" s="61" t="s">
        <v>161</v>
      </c>
      <c r="U23" s="61" t="s">
        <v>162</v>
      </c>
      <c r="V23" s="151">
        <f>K23</f>
        <v>0.55000000000000004</v>
      </c>
      <c r="W23" s="152">
        <v>0.55000000000000004</v>
      </c>
      <c r="X23" s="153">
        <f t="shared" ref="X23:X26" si="14">IF(W23/V23&gt;100%,100%,W23/V23)</f>
        <v>1</v>
      </c>
      <c r="Y23" s="27" t="s">
        <v>163</v>
      </c>
      <c r="Z23" s="61" t="s">
        <v>160</v>
      </c>
      <c r="AA23" s="62">
        <f>L23</f>
        <v>0.25</v>
      </c>
      <c r="AB23" s="27"/>
      <c r="AC23" s="27">
        <f t="shared" si="10"/>
        <v>0</v>
      </c>
      <c r="AD23" s="27"/>
      <c r="AE23" s="27"/>
      <c r="AF23" s="62">
        <f>M23</f>
        <v>0.18</v>
      </c>
      <c r="AG23" s="27"/>
      <c r="AH23" s="27">
        <f t="shared" si="11"/>
        <v>0</v>
      </c>
      <c r="AI23" s="27"/>
      <c r="AJ23" s="27"/>
      <c r="AK23" s="62">
        <f>N23</f>
        <v>0.02</v>
      </c>
      <c r="AL23" s="27"/>
      <c r="AM23" s="27">
        <f t="shared" si="12"/>
        <v>0</v>
      </c>
      <c r="AN23" s="27"/>
      <c r="AO23" s="27"/>
      <c r="AP23" s="151">
        <f>O23</f>
        <v>1</v>
      </c>
      <c r="AQ23" s="151">
        <f>IFERROR(W23+AB23+AG23+AL23,0)</f>
        <v>0.55000000000000004</v>
      </c>
      <c r="AR23" s="153">
        <f t="shared" si="13"/>
        <v>0.55000000000000004</v>
      </c>
      <c r="AS23" s="27" t="s">
        <v>163</v>
      </c>
    </row>
    <row r="24" spans="1:45" s="32" customFormat="1" ht="117">
      <c r="A24" s="40">
        <v>3</v>
      </c>
      <c r="B24" s="28" t="s">
        <v>57</v>
      </c>
      <c r="C24" s="40" t="s">
        <v>164</v>
      </c>
      <c r="D24" s="27" t="s">
        <v>165</v>
      </c>
      <c r="E24" s="27" t="s">
        <v>134</v>
      </c>
      <c r="F24" s="27" t="s">
        <v>166</v>
      </c>
      <c r="G24" s="27" t="s">
        <v>167</v>
      </c>
      <c r="H24" s="40" t="s">
        <v>168</v>
      </c>
      <c r="I24" s="28" t="s">
        <v>63</v>
      </c>
      <c r="J24" s="27" t="s">
        <v>166</v>
      </c>
      <c r="K24" s="65">
        <v>0</v>
      </c>
      <c r="L24" s="65">
        <v>1</v>
      </c>
      <c r="M24" s="65">
        <v>0</v>
      </c>
      <c r="N24" s="65">
        <v>1</v>
      </c>
      <c r="O24" s="65">
        <v>2</v>
      </c>
      <c r="P24" s="27" t="s">
        <v>64</v>
      </c>
      <c r="Q24" s="27" t="s">
        <v>115</v>
      </c>
      <c r="R24" s="27" t="s">
        <v>66</v>
      </c>
      <c r="S24" s="61" t="s">
        <v>169</v>
      </c>
      <c r="T24" s="61" t="s">
        <v>169</v>
      </c>
      <c r="U24" s="27" t="s">
        <v>170</v>
      </c>
      <c r="V24" s="150" t="s">
        <v>109</v>
      </c>
      <c r="W24" s="150" t="s">
        <v>109</v>
      </c>
      <c r="X24" s="150" t="s">
        <v>109</v>
      </c>
      <c r="Y24" s="27" t="s">
        <v>109</v>
      </c>
      <c r="Z24" s="27" t="s">
        <v>109</v>
      </c>
      <c r="AA24" s="62">
        <f>L24</f>
        <v>1</v>
      </c>
      <c r="AB24" s="27"/>
      <c r="AC24" s="27">
        <f t="shared" si="10"/>
        <v>0</v>
      </c>
      <c r="AD24" s="27"/>
      <c r="AE24" s="27"/>
      <c r="AF24" s="62">
        <f>M24</f>
        <v>0</v>
      </c>
      <c r="AG24" s="27"/>
      <c r="AH24" s="27" t="e">
        <f t="shared" si="11"/>
        <v>#DIV/0!</v>
      </c>
      <c r="AI24" s="27"/>
      <c r="AJ24" s="27"/>
      <c r="AK24" s="62">
        <f>N24</f>
        <v>1</v>
      </c>
      <c r="AL24" s="27"/>
      <c r="AM24" s="27">
        <f t="shared" si="12"/>
        <v>0</v>
      </c>
      <c r="AN24" s="27"/>
      <c r="AO24" s="27"/>
      <c r="AP24" s="150">
        <f>O24</f>
        <v>2</v>
      </c>
      <c r="AQ24" s="150">
        <f>IFERROR(W24+AB24+AG24+AL24,0)</f>
        <v>0</v>
      </c>
      <c r="AR24" s="153">
        <f t="shared" si="13"/>
        <v>0</v>
      </c>
      <c r="AS24" s="27" t="s">
        <v>109</v>
      </c>
    </row>
    <row r="25" spans="1:45" s="32" customFormat="1" ht="150">
      <c r="A25" s="40">
        <v>3</v>
      </c>
      <c r="B25" s="28" t="s">
        <v>57</v>
      </c>
      <c r="C25" s="40" t="s">
        <v>171</v>
      </c>
      <c r="D25" s="61" t="s">
        <v>172</v>
      </c>
      <c r="E25" s="61" t="s">
        <v>134</v>
      </c>
      <c r="F25" s="61" t="s">
        <v>173</v>
      </c>
      <c r="G25" s="61" t="s">
        <v>174</v>
      </c>
      <c r="H25" s="61" t="s">
        <v>175</v>
      </c>
      <c r="I25" s="61" t="s">
        <v>63</v>
      </c>
      <c r="J25" s="61" t="s">
        <v>173</v>
      </c>
      <c r="K25" s="66">
        <v>1</v>
      </c>
      <c r="L25" s="66">
        <v>0</v>
      </c>
      <c r="M25" s="66">
        <v>0</v>
      </c>
      <c r="N25" s="66">
        <v>0</v>
      </c>
      <c r="O25" s="66">
        <v>1</v>
      </c>
      <c r="P25" s="61" t="s">
        <v>64</v>
      </c>
      <c r="Q25" s="61" t="s">
        <v>176</v>
      </c>
      <c r="R25" s="61" t="s">
        <v>124</v>
      </c>
      <c r="S25" s="61" t="s">
        <v>177</v>
      </c>
      <c r="T25" s="61" t="s">
        <v>178</v>
      </c>
      <c r="U25" s="61" t="s">
        <v>179</v>
      </c>
      <c r="V25" s="149">
        <f>K25</f>
        <v>1</v>
      </c>
      <c r="W25" s="152">
        <v>1</v>
      </c>
      <c r="X25" s="153">
        <f t="shared" si="14"/>
        <v>1</v>
      </c>
      <c r="Y25" s="27" t="s">
        <v>180</v>
      </c>
      <c r="Z25" s="27" t="s">
        <v>181</v>
      </c>
      <c r="AA25" s="62">
        <f>L25</f>
        <v>0</v>
      </c>
      <c r="AB25" s="27"/>
      <c r="AC25" s="27" t="e">
        <f t="shared" si="10"/>
        <v>#DIV/0!</v>
      </c>
      <c r="AD25" s="27"/>
      <c r="AE25" s="27"/>
      <c r="AF25" s="62">
        <f>M25</f>
        <v>0</v>
      </c>
      <c r="AG25" s="27"/>
      <c r="AH25" s="27" t="e">
        <f t="shared" si="11"/>
        <v>#DIV/0!</v>
      </c>
      <c r="AI25" s="27"/>
      <c r="AJ25" s="27"/>
      <c r="AK25" s="62">
        <f>N25</f>
        <v>0</v>
      </c>
      <c r="AL25" s="27"/>
      <c r="AM25" s="27" t="e">
        <f t="shared" si="12"/>
        <v>#DIV/0!</v>
      </c>
      <c r="AN25" s="27"/>
      <c r="AO25" s="27"/>
      <c r="AP25" s="150">
        <f>O25</f>
        <v>1</v>
      </c>
      <c r="AQ25" s="150">
        <f>IFERROR(W25+AB25+AG25+AL25,0)</f>
        <v>1</v>
      </c>
      <c r="AR25" s="153">
        <f t="shared" si="13"/>
        <v>1</v>
      </c>
      <c r="AS25" s="27" t="s">
        <v>182</v>
      </c>
    </row>
    <row r="26" spans="1:45" s="32" customFormat="1" ht="133.5">
      <c r="A26" s="40">
        <v>3</v>
      </c>
      <c r="B26" s="28" t="s">
        <v>57</v>
      </c>
      <c r="C26" s="40" t="s">
        <v>183</v>
      </c>
      <c r="D26" s="67" t="s">
        <v>184</v>
      </c>
      <c r="E26" s="61" t="s">
        <v>134</v>
      </c>
      <c r="F26" s="61" t="s">
        <v>185</v>
      </c>
      <c r="G26" s="61" t="s">
        <v>186</v>
      </c>
      <c r="H26" s="61" t="s">
        <v>187</v>
      </c>
      <c r="I26" s="61" t="s">
        <v>84</v>
      </c>
      <c r="J26" s="61" t="s">
        <v>188</v>
      </c>
      <c r="K26" s="66">
        <v>1</v>
      </c>
      <c r="L26" s="66">
        <v>1</v>
      </c>
      <c r="M26" s="66">
        <v>1</v>
      </c>
      <c r="N26" s="66">
        <v>1</v>
      </c>
      <c r="O26" s="66">
        <v>1</v>
      </c>
      <c r="P26" s="61" t="s">
        <v>189</v>
      </c>
      <c r="Q26" s="61" t="s">
        <v>176</v>
      </c>
      <c r="R26" s="61" t="s">
        <v>124</v>
      </c>
      <c r="S26" s="61" t="s">
        <v>177</v>
      </c>
      <c r="T26" s="61" t="s">
        <v>178</v>
      </c>
      <c r="U26" s="61" t="s">
        <v>179</v>
      </c>
      <c r="V26" s="149">
        <f>K26</f>
        <v>1</v>
      </c>
      <c r="W26" s="152">
        <v>1</v>
      </c>
      <c r="X26" s="153">
        <f t="shared" si="14"/>
        <v>1</v>
      </c>
      <c r="Y26" s="27" t="s">
        <v>180</v>
      </c>
      <c r="Z26" s="27" t="s">
        <v>190</v>
      </c>
      <c r="AA26" s="62">
        <f>L26</f>
        <v>1</v>
      </c>
      <c r="AB26" s="27"/>
      <c r="AC26" s="27">
        <f t="shared" si="10"/>
        <v>0</v>
      </c>
      <c r="AD26" s="27"/>
      <c r="AE26" s="27"/>
      <c r="AF26" s="62">
        <f>M26</f>
        <v>1</v>
      </c>
      <c r="AG26" s="27"/>
      <c r="AH26" s="27">
        <f t="shared" si="11"/>
        <v>0</v>
      </c>
      <c r="AI26" s="27"/>
      <c r="AJ26" s="27"/>
      <c r="AK26" s="62">
        <f>N26</f>
        <v>1</v>
      </c>
      <c r="AL26" s="27"/>
      <c r="AM26" s="27">
        <f t="shared" si="12"/>
        <v>0</v>
      </c>
      <c r="AN26" s="27"/>
      <c r="AO26" s="27"/>
      <c r="AP26" s="150">
        <f>O26</f>
        <v>1</v>
      </c>
      <c r="AQ26" s="150">
        <f>IFERROR(AVERAGE(W26,AB26,AG26,AL26)*0.25,0)</f>
        <v>0.25</v>
      </c>
      <c r="AR26" s="153">
        <f>IF(AQ25/AP25&gt;100%,100%,AQ25/AP25)</f>
        <v>1</v>
      </c>
      <c r="AS26" s="27" t="s">
        <v>182</v>
      </c>
    </row>
    <row r="27" spans="1:45" s="32" customFormat="1" ht="117">
      <c r="A27" s="40">
        <v>3</v>
      </c>
      <c r="B27" s="28" t="s">
        <v>57</v>
      </c>
      <c r="C27" s="68" t="s">
        <v>191</v>
      </c>
      <c r="D27" s="69" t="s">
        <v>192</v>
      </c>
      <c r="E27" s="69" t="s">
        <v>134</v>
      </c>
      <c r="F27" s="69" t="s">
        <v>193</v>
      </c>
      <c r="G27" s="69" t="s">
        <v>194</v>
      </c>
      <c r="H27" s="69" t="s">
        <v>139</v>
      </c>
      <c r="I27" s="69" t="s">
        <v>63</v>
      </c>
      <c r="J27" s="69" t="s">
        <v>193</v>
      </c>
      <c r="K27" s="70">
        <v>0</v>
      </c>
      <c r="L27" s="70">
        <v>1</v>
      </c>
      <c r="M27" s="70">
        <v>0</v>
      </c>
      <c r="N27" s="70">
        <v>0</v>
      </c>
      <c r="O27" s="71">
        <v>1</v>
      </c>
      <c r="P27" s="69" t="s">
        <v>64</v>
      </c>
      <c r="Q27" s="72" t="s">
        <v>195</v>
      </c>
      <c r="R27" s="27" t="s">
        <v>66</v>
      </c>
      <c r="S27" s="72" t="s">
        <v>193</v>
      </c>
      <c r="T27" s="72" t="s">
        <v>196</v>
      </c>
      <c r="U27" s="72" t="s">
        <v>197</v>
      </c>
      <c r="V27" s="154">
        <v>0</v>
      </c>
      <c r="W27" s="154" t="s">
        <v>143</v>
      </c>
      <c r="X27" s="154" t="s">
        <v>143</v>
      </c>
      <c r="Y27" s="69" t="s">
        <v>143</v>
      </c>
      <c r="Z27" s="69" t="s">
        <v>143</v>
      </c>
      <c r="AA27" s="73">
        <v>1</v>
      </c>
      <c r="AB27" s="73"/>
      <c r="AC27" s="73">
        <f t="shared" si="10"/>
        <v>0</v>
      </c>
      <c r="AD27" s="73"/>
      <c r="AE27" s="73"/>
      <c r="AF27" s="74">
        <v>0</v>
      </c>
      <c r="AG27" s="73"/>
      <c r="AH27" s="73" t="e">
        <f t="shared" si="11"/>
        <v>#DIV/0!</v>
      </c>
      <c r="AI27" s="73"/>
      <c r="AJ27" s="73"/>
      <c r="AK27" s="74">
        <v>0</v>
      </c>
      <c r="AL27" s="73"/>
      <c r="AM27" s="73">
        <v>0</v>
      </c>
      <c r="AN27" s="73"/>
      <c r="AO27" s="73"/>
      <c r="AP27" s="155">
        <v>1</v>
      </c>
      <c r="AQ27" s="155">
        <f>IFERROR(W27+AB27+AG27+AL27,0)</f>
        <v>0</v>
      </c>
      <c r="AR27" s="156">
        <v>0</v>
      </c>
      <c r="AS27" s="73" t="s">
        <v>144</v>
      </c>
    </row>
    <row r="28" spans="1:45" s="32" customFormat="1" ht="117">
      <c r="A28" s="40">
        <v>3</v>
      </c>
      <c r="B28" s="28" t="s">
        <v>57</v>
      </c>
      <c r="C28" s="75" t="s">
        <v>198</v>
      </c>
      <c r="D28" s="73" t="s">
        <v>199</v>
      </c>
      <c r="E28" s="73" t="s">
        <v>134</v>
      </c>
      <c r="F28" s="73" t="s">
        <v>200</v>
      </c>
      <c r="G28" s="73" t="s">
        <v>201</v>
      </c>
      <c r="H28" s="73" t="s">
        <v>139</v>
      </c>
      <c r="I28" s="76" t="s">
        <v>63</v>
      </c>
      <c r="J28" s="76" t="s">
        <v>200</v>
      </c>
      <c r="K28" s="77">
        <v>0</v>
      </c>
      <c r="L28" s="77">
        <v>0</v>
      </c>
      <c r="M28" s="77">
        <v>0</v>
      </c>
      <c r="N28" s="77">
        <v>1</v>
      </c>
      <c r="O28" s="78">
        <v>1</v>
      </c>
      <c r="P28" s="73" t="s">
        <v>64</v>
      </c>
      <c r="Q28" s="72" t="s">
        <v>195</v>
      </c>
      <c r="R28" s="27" t="s">
        <v>66</v>
      </c>
      <c r="S28" s="72" t="s">
        <v>202</v>
      </c>
      <c r="T28" s="72" t="s">
        <v>203</v>
      </c>
      <c r="U28" s="72" t="s">
        <v>197</v>
      </c>
      <c r="V28" s="154">
        <v>0</v>
      </c>
      <c r="W28" s="154" t="s">
        <v>143</v>
      </c>
      <c r="X28" s="155" t="s">
        <v>143</v>
      </c>
      <c r="Y28" s="73" t="s">
        <v>143</v>
      </c>
      <c r="Z28" s="73" t="s">
        <v>143</v>
      </c>
      <c r="AA28" s="74">
        <f>L28</f>
        <v>0</v>
      </c>
      <c r="AB28" s="73"/>
      <c r="AC28" s="73" t="e">
        <f t="shared" si="10"/>
        <v>#DIV/0!</v>
      </c>
      <c r="AD28" s="73"/>
      <c r="AE28" s="73"/>
      <c r="AF28" s="74">
        <f>M28</f>
        <v>0</v>
      </c>
      <c r="AG28" s="73"/>
      <c r="AH28" s="73" t="e">
        <f t="shared" si="11"/>
        <v>#DIV/0!</v>
      </c>
      <c r="AI28" s="73"/>
      <c r="AJ28" s="73"/>
      <c r="AK28" s="74">
        <f>N28</f>
        <v>1</v>
      </c>
      <c r="AL28" s="73"/>
      <c r="AM28" s="73">
        <f t="shared" ref="AM28" si="15">IF(AL28/AK28&gt;100%,100%,AL28/AK28)</f>
        <v>0</v>
      </c>
      <c r="AN28" s="73"/>
      <c r="AO28" s="73"/>
      <c r="AP28" s="155">
        <f>O28</f>
        <v>1</v>
      </c>
      <c r="AQ28" s="155">
        <f>IFERROR(W28+AB28+AG28+AL28,0)</f>
        <v>0</v>
      </c>
      <c r="AR28" s="156">
        <f t="shared" ref="AR28" si="16">IF(AQ28/AP28&gt;100%,100%,AQ28/AP28)</f>
        <v>0</v>
      </c>
      <c r="AS28" s="73" t="s">
        <v>144</v>
      </c>
    </row>
    <row r="29" spans="1:45" s="5" customFormat="1" ht="17.25">
      <c r="A29" s="10"/>
      <c r="B29" s="10"/>
      <c r="C29" s="10"/>
      <c r="D29" s="11" t="s">
        <v>204</v>
      </c>
      <c r="E29" s="11"/>
      <c r="F29" s="11"/>
      <c r="G29" s="11"/>
      <c r="H29" s="11"/>
      <c r="I29" s="11"/>
      <c r="J29" s="11"/>
      <c r="K29" s="12"/>
      <c r="L29" s="12"/>
      <c r="M29" s="12"/>
      <c r="N29" s="12"/>
      <c r="O29" s="12"/>
      <c r="P29" s="11"/>
      <c r="Q29" s="11"/>
      <c r="R29" s="11"/>
      <c r="S29" s="10"/>
      <c r="T29" s="10"/>
      <c r="U29" s="10"/>
      <c r="V29" s="12"/>
      <c r="W29" s="12"/>
      <c r="X29" s="87">
        <f>AVERAGE(X23,X25,X26)*20%</f>
        <v>0.2</v>
      </c>
      <c r="Y29" s="10"/>
      <c r="Z29" s="10"/>
      <c r="AA29" s="12"/>
      <c r="AB29" s="12"/>
      <c r="AC29" s="14" t="e">
        <f>AVERAGE(AC22:AC28)*20%</f>
        <v>#DIV/0!</v>
      </c>
      <c r="AD29" s="10"/>
      <c r="AE29" s="10"/>
      <c r="AF29" s="12"/>
      <c r="AG29" s="12"/>
      <c r="AH29" s="14" t="e">
        <f>AVERAGE(AH22:AH28)*20%</f>
        <v>#VALUE!</v>
      </c>
      <c r="AI29" s="10"/>
      <c r="AJ29" s="10"/>
      <c r="AK29" s="12"/>
      <c r="AL29" s="12"/>
      <c r="AM29" s="14" t="e">
        <f>AVERAGE(AM22:AM28)*20%</f>
        <v>#DIV/0!</v>
      </c>
      <c r="AN29" s="10"/>
      <c r="AO29" s="10"/>
      <c r="AP29" s="17"/>
      <c r="AQ29" s="17"/>
      <c r="AR29" s="148">
        <f>AVERAGE(AR23,AR25,AR26)*20%</f>
        <v>0.17</v>
      </c>
      <c r="AS29" s="10"/>
    </row>
    <row r="30" spans="1:45" s="9" customFormat="1" ht="20.25">
      <c r="A30" s="6"/>
      <c r="B30" s="6"/>
      <c r="C30" s="6"/>
      <c r="D30" s="7" t="s">
        <v>205</v>
      </c>
      <c r="E30" s="6"/>
      <c r="F30" s="6"/>
      <c r="G30" s="6"/>
      <c r="H30" s="6"/>
      <c r="I30" s="6"/>
      <c r="J30" s="6"/>
      <c r="K30" s="8"/>
      <c r="L30" s="8"/>
      <c r="M30" s="8"/>
      <c r="N30" s="8"/>
      <c r="O30" s="8"/>
      <c r="P30" s="6"/>
      <c r="Q30" s="6"/>
      <c r="R30" s="6"/>
      <c r="S30" s="6"/>
      <c r="T30" s="6"/>
      <c r="U30" s="6"/>
      <c r="V30" s="8"/>
      <c r="W30" s="8"/>
      <c r="X30" s="88">
        <f>X21+X29</f>
        <v>1</v>
      </c>
      <c r="Y30" s="6"/>
      <c r="Z30" s="6"/>
      <c r="AA30" s="8"/>
      <c r="AB30" s="8"/>
      <c r="AC30" s="19" t="e">
        <f>AC21+AC29</f>
        <v>#DIV/0!</v>
      </c>
      <c r="AD30" s="6"/>
      <c r="AE30" s="6"/>
      <c r="AF30" s="8"/>
      <c r="AG30" s="8"/>
      <c r="AH30" s="19" t="e">
        <f>AH21+AH29</f>
        <v>#VALUE!</v>
      </c>
      <c r="AI30" s="6"/>
      <c r="AJ30" s="6"/>
      <c r="AK30" s="8"/>
      <c r="AL30" s="8"/>
      <c r="AM30" s="19" t="e">
        <f>AM21+AM29</f>
        <v>#DIV/0!</v>
      </c>
      <c r="AN30" s="6"/>
      <c r="AO30" s="6"/>
      <c r="AP30" s="18"/>
      <c r="AQ30" s="18"/>
      <c r="AR30" s="157">
        <f>AR21+AR29</f>
        <v>0.34911111111111115</v>
      </c>
      <c r="AS30" s="6"/>
    </row>
  </sheetData>
  <mergeCells count="21">
    <mergeCell ref="V10:Z11"/>
    <mergeCell ref="AA10:AE11"/>
    <mergeCell ref="AF10:AJ11"/>
    <mergeCell ref="AK10:AO11"/>
    <mergeCell ref="AP10:AS11"/>
    <mergeCell ref="A10:B11"/>
    <mergeCell ref="A1:J1"/>
    <mergeCell ref="K1:O1"/>
    <mergeCell ref="C10:E11"/>
    <mergeCell ref="F10:P11"/>
    <mergeCell ref="A2:J2"/>
    <mergeCell ref="A4:C8"/>
    <mergeCell ref="D4:D8"/>
    <mergeCell ref="S10:U11"/>
    <mergeCell ref="E4:J4"/>
    <mergeCell ref="G5:J5"/>
    <mergeCell ref="G6:J6"/>
    <mergeCell ref="G7:J7"/>
    <mergeCell ref="G8:J8"/>
    <mergeCell ref="Q10:Q12"/>
    <mergeCell ref="R10:R12"/>
  </mergeCells>
  <phoneticPr fontId="14" type="noConversion"/>
  <dataValidations count="1">
    <dataValidation allowBlank="1" showInputMessage="1" showErrorMessage="1" error="Escriba un texto " promptTitle="Cualquier contenido" sqref="E12 E3:E9" xr:uid="{AB2F453D-9BA8-4F99-93AD-20B9F2FA7BA6}"/>
  </dataValidations>
  <hyperlinks>
    <hyperlink ref="Z16" r:id="rId1" display="https://gobiernobogota.sharepoint.com/:f:/s/grOficinaAsesoradePlaneacion/EqrYQDfmlQtIjkUgLG1NReABTwFrnf8lJzwOD-eR42PemA?e=GJP1ks" xr:uid="{91D4C4BA-35F3-4F79-ACCA-76AD6405CD2E}"/>
    <hyperlink ref="Z18" r:id="rId2" xr:uid="{81D7D7EB-C96A-47DC-9B46-D8D65C195F50}"/>
    <hyperlink ref="Z14" r:id="rId3" display="Meta 2" xr:uid="{2E841B3D-309C-4D55-AFF0-8A998728C437}"/>
  </hyperlinks>
  <pageMargins left="0.7" right="0.7" top="0.75" bottom="0.75" header="0.3" footer="0.3"/>
  <pageSetup paperSize="9" orientation="portrait" r:id="rId4"/>
  <drawing r:id="rId5"/>
  <legacyDrawing r:id="rId6"/>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E29:E1048576 E20:E21</xm:sqref>
        </x14:dataValidation>
        <x14:dataValidation type="list" allowBlank="1" showInputMessage="1" showErrorMessage="1" xr:uid="{188A35B9-5011-475E-9BC5-F80C130E6708}">
          <x14:formula1>
            <xm:f>Listas!$D$1:$D$20</xm:f>
          </x14:formula1>
          <xm:sqref>Q20 Q13:Q18</xm:sqref>
        </x14:dataValidation>
        <x14:dataValidation type="list" allowBlank="1" showInputMessage="1" showErrorMessage="1" xr:uid="{7DA81430-7AFC-4B0D-A630-84A0186D7298}">
          <x14:formula1>
            <xm:f>Listas!$F$1:$F$12</xm:f>
          </x14:formula1>
          <xm:sqref>R13:R20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206</v>
      </c>
      <c r="D1" s="46" t="s">
        <v>207</v>
      </c>
    </row>
    <row r="2" spans="2:4">
      <c r="B2" s="45" t="s">
        <v>208</v>
      </c>
      <c r="D2" s="46" t="s">
        <v>209</v>
      </c>
    </row>
    <row r="3" spans="2:4" ht="45">
      <c r="B3" s="45" t="s">
        <v>106</v>
      </c>
      <c r="D3" s="46" t="s">
        <v>210</v>
      </c>
    </row>
    <row r="4" spans="2:4" ht="30">
      <c r="B4" s="45" t="s">
        <v>211</v>
      </c>
      <c r="D4" s="46" t="s">
        <v>212</v>
      </c>
    </row>
    <row r="5" spans="2:4" ht="30">
      <c r="B5" s="45" t="s">
        <v>213</v>
      </c>
      <c r="D5" s="46" t="s">
        <v>214</v>
      </c>
    </row>
    <row r="6" spans="2:4" ht="30">
      <c r="B6" s="45" t="s">
        <v>115</v>
      </c>
      <c r="D6" s="46" t="s">
        <v>215</v>
      </c>
    </row>
    <row r="7" spans="2:4" ht="45">
      <c r="B7" s="45" t="s">
        <v>176</v>
      </c>
      <c r="D7" s="46" t="s">
        <v>216</v>
      </c>
    </row>
    <row r="8" spans="2:4" ht="45">
      <c r="B8" s="45" t="s">
        <v>217</v>
      </c>
      <c r="D8" s="46" t="s">
        <v>218</v>
      </c>
    </row>
    <row r="9" spans="2:4" ht="30">
      <c r="B9" s="45" t="s">
        <v>219</v>
      </c>
      <c r="D9" s="46" t="s">
        <v>220</v>
      </c>
    </row>
    <row r="10" spans="2:4" ht="30">
      <c r="B10" s="45" t="s">
        <v>221</v>
      </c>
      <c r="D10" s="46" t="s">
        <v>222</v>
      </c>
    </row>
    <row r="11" spans="2:4" ht="30">
      <c r="B11" s="45" t="s">
        <v>223</v>
      </c>
      <c r="D11" s="46" t="s">
        <v>124</v>
      </c>
    </row>
    <row r="12" spans="2:4">
      <c r="B12" s="45" t="s">
        <v>195</v>
      </c>
      <c r="D12" s="46" t="s">
        <v>224</v>
      </c>
    </row>
    <row r="13" spans="2:4">
      <c r="B13" s="45" t="s">
        <v>225</v>
      </c>
    </row>
    <row r="14" spans="2:4">
      <c r="B14" s="45" t="s">
        <v>226</v>
      </c>
    </row>
    <row r="15" spans="2:4">
      <c r="B15" s="45" t="s">
        <v>65</v>
      </c>
    </row>
    <row r="16" spans="2:4">
      <c r="B16" s="45" t="s">
        <v>227</v>
      </c>
    </row>
    <row r="17" spans="2:2">
      <c r="B17" s="45" t="s">
        <v>228</v>
      </c>
    </row>
    <row r="18" spans="2:2">
      <c r="B18" s="45" t="s">
        <v>229</v>
      </c>
    </row>
    <row r="19" spans="2:2">
      <c r="B19" s="45"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54</v>
      </c>
      <c r="D1" s="45" t="s">
        <v>206</v>
      </c>
      <c r="F1" s="46" t="s">
        <v>207</v>
      </c>
    </row>
    <row r="2" spans="1:6" ht="30">
      <c r="A2" t="s">
        <v>60</v>
      </c>
      <c r="D2" s="45" t="s">
        <v>208</v>
      </c>
      <c r="F2" s="46" t="s">
        <v>209</v>
      </c>
    </row>
    <row r="3" spans="1:6" ht="75">
      <c r="A3" t="s">
        <v>230</v>
      </c>
      <c r="D3" s="45" t="s">
        <v>106</v>
      </c>
      <c r="F3" s="46" t="s">
        <v>210</v>
      </c>
    </row>
    <row r="4" spans="1:6" ht="60">
      <c r="A4" t="s">
        <v>134</v>
      </c>
      <c r="D4" s="45" t="s">
        <v>211</v>
      </c>
      <c r="F4" s="46" t="s">
        <v>212</v>
      </c>
    </row>
    <row r="5" spans="1:6" ht="45">
      <c r="D5" s="45" t="s">
        <v>213</v>
      </c>
      <c r="F5" s="46" t="s">
        <v>214</v>
      </c>
    </row>
    <row r="6" spans="1:6" ht="45">
      <c r="D6" s="45" t="s">
        <v>115</v>
      </c>
      <c r="F6" s="46" t="s">
        <v>215</v>
      </c>
    </row>
    <row r="7" spans="1:6" ht="60">
      <c r="D7" s="45" t="s">
        <v>176</v>
      </c>
      <c r="F7" s="46" t="s">
        <v>216</v>
      </c>
    </row>
    <row r="8" spans="1:6" ht="75">
      <c r="D8" s="45" t="s">
        <v>217</v>
      </c>
      <c r="F8" s="46" t="s">
        <v>218</v>
      </c>
    </row>
    <row r="9" spans="1:6" ht="45">
      <c r="D9" s="45" t="s">
        <v>219</v>
      </c>
      <c r="F9" s="46" t="s">
        <v>220</v>
      </c>
    </row>
    <row r="10" spans="1:6" ht="45">
      <c r="D10" s="45" t="s">
        <v>221</v>
      </c>
      <c r="F10" s="46" t="s">
        <v>222</v>
      </c>
    </row>
    <row r="11" spans="1:6" ht="45">
      <c r="D11" s="45" t="s">
        <v>223</v>
      </c>
      <c r="F11" s="46" t="s">
        <v>124</v>
      </c>
    </row>
    <row r="12" spans="1:6">
      <c r="D12" s="45" t="s">
        <v>195</v>
      </c>
      <c r="F12" s="46" t="s">
        <v>66</v>
      </c>
    </row>
    <row r="13" spans="1:6">
      <c r="D13" s="45" t="s">
        <v>225</v>
      </c>
    </row>
    <row r="14" spans="1:6">
      <c r="D14" s="45" t="s">
        <v>226</v>
      </c>
    </row>
    <row r="15" spans="1:6">
      <c r="D15" s="45" t="s">
        <v>65</v>
      </c>
    </row>
    <row r="16" spans="1:6">
      <c r="D16" s="45" t="s">
        <v>227</v>
      </c>
    </row>
    <row r="17" spans="4:4">
      <c r="D17" s="45" t="s">
        <v>228</v>
      </c>
    </row>
    <row r="18" spans="4:4">
      <c r="D18" s="45" t="s">
        <v>229</v>
      </c>
    </row>
    <row r="19" spans="4:4">
      <c r="D19" s="45" t="s">
        <v>96</v>
      </c>
    </row>
    <row r="20" spans="4:4">
      <c r="D20" s="45" t="s">
        <v>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DE370D-DE0C-4827-8F06-CC4A84F9B5A3}"/>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2025-04-15T21:09:52Z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