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F8FD7684-849B-4B54-AAC0-A49B9BDD53E4}"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 l="1"/>
  <c r="AQ18" i="1"/>
  <c r="AQ17" i="1"/>
  <c r="AQ16" i="1"/>
  <c r="AQ15" i="1"/>
  <c r="AQ14" i="1"/>
  <c r="W23" i="1"/>
  <c r="AQ23" i="1" s="1"/>
  <c r="AQ26" i="1"/>
  <c r="AP26" i="1"/>
  <c r="AQ25" i="1"/>
  <c r="AQ24" i="1"/>
  <c r="AP24" i="1"/>
  <c r="AP23" i="1"/>
  <c r="AQ22" i="1"/>
  <c r="AP22" i="1"/>
  <c r="AQ21" i="1"/>
  <c r="AP21" i="1"/>
  <c r="AQ20" i="1"/>
  <c r="AP20" i="1"/>
  <c r="V24" i="1"/>
  <c r="V23" i="1"/>
  <c r="AK26" i="1"/>
  <c r="AM26" i="1" s="1"/>
  <c r="AF26" i="1"/>
  <c r="AH26" i="1" s="1"/>
  <c r="AA26" i="1"/>
  <c r="AC26" i="1" s="1"/>
  <c r="AK25" i="1"/>
  <c r="AM25" i="1" s="1"/>
  <c r="AF25" i="1"/>
  <c r="AH25" i="1" s="1"/>
  <c r="AC25" i="1"/>
  <c r="AK24" i="1"/>
  <c r="AM24" i="1" s="1"/>
  <c r="AF24" i="1"/>
  <c r="AH24" i="1" s="1"/>
  <c r="AA24" i="1"/>
  <c r="AC24" i="1" s="1"/>
  <c r="AK23" i="1"/>
  <c r="AM23" i="1" s="1"/>
  <c r="AF23" i="1"/>
  <c r="AH23" i="1" s="1"/>
  <c r="AA23" i="1"/>
  <c r="AC23" i="1" s="1"/>
  <c r="AK22" i="1"/>
  <c r="AM22" i="1" s="1"/>
  <c r="AF22" i="1"/>
  <c r="AH22" i="1" s="1"/>
  <c r="AA22" i="1"/>
  <c r="AC22" i="1" s="1"/>
  <c r="AK21" i="1"/>
  <c r="AM21" i="1" s="1"/>
  <c r="AF21" i="1"/>
  <c r="AH21" i="1" s="1"/>
  <c r="AA21" i="1"/>
  <c r="AC21" i="1" s="1"/>
  <c r="AK20" i="1"/>
  <c r="AM20" i="1" s="1"/>
  <c r="AF20" i="1"/>
  <c r="AH20" i="1" s="1"/>
  <c r="AA20" i="1"/>
  <c r="AC20" i="1" s="1"/>
  <c r="AR20" i="1" l="1"/>
  <c r="AR21" i="1"/>
  <c r="AR22" i="1"/>
  <c r="AR23" i="1"/>
  <c r="AR24" i="1"/>
  <c r="AR27" i="1" s="1"/>
  <c r="AR26" i="1"/>
  <c r="X23" i="1"/>
  <c r="X24" i="1"/>
  <c r="X27" i="1" s="1"/>
  <c r="V16" i="1"/>
  <c r="X16" i="1" s="1"/>
  <c r="V18" i="1"/>
  <c r="V17" i="1"/>
  <c r="V15" i="1"/>
  <c r="X15" i="1" s="1"/>
  <c r="V14"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4" i="1"/>
  <c r="AR14" i="1" s="1"/>
  <c r="AK14" i="1"/>
  <c r="AM14" i="1" s="1"/>
  <c r="AM27" i="1"/>
  <c r="AP18" i="1"/>
  <c r="AR18" i="1" s="1"/>
  <c r="AP17" i="1"/>
  <c r="AR17" i="1" s="1"/>
  <c r="AP16" i="1"/>
  <c r="AR16" i="1" s="1"/>
  <c r="AP15" i="1"/>
  <c r="AR15" i="1" s="1"/>
  <c r="AK18" i="1"/>
  <c r="AM18" i="1" s="1"/>
  <c r="AK17" i="1"/>
  <c r="AM17" i="1" s="1"/>
  <c r="AK16" i="1"/>
  <c r="AM16" i="1" s="1"/>
  <c r="AK15" i="1"/>
  <c r="AM15" i="1" s="1"/>
  <c r="AH27" i="1"/>
  <c r="AF18" i="1"/>
  <c r="AH18" i="1"/>
  <c r="AF17" i="1"/>
  <c r="AH17" i="1" s="1"/>
  <c r="AF16" i="1"/>
  <c r="AH16" i="1" s="1"/>
  <c r="AF15" i="1"/>
  <c r="AH15" i="1" s="1"/>
  <c r="AF14" i="1"/>
  <c r="AH14" i="1" s="1"/>
  <c r="AC27" i="1"/>
  <c r="AA18" i="1"/>
  <c r="AC18" i="1" s="1"/>
  <c r="AA17" i="1"/>
  <c r="AC17" i="1" s="1"/>
  <c r="AA16" i="1"/>
  <c r="AC16" i="1" s="1"/>
  <c r="AA15" i="1"/>
  <c r="AC15" i="1" s="1"/>
  <c r="AA14" i="1"/>
  <c r="AC14" i="1" s="1"/>
  <c r="X18" i="1"/>
  <c r="X17" i="1"/>
  <c r="X14" i="1"/>
  <c r="X19" i="1" s="1"/>
  <c r="AR19" i="1" l="1"/>
  <c r="X28" i="1"/>
  <c r="AH19" i="1"/>
  <c r="AH28" i="1" s="1"/>
  <c r="AM19" i="1"/>
  <c r="AM28" i="1" s="1"/>
  <c r="AC19" i="1"/>
  <c r="AC28" i="1" s="1"/>
  <c r="AR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<sst xmlns="http://schemas.openxmlformats.org/spreadsheetml/2006/main" count="428" uniqueCount="211">
  <si>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</si>
  <si>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</si>
  <si>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</si>
  <si>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</si>
  <si>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</si>
  <si>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</si>
  <si>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</si>
  <si>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</si>
  <si>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</si>
  <si>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</si>
  <si>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</si>
  <si>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</si>
  <si>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</si>
  <si>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</si>
  <si>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</si>
  <si>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</si>
  <si>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</si>
  <si>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</si>
  <si>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</si>
  <si>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</si>
  <si>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</si>
  <si>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</si>
  <si>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</si>
  <si>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</si>
  <si>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</si>
  <si>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</si>
  <si>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</si>
  <si>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</si>
  <si>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</si>
  <si>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</si>
  <si>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</si>
  <si>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</si>
  <si>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</si>
  <si>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</si>
  <si>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</si>
  <si>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</si>
  <si>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</si>
  <si>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</si>
  <si>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</si>
  <si>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</si>
  <si>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FORMULACIÓN Y SEGUIMIENTO PLANES DE GESTIÓN NIVEL CENTRAL
PROCESO  Fomento y Protección de los Derechos Étnicos</t>
  </si>
  <si>
    <t>Código: PLE-PIN-F017
Versión: 07
Vigencia: 21 de enero de 2025
Caso HOLA: 113317</t>
  </si>
  <si>
    <t>VIGENCIA DE LA PLANEACIÓN 2025</t>
  </si>
  <si>
    <t>Dirección de Asuntos Étnicos
Subdirección de Asuntos Indígenas y Rrom
Subdirección de Asuntos para Comunidades Negras, Afrocolombianas, Raizales y Palenqueras</t>
  </si>
  <si>
    <t>CONTROL DE CAMBIOS</t>
  </si>
  <si>
    <t>VERSIÓN</t>
  </si>
  <si>
    <t>28 de enero de 2025</t>
  </si>
  <si>
    <t>Publicación del plan de gestión aprobado. Caso HOLA: 116049</t>
  </si>
  <si>
    <t>17 de febrero de 2025</t>
  </si>
  <si>
    <t>Por solicitud del proceso a Cargo del Director David Cortes Araujo se realiza modificacion a la programacion de la Meta Transversal No 2 "Actualizar el 100% los documentos del proceso conforme al plan de trabajo definido" Debido a la modificacion del Cronograma de actualizacion aprobado previamente por la OAP ,mediante correo electronico . Caso Hola No 122422</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</si>
  <si>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</si>
  <si>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</si>
  <si>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</si>
  <si>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</si>
  <si>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</si>
  <si>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</si>
  <si>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</si>
  <si>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</si>
  <si>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</si>
  <si>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Realizar 4 Informes de avance de la implementación y seguimiento de las políticas públicas étnicas</t>
  </si>
  <si>
    <t>Gestión</t>
  </si>
  <si>
    <t>Número de Informes de avance de la implementación y seguimiento de las políticas públicas étnicas</t>
  </si>
  <si>
    <t>Sumatoria  de informes de seguimiento realizados</t>
  </si>
  <si>
    <t xml:space="preserve">4 informes trimestrales de reformulación de las Políticas Públicas Étnicas </t>
  </si>
  <si>
    <t>Suma</t>
  </si>
  <si>
    <t xml:space="preserve">Informes de avance de la implementación y seguimiento  de las políticas públicas étnicas </t>
  </si>
  <si>
    <t>Eficacia</t>
  </si>
  <si>
    <t>No Aplica</t>
  </si>
  <si>
    <t>8010 - Fortalecimiento de la capacidad institucional y de los actores sociales para la garantía, promoción y protección de los derechos de las comunidades étnicas en Bogotá D.C.</t>
  </si>
  <si>
    <t xml:space="preserve">Informes trimestrales de avance de la implementación y seguimiento de las políticas públicas étnicas </t>
  </si>
  <si>
    <t xml:space="preserve"> Informes trimestrales de avance de la implementación y seguimiento de las políticas públicas étnicas </t>
  </si>
  <si>
    <t>Dirección de Asuntos Étnicos</t>
  </si>
  <si>
    <t xml:space="preserve">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marzo de 2025, se ha logrado el siguiente porcentaje de acuerdo por política pública: 
1. Política Pública para Pueblos Indígenas: 43%
2. Política Pública para Comunidades Negras, Afrocolombianas y Palenqueras: 81%
3. Política Pública para la Comunidad Raizal: 88%
4. Política Pública para el Pueblo Rrom o Gitano: 76%
Respecto del seguimiento a la implementación de las políticas públicas étnicas, este se realiza con base en la metodología CONPES estandarizada por la Secretaría Distrital de Planeación, para lo cual se cuenta con un instrumento (matrices de seguimiento);  es importante tener en cuenta que para esta vigencia se incluye el reporte financiero el cual se realiza de manera anual. Teniendo en cuenta el cronograma establecido por la Secretaría Distrital de Planeación los informes de seguimiento a la implementación de las políticas públicas étnicas se publicarán por parte de esa entidad la cuarta semana de abril.  Vale la pena señalar que, el informe de seguimiento a la implenentación de estas políticas, vigencia 2024, es el primer ejercicio de seguimiento que se realiza a las políticas públicas étnicas, posterior a su reformulación mediante la metodología CONPES. </t>
  </si>
  <si>
    <t xml:space="preserve">Un informe de avance de la implementación y seguimiento de las políticas públicas étnicas elaborado. </t>
  </si>
  <si>
    <t>2</t>
  </si>
  <si>
    <t>Realizar 4 Informes del avance en la implementación de la estrategia de aplicación del enfoque diferencial étnico.</t>
  </si>
  <si>
    <t>Número de Informes de avance en la  implementación de la estrategia de aplicación del enfoque diferencial étnico.</t>
  </si>
  <si>
    <t>Sumatoria de informes de seguimiento realizados</t>
  </si>
  <si>
    <t>N/A</t>
  </si>
  <si>
    <t>Informes de avance  a la implementación de la estrategia de aplicación del enfoque diferencial étnico.</t>
  </si>
  <si>
    <t>Informes de avance  a la implementación del de la estrategia de aplicación del enfoque diferencial étnico.</t>
  </si>
  <si>
    <t xml:space="preserve"> Informes de avance a la implementación del de la estrategia de aplicación del enfoque diferencial étnico.</t>
  </si>
  <si>
    <t>Durante el primer trimestre de 2025 se consolidó la estrategia “Un Futuro sin Racismo” como acción central para la implementación del enfoque diferencial étnico. Se alcanzó el 100% de formulación y se dio inicio a la fase de implementación mediante socializaciones institucionales y jornadas de sensibilización con actores estratégicos. La estrategia promueve la comprensión y valoración de las comunidades étnicas, aportando a la transformación de imaginarios y la erradicación del racismo estructural en el Distrito Capital.</t>
  </si>
  <si>
    <t>3</t>
  </si>
  <si>
    <t>Prestar atención al 100% de la población que acuda al espacio de atención diferenciada (EAD) Casa del Pensamiento Indígena,  como respuesta a las necesidades o problemáticas de los grupos étnicos.</t>
  </si>
  <si>
    <t>Porcentaje de atención a las personas que acuden al espacio de atención diferenciada -Casa del Pensamiento Indígena</t>
  </si>
  <si>
    <t>(Número de personas atendidas en  el espacio de atención diferenciada Casa del Pensamiento Indígena / Número total de las personas que acuden al espacio de atención diferenciada Casa del Pensamiento Indígena)*100%</t>
  </si>
  <si>
    <t xml:space="preserve">9.213 Atenciones prestadas de enero a septiembre de 2023, en los Espacios de Atención Diferenciada - EAD: Casa del Pensamiento Indígena. </t>
  </si>
  <si>
    <t>Constante</t>
  </si>
  <si>
    <t>Porcentaje de atención en el EAD Casa del Pensamiento Indígena
*Este corresponde a las atenciones realizadas en el correspondiente periodo de seguimiento</t>
  </si>
  <si>
    <t>Informes de seguimiento trimestral</t>
  </si>
  <si>
    <t>Formatos que evidencian la atención de los usuarios en cada uno de los servicios que se prestan en el EAD  Casa del Pensamiento Indígena</t>
  </si>
  <si>
    <t xml:space="preserve">
Subdirección de Asuntos Indígenas y Rrom
</t>
  </si>
  <si>
    <t>En el trimestre se reportaron 300 atenciones,  reflejando una gran capacidad de respuesta a las necesidades de la población.
Principales avances:
- Ejecución de jornadas de orientación social y psicosocial con enfoque étnico.
- Acciones de articulación efectiva con los sectores de salud, bienestar social y cultura, ampliando así la cobertura de la oferta institucional.
- Sistematización de información cualitativa y cuantitativa para fortalecer el seguimiento a la Política Pública Distrital de Pueblos Indígenas.
Impacto en la Población:
- Cobertura: 300 personas indígenas atendidas bajo un enfoque diferencial y territorial.
- Beneficios: Mejor acceso a información institucional, orientación profesional y acompañamiento psicosocial.
- Resultados: Reforzamiento del vínculo institucional con la comunidad indígena, incremento de la confianza y reconocimiento del Espacio como un referente distrital de atención especializada.</t>
  </si>
  <si>
    <t>4</t>
  </si>
  <si>
    <t>Prestar atención al 100% de la población que acuda al espacio de atención diferenciada (EAD)  Casa Gitana de los Derechos del Pueblo Rrom, como respuesta a las necesidades o problemáticas de los grupos étnicos.</t>
  </si>
  <si>
    <t>Porcentaje de atención a las personas que acuden al espacio de atención diferenciada- Casa del Pueblo Rrom o Gitano</t>
  </si>
  <si>
    <t>(Número de personas atendidas en  el espacio de atención diferenciada  Casa del Pueblo Rrom o Gitano / Número total de las personas que acuden al  espacio de atención diferenciadaCasa del Pueblo Rrom o Gitano)*100%</t>
  </si>
  <si>
    <t>892 Atenciones prestadas de enero a septiembre de 2023, en los Espacios de Atención Diferenciada - EAD: Casa Gitana de los Derechos del Pueblo Rrom.</t>
  </si>
  <si>
    <t>Porcentaje de atención en el EAD Casa Gitana de los Derechos del Pueblo Rrom
*Este corresponde a las atenciones realizadas en el correspondiente periodo de seguimiento</t>
  </si>
  <si>
    <t>Formatos que evidencian la atención de los usuarios en cada uno de los servicios que se prestan en el EAD Casa del Pueblo Rrom o Gitano</t>
  </si>
  <si>
    <t xml:space="preserve">Durante el primer trimestre de 2025, se realizaron un total de 144 atenciones en la Casa de los Derechos Gitanos, distribuidas en cuatro líneas clave de servicio. El Fortalecimiento de la Identidad Cultural representó la mayor proporción con el 41.7% del total (60 atenciones), seguido por las acciones de Formación y Visibilización del Pueblo Gitano con el 37.5% (54 atenciones), lo cual evidencia el interés y la participación activa de la comunidad en procesos de fortalecimiento cultural y de reconocimiento. Por su parte, los servicios de Orientación Inicial y Orientación Profesional registraron 15 atenciones cada uno, equivalentes al 10.4% del total respectivamente, lo que señala una demanda sostenida de acompañamiento y asesoría especializada. Esta distribución refleja el enfoque integral de atención y el compromiso institucional con el fortalecimiento de los derechos culturales, sociales y organizativos del pueblo Rrom/Gitano en Bogotá.
</t>
  </si>
  <si>
    <t>5</t>
  </si>
  <si>
    <t>Prestar atención al 100% de la población que acuda a los espacios de atención diferenciada (EAD), CONFIA, Posa Wiwa y Emancipation Raizal Plies,  como respuesta a las necesidades o problemáticas de los grupos étnicos.</t>
  </si>
  <si>
    <t>Porcentaje de atención a las personas que acuden a los espacios de atención diferenciada -CONFIA, Posa Wiwa y Emancipation Raizal Plies.</t>
  </si>
  <si>
    <t>(Número de personas atendidas en  los espacios de atención diferenciada CONFIA, Posa Wiwa y Emancipation Raizal Plies.  / Número total de las personas que acuden a los espacios de atención diferenciada CONFIA, Posa Wiwa y Emancipation Raizal Plies.)*100%</t>
  </si>
  <si>
    <t xml:space="preserve">3.117 Atenciones prestadas en los Espacios de Atención Diferenciada (EAD): CONFIA, Posa Wiwa, Emancipation Raizal Plies,  de enero a septiembre de 2023. </t>
  </si>
  <si>
    <t>Porcentaje de atención en los EAD  CONFIA, Posa Wiwa, Emancipation Raizal Plies
*Este corresponde a las atenciones realizadas en el correspondiente periodo de seguimiento</t>
  </si>
  <si>
    <t xml:space="preserve">Formatos que evidencian la atención de los usuarios en cada uno de los servicios que se prestan en los EAD CONFIA, Posa Wiwa y Emancipation Raizal Plies </t>
  </si>
  <si>
    <t>Subdirección de Asuntos para Comunidades Negras, Afrocolombianas, Raizales y Palenqueras</t>
  </si>
  <si>
    <t>Durante el primer trimestre 2025 se dio atención a todas las personas que acudieron a los Espacios de Atención Diferenciada, así: 
- CONFIA: 419 Atenciones
- POSA WIWA: 101 Atenciones
- PIIS A HUOM: 195 Atenciones</t>
  </si>
  <si>
    <t>Informe de los servicios prestados en los Espacios de Atención Diferenciada.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</si>
  <si>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</si>
  <si>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</si>
  <si>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</si>
  <si>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</si>
  <si>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</si>
  <si>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</si>
  <si>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</si>
  <si>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</si>
  <si>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</si>
  <si>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</si>
  <si>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</si>
  <si>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</si>
  <si>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</si>
  <si>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</si>
  <si>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</si>
  <si>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Se alcanzó un avance de 0% sobre el programado de la vigencia.
Meta No Programada para el Trimestre I de 2025.</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</si>
  <si>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</si>
  <si>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</si>
  <si>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</si>
  <si>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</si>
  <si>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</si>
  <si>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</si>
  <si>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</si>
  <si>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</si>
  <si>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</si>
  <si>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</si>
  <si>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</si>
  <si>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</si>
  <si>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</si>
  <si>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</si>
  <si>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</si>
  <si>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</si>
  <si>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</si>
  <si>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</si>
  <si>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</si>
  <si>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</si>
  <si>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</si>
  <si>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</si>
  <si>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</si>
  <si>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</si>
  <si>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</si>
  <si>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Asuntos Étnicos, Subdirección de Asuntos indígenas y Rrom y Subdirección de asuntos para comunidades negras. 
afrocolombianas, raizales y palenqueras.</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</si>
  <si>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</si>
  <si>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</si>
  <si>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</si>
  <si>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</si>
  <si>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</si>
  <si>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</si>
  <si>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</si>
  <si>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</si>
  <si>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</si>
  <si>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</si>
  <si>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</si>
  <si>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</si>
  <si>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</si>
  <si>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</si>
  <si>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</si>
  <si>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</si>
  <si>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</si>
  <si>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</si>
  <si>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</si>
  <si>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</si>
  <si>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</si>
  <si>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</si>
  <si>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</si>
  <si>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</si>
  <si>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</si>
  <si>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</si>
  <si>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</si>
  <si>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</si>
  <si>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</si>
  <si>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</si>
  <si>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</si>
  <si>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</si>
  <si>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</si>
  <si>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</si>
  <si>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</si>
  <si>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</si>
  <si>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</si>
  <si>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</si>
  <si>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</si>
  <si>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</si>
  <si>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</si>
  <si>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</si>
  <si>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</si>
  <si>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</si>
  <si>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</si>
  <si>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</si>
  <si>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</si>
  <si>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</si>
  <si>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</si>
  <si>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</si>
  <si>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</si>
  <si>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16 de abril de 20205</t>
  </si>
  <si>
    <t xml:space="preserve">Se gestionó oportunamente 3 de 9 requerimientos tipificados como derecho de petición ciudadano en los aplicativos Bogotá Te Escucha y ORFEO asignados.
Corresponde a la Dirección de Asuntos Étnicos, la Subdirección de Asuntos indígenas y Rrom y la Subdirección de asuntos para comunidades negras. </t>
  </si>
  <si>
    <t>Se alcanzó un avance de 8,33% sobre el programado de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</si>
  <si>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</si>
  <si>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</si>
  <si>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Para el primer trimestre de la vigencia 2025, el Plan de Gestión del proceso Fomento y proteccion  de los Derechos Etnicos  alcanzó un nivel de desempeño del 93,33% y 30,83%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</si>
</sst>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scheme val="major"/>
    </font>
    <font>
      <sz val="11"/>
      <color rgb="FF000000"/>
      <name val="Calibri"/>
      <family val="2"/>
    </font>
    <font>
      <sz val="8"/>
      <name val="Calibri"/>
      <family val="2"/>
      <scheme val="minor"/>
    </font>
    <font>
      <sz val="11"/>
      <color rgb="FF4472C4"/>
      <name val="Calibri Light"/>
      <family val="2"/>
    </font>
    <font>
      <sz val="11"/>
      <color rgb="FF0070C0"/>
      <name val="Calibri Light"/>
      <family val="2"/>
    </font>
    <font>
      <sz val="11"/>
      <color rgb="FF2F75B5"/>
      <name val="Calibri Light"/>
      <family val="2"/>
    </font>
    <font>
      <b/>
      <sz val="11"/>
      <color rgb="FF000000"/>
      <name val="Calibri Light"/>
      <family val="2"/>
      <scheme val="major"/>
    </font>
    <font>
      <sz val="11"/>
      <color theme="8" tint="-0.249977111117893"/>
      <name val="Calibri Light"/>
      <family val="2"/>
      <scheme val="major"/>
    </font>
    <font>
      <sz val="11"/>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3" xfId="0" applyFont="1" applyBorder="1" applyAlignment="1">
      <alignment horizontal="center" vertical="center" wrapText="1"/>
    </xf>
    <xf numFmtId="0" fontId="15" fillId="9" borderId="1" xfId="0" applyFont="1" applyFill="1" applyBorder="1" applyAlignment="1">
      <alignment horizontal="justify" vertical="center" wrapText="1"/>
    </xf>
    <xf numFmtId="0" fontId="15" fillId="9" borderId="3" xfId="0"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3" xfId="0" applyNumberFormat="1" applyFont="1" applyBorder="1" applyAlignment="1">
      <alignment horizontal="center" vertical="center" wrapText="1"/>
    </xf>
    <xf numFmtId="9" fontId="14" fillId="0" borderId="1" xfId="1" applyFont="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9" fontId="4" fillId="0" borderId="1" xfId="1" applyFont="1" applyBorder="1" applyAlignment="1">
      <alignment horizontal="justify" vertical="center" wrapText="1"/>
    </xf>
    <xf numFmtId="0" fontId="4" fillId="0" borderId="1" xfId="0" applyFont="1" applyBorder="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1"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9" fontId="17" fillId="0" borderId="1" xfId="1" applyFont="1" applyBorder="1" applyAlignment="1">
      <alignment horizontal="center" vertical="center" wrapText="1"/>
    </xf>
    <xf numFmtId="1" fontId="4" fillId="0" borderId="1" xfId="0" applyNumberFormat="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21" fillId="0" borderId="1" xfId="0" applyFont="1" applyBorder="1" applyAlignment="1">
      <alignment horizontal="right" vertical="center" wrapText="1"/>
    </xf>
    <xf numFmtId="10" fontId="21" fillId="0" borderId="1" xfId="0" applyNumberFormat="1" applyFont="1" applyBorder="1" applyAlignment="1">
      <alignment horizontal="right" vertical="center" wrapText="1"/>
    </xf>
    <xf numFmtId="165" fontId="22" fillId="0" borderId="1" xfId="0" applyNumberFormat="1" applyFont="1" applyBorder="1" applyAlignment="1">
      <alignment horizontal="right" vertical="center" wrapText="1"/>
    </xf>
    <xf numFmtId="164" fontId="22"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4"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0" fontId="6" fillId="3" borderId="1" xfId="1" applyNumberFormat="1" applyFont="1" applyFill="1" applyBorder="1" applyAlignment="1">
      <alignment wrapText="1"/>
    </xf>
    <xf numFmtId="165" fontId="1" fillId="0" borderId="1" xfId="0" applyNumberFormat="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0" fontId="1" fillId="0" borderId="1" xfId="0" applyFont="1" applyBorder="1" applyAlignment="1">
      <alignment horizontal="justify" vertical="top" wrapText="1"/>
    </xf>
    <xf numFmtId="1" fontId="14" fillId="0" borderId="1" xfId="0" applyNumberFormat="1" applyFont="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1533002</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x14ac:dyDescent="0.25">
      <c r="A1" s="100" t="s">
        <v>0</v>
      </c>
      <c r="B1" s="101"/>
      <c r="C1" s="101"/>
      <c r="D1" s="101"/>
      <c r="E1" s="101"/>
      <c r="F1" s="101"/>
      <c r="G1" s="101"/>
      <c r="H1" s="101"/>
      <c r="I1" s="101"/>
      <c r="J1" s="101"/>
      <c r="K1" s="101"/>
      <c r="L1" s="101"/>
      <c r="M1" s="102" t="s">
        <v>1</v>
      </c>
      <c r="N1" s="102"/>
      <c r="O1" s="102"/>
      <c r="P1" s="102"/>
      <c r="Q1" s="102"/>
    </row>
    <row r="2" spans="1:44" s="42" customFormat="1" ht="23.45" customHeight="1" x14ac:dyDescent="0.25">
      <c r="A2" s="103" t="s">
        <v>2</v>
      </c>
      <c r="B2" s="104"/>
      <c r="C2" s="104"/>
      <c r="D2" s="104"/>
      <c r="E2" s="104"/>
      <c r="F2" s="104"/>
      <c r="G2" s="104"/>
      <c r="H2" s="104"/>
      <c r="I2" s="104"/>
      <c r="J2" s="104"/>
      <c r="K2" s="104"/>
      <c r="L2" s="104"/>
      <c r="M2" s="41"/>
      <c r="N2" s="41"/>
      <c r="O2" s="41"/>
      <c r="P2" s="41"/>
      <c r="Q2" s="41"/>
    </row>
    <row r="3" spans="1:44" s="40" customFormat="1" x14ac:dyDescent="0.25"/>
    <row r="4" spans="1:44" s="40" customFormat="1" ht="29.1" customHeight="1" x14ac:dyDescent="0.25">
      <c r="A4" s="105" t="s">
        <v>3</v>
      </c>
      <c r="B4" s="105"/>
      <c r="C4" s="105"/>
      <c r="D4" s="105"/>
      <c r="E4" s="46"/>
      <c r="F4" s="46"/>
      <c r="G4" s="46"/>
      <c r="H4" s="106"/>
      <c r="I4" s="106"/>
      <c r="J4" s="106"/>
      <c r="K4" s="106"/>
      <c r="L4" s="107"/>
    </row>
    <row r="5" spans="1:44" s="40" customFormat="1" ht="15" customHeight="1" x14ac:dyDescent="0.25">
      <c r="A5" s="105"/>
      <c r="B5" s="105"/>
      <c r="C5" s="105"/>
      <c r="D5" s="105"/>
      <c r="E5" s="2"/>
      <c r="F5" s="2"/>
      <c r="G5" s="2"/>
      <c r="H5" s="2" t="s">
        <v>4</v>
      </c>
      <c r="I5" s="108" t="s">
        <v>5</v>
      </c>
      <c r="J5" s="106"/>
      <c r="K5" s="106"/>
      <c r="L5" s="107"/>
    </row>
    <row r="6" spans="1:44" s="40" customFormat="1" x14ac:dyDescent="0.25">
      <c r="A6" s="105"/>
      <c r="B6" s="105"/>
      <c r="C6" s="105"/>
      <c r="D6" s="105"/>
      <c r="E6" s="2"/>
      <c r="F6" s="2"/>
      <c r="G6" s="2"/>
      <c r="H6" s="43"/>
      <c r="I6" s="109" t="s">
        <v>6</v>
      </c>
      <c r="J6" s="109"/>
      <c r="K6" s="109"/>
      <c r="L6" s="109"/>
    </row>
    <row r="7" spans="1:44" s="40" customFormat="1" x14ac:dyDescent="0.25">
      <c r="A7" s="105"/>
      <c r="B7" s="105"/>
      <c r="C7" s="105"/>
      <c r="D7" s="105"/>
      <c r="E7" s="2"/>
      <c r="F7" s="2"/>
      <c r="G7" s="2"/>
      <c r="H7" s="43"/>
      <c r="I7" s="109"/>
      <c r="J7" s="109"/>
      <c r="K7" s="109"/>
      <c r="L7" s="109"/>
    </row>
    <row r="8" spans="1:44" s="40" customFormat="1" x14ac:dyDescent="0.25">
      <c r="A8" s="105"/>
      <c r="B8" s="105"/>
      <c r="C8" s="105"/>
      <c r="D8" s="105"/>
      <c r="E8" s="2"/>
      <c r="F8" s="2"/>
      <c r="G8" s="2"/>
      <c r="H8" s="43"/>
      <c r="I8" s="109"/>
      <c r="J8" s="109"/>
      <c r="K8" s="109"/>
      <c r="L8" s="109"/>
    </row>
    <row r="9" spans="1:44" s="40" customFormat="1" x14ac:dyDescent="0.25"/>
    <row r="10" spans="1:44" ht="14.45" customHeight="1" x14ac:dyDescent="0.25">
      <c r="A10" s="105" t="s">
        <v>7</v>
      </c>
      <c r="B10" s="105"/>
      <c r="C10" s="114" t="s">
        <v>8</v>
      </c>
      <c r="D10" s="115"/>
      <c r="E10" s="115"/>
      <c r="F10" s="115"/>
      <c r="G10" s="116"/>
      <c r="H10" s="110" t="s">
        <v>9</v>
      </c>
      <c r="I10" s="110"/>
      <c r="J10" s="110"/>
      <c r="K10" s="110"/>
      <c r="L10" s="110"/>
      <c r="M10" s="110"/>
      <c r="N10" s="110"/>
      <c r="O10" s="110"/>
      <c r="P10" s="110"/>
      <c r="Q10" s="110"/>
      <c r="R10" s="110"/>
      <c r="S10" s="111" t="s">
        <v>10</v>
      </c>
      <c r="T10" s="111" t="s">
        <v>11</v>
      </c>
      <c r="U10" s="120" t="s">
        <v>12</v>
      </c>
      <c r="V10" s="121"/>
      <c r="W10" s="121"/>
      <c r="X10" s="121"/>
      <c r="Y10" s="122"/>
      <c r="Z10" s="126" t="s">
        <v>13</v>
      </c>
      <c r="AA10" s="127"/>
      <c r="AB10" s="127"/>
      <c r="AC10" s="127"/>
      <c r="AD10" s="128"/>
      <c r="AE10" s="132" t="s">
        <v>14</v>
      </c>
      <c r="AF10" s="133"/>
      <c r="AG10" s="133"/>
      <c r="AH10" s="133"/>
      <c r="AI10" s="134"/>
      <c r="AJ10" s="138" t="s">
        <v>15</v>
      </c>
      <c r="AK10" s="139"/>
      <c r="AL10" s="139"/>
      <c r="AM10" s="139"/>
      <c r="AN10" s="140"/>
      <c r="AO10" s="144" t="s">
        <v>16</v>
      </c>
      <c r="AP10" s="145"/>
      <c r="AQ10" s="145"/>
      <c r="AR10" s="146"/>
    </row>
    <row r="11" spans="1:44" ht="14.45" customHeight="1" x14ac:dyDescent="0.25">
      <c r="A11" s="105"/>
      <c r="B11" s="105"/>
      <c r="C11" s="117"/>
      <c r="D11" s="118"/>
      <c r="E11" s="118"/>
      <c r="F11" s="118"/>
      <c r="G11" s="119"/>
      <c r="H11" s="110"/>
      <c r="I11" s="110"/>
      <c r="J11" s="110"/>
      <c r="K11" s="110"/>
      <c r="L11" s="110"/>
      <c r="M11" s="110"/>
      <c r="N11" s="110"/>
      <c r="O11" s="110"/>
      <c r="P11" s="110"/>
      <c r="Q11" s="110"/>
      <c r="R11" s="110"/>
      <c r="S11" s="112"/>
      <c r="T11" s="112"/>
      <c r="U11" s="123"/>
      <c r="V11" s="124"/>
      <c r="W11" s="124"/>
      <c r="X11" s="124"/>
      <c r="Y11" s="125"/>
      <c r="Z11" s="129"/>
      <c r="AA11" s="130"/>
      <c r="AB11" s="130"/>
      <c r="AC11" s="130"/>
      <c r="AD11" s="131"/>
      <c r="AE11" s="135"/>
      <c r="AF11" s="136"/>
      <c r="AG11" s="136"/>
      <c r="AH11" s="136"/>
      <c r="AI11" s="137"/>
      <c r="AJ11" s="141"/>
      <c r="AK11" s="142"/>
      <c r="AL11" s="142"/>
      <c r="AM11" s="142"/>
      <c r="AN11" s="143"/>
      <c r="AO11" s="147"/>
      <c r="AP11" s="148"/>
      <c r="AQ11" s="148"/>
      <c r="AR11" s="149"/>
    </row>
    <row r="12" spans="1:44" ht="45" x14ac:dyDescent="0.2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13"/>
      <c r="T12" s="11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x14ac:dyDescent="0.25">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x14ac:dyDescent="0.25">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x14ac:dyDescent="0.25">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x14ac:dyDescent="0.25">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x14ac:dyDescent="0.25">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x14ac:dyDescent="0.25">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x14ac:dyDescent="0.25">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x14ac:dyDescent="0.25">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x14ac:dyDescent="0.25">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x14ac:dyDescent="0.25">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x14ac:dyDescent="0.25">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x14ac:dyDescent="0.25">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x14ac:dyDescent="0.25">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x14ac:dyDescent="0.25">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x14ac:dyDescent="0.25">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x14ac:dyDescent="0.25">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x14ac:dyDescent="0.25">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x14ac:dyDescent="0.25">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x14ac:dyDescent="0.25">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x14ac:dyDescent="0.25">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x14ac:dyDescent="0.25">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x14ac:dyDescent="0.25">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x14ac:dyDescent="0.25">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x14ac:dyDescent="0.25">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x14ac:dyDescent="0.25">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x14ac:dyDescent="0.25">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x14ac:dyDescent="0.25">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8"/>
  <sheetViews>
    <sheetView tabSelected="1" zoomScale="90" zoomScaleNormal="90" workbookViewId="0">
      <selection activeCell="G9" sqref="G9:J9"/>
    </sheetView>
  </sheetViews>
  <sheetFormatPr baseColWidth="10" defaultColWidth="19.28515625" defaultRowHeight="15" x14ac:dyDescent="0.25"/>
  <cols>
    <col min="1" max="1" width="11.28515625" style="1" customWidth="1"/>
    <col min="2" max="2" width="29.28515625" style="1" customWidth="1"/>
    <col min="3" max="3" width="19.28515625" style="1"/>
    <col min="4" max="4" width="38.7109375" style="1" customWidth="1"/>
    <col min="5" max="10" width="19.28515625" style="1"/>
    <col min="11" max="14" width="6.85546875" style="1" customWidth="1"/>
    <col min="15" max="15" width="15.42578125" style="1" customWidth="1"/>
    <col min="16" max="24" width="19.28515625" style="1"/>
    <col min="25" max="25" width="50.42578125" style="1" customWidth="1"/>
    <col min="26" max="26" width="19.28515625" style="1"/>
    <col min="27" max="41" width="0" style="1" hidden="1" customWidth="1"/>
    <col min="42" max="44" width="19.28515625" style="1"/>
    <col min="45" max="45" width="27.28515625" style="1" customWidth="1"/>
    <col min="46" max="16384" width="19.28515625" style="1"/>
  </cols>
  <sheetData>
    <row r="1" spans="1:45" s="40" customFormat="1" ht="70.5" customHeight="1" x14ac:dyDescent="0.25">
      <c r="A1" s="150" t="s">
        <v>40</v>
      </c>
      <c r="B1" s="101"/>
      <c r="C1" s="101"/>
      <c r="D1" s="101"/>
      <c r="E1" s="101"/>
      <c r="F1" s="101"/>
      <c r="G1" s="101"/>
      <c r="H1" s="101"/>
      <c r="I1" s="101"/>
      <c r="J1" s="101"/>
      <c r="K1" s="151" t="s">
        <v>41</v>
      </c>
      <c r="L1" s="152"/>
      <c r="M1" s="152"/>
      <c r="N1" s="152"/>
      <c r="O1" s="152"/>
    </row>
    <row r="2" spans="1:45" s="42" customFormat="1" ht="23.45" customHeight="1" x14ac:dyDescent="0.25">
      <c r="A2" s="103" t="s">
        <v>42</v>
      </c>
      <c r="B2" s="104"/>
      <c r="C2" s="104"/>
      <c r="D2" s="104"/>
      <c r="E2" s="104"/>
      <c r="F2" s="104"/>
      <c r="G2" s="104"/>
      <c r="H2" s="104"/>
      <c r="I2" s="104"/>
      <c r="J2" s="104"/>
      <c r="K2" s="41"/>
      <c r="L2" s="41"/>
      <c r="M2" s="41"/>
      <c r="N2" s="41"/>
      <c r="O2" s="41"/>
    </row>
    <row r="3" spans="1:45" s="40" customFormat="1" x14ac:dyDescent="0.25"/>
    <row r="4" spans="1:45" s="40" customFormat="1" ht="29.1" customHeight="1" x14ac:dyDescent="0.25">
      <c r="A4" s="105" t="s">
        <v>3</v>
      </c>
      <c r="B4" s="105"/>
      <c r="C4" s="105"/>
      <c r="D4" s="153" t="s">
        <v>43</v>
      </c>
      <c r="E4" s="105" t="s">
        <v>44</v>
      </c>
      <c r="F4" s="105"/>
      <c r="G4" s="105"/>
      <c r="H4" s="105"/>
      <c r="I4" s="105"/>
      <c r="J4" s="105"/>
    </row>
    <row r="5" spans="1:45" s="40" customFormat="1" ht="15" customHeight="1" x14ac:dyDescent="0.25">
      <c r="A5" s="105"/>
      <c r="B5" s="105"/>
      <c r="C5" s="105"/>
      <c r="D5" s="153"/>
      <c r="E5" s="2" t="s">
        <v>45</v>
      </c>
      <c r="F5" s="2" t="s">
        <v>4</v>
      </c>
      <c r="G5" s="105" t="s">
        <v>5</v>
      </c>
      <c r="H5" s="105"/>
      <c r="I5" s="105"/>
      <c r="J5" s="105"/>
    </row>
    <row r="6" spans="1:45" s="40" customFormat="1" ht="14.45" customHeight="1" x14ac:dyDescent="0.25">
      <c r="A6" s="105"/>
      <c r="B6" s="105"/>
      <c r="C6" s="105"/>
      <c r="D6" s="153"/>
      <c r="E6" s="43">
        <v>1</v>
      </c>
      <c r="F6" s="43" t="s">
        <v>46</v>
      </c>
      <c r="G6" s="109" t="s">
        <v>47</v>
      </c>
      <c r="H6" s="109"/>
      <c r="I6" s="109"/>
      <c r="J6" s="109"/>
    </row>
    <row r="7" spans="1:45" s="40" customFormat="1" ht="79.5" customHeight="1" x14ac:dyDescent="0.25">
      <c r="A7" s="105"/>
      <c r="B7" s="105"/>
      <c r="C7" s="105"/>
      <c r="D7" s="153"/>
      <c r="E7" s="43">
        <v>2</v>
      </c>
      <c r="F7" s="43" t="s">
        <v>48</v>
      </c>
      <c r="G7" s="109" t="s">
        <v>49</v>
      </c>
      <c r="H7" s="109"/>
      <c r="I7" s="109"/>
      <c r="J7" s="109"/>
    </row>
    <row r="8" spans="1:45" s="40" customFormat="1" ht="60" customHeight="1" x14ac:dyDescent="0.25">
      <c r="A8" s="105"/>
      <c r="B8" s="105"/>
      <c r="C8" s="105"/>
      <c r="D8" s="153"/>
      <c r="E8" s="43">
        <v>3</v>
      </c>
      <c r="F8" s="43" t="s">
        <v>205</v>
      </c>
      <c r="G8" s="109" t="s">
        <v>210</v>
      </c>
      <c r="H8" s="109"/>
      <c r="I8" s="109"/>
      <c r="J8" s="109"/>
    </row>
    <row r="9" spans="1:45" s="40" customFormat="1" ht="60" customHeight="1" x14ac:dyDescent="0.25">
      <c r="A9" s="105"/>
      <c r="B9" s="105"/>
      <c r="C9" s="105"/>
      <c r="D9" s="153"/>
      <c r="E9" s="43">
        <v>4</v>
      </c>
      <c r="F9" s="43" t="s">
        <v>208</v>
      </c>
      <c r="G9" s="109" t="s">
        <v>209</v>
      </c>
      <c r="H9" s="109"/>
      <c r="I9" s="109"/>
      <c r="J9" s="109"/>
    </row>
    <row r="10" spans="1:45" s="40" customFormat="1" x14ac:dyDescent="0.25"/>
    <row r="11" spans="1:45" ht="14.45" customHeight="1" x14ac:dyDescent="0.25">
      <c r="A11" s="105" t="s">
        <v>7</v>
      </c>
      <c r="B11" s="105"/>
      <c r="C11" s="105" t="s">
        <v>50</v>
      </c>
      <c r="D11" s="105"/>
      <c r="E11" s="105"/>
      <c r="F11" s="110" t="s">
        <v>9</v>
      </c>
      <c r="G11" s="110"/>
      <c r="H11" s="110"/>
      <c r="I11" s="110"/>
      <c r="J11" s="110"/>
      <c r="K11" s="110"/>
      <c r="L11" s="110"/>
      <c r="M11" s="110"/>
      <c r="N11" s="110"/>
      <c r="O11" s="110"/>
      <c r="P11" s="110"/>
      <c r="Q11" s="111" t="s">
        <v>10</v>
      </c>
      <c r="R11" s="111" t="s">
        <v>11</v>
      </c>
      <c r="S11" s="105" t="s">
        <v>51</v>
      </c>
      <c r="T11" s="105"/>
      <c r="U11" s="105"/>
      <c r="V11" s="120" t="s">
        <v>12</v>
      </c>
      <c r="W11" s="121"/>
      <c r="X11" s="121"/>
      <c r="Y11" s="121"/>
      <c r="Z11" s="122"/>
      <c r="AA11" s="126" t="s">
        <v>13</v>
      </c>
      <c r="AB11" s="127"/>
      <c r="AC11" s="127"/>
      <c r="AD11" s="127"/>
      <c r="AE11" s="128"/>
      <c r="AF11" s="132" t="s">
        <v>14</v>
      </c>
      <c r="AG11" s="133"/>
      <c r="AH11" s="133"/>
      <c r="AI11" s="133"/>
      <c r="AJ11" s="134"/>
      <c r="AK11" s="138" t="s">
        <v>15</v>
      </c>
      <c r="AL11" s="139"/>
      <c r="AM11" s="139"/>
      <c r="AN11" s="139"/>
      <c r="AO11" s="140"/>
      <c r="AP11" s="144" t="s">
        <v>16</v>
      </c>
      <c r="AQ11" s="145"/>
      <c r="AR11" s="145"/>
      <c r="AS11" s="146"/>
    </row>
    <row r="12" spans="1:45" ht="14.45" customHeight="1" x14ac:dyDescent="0.25">
      <c r="A12" s="105"/>
      <c r="B12" s="105"/>
      <c r="C12" s="105"/>
      <c r="D12" s="105"/>
      <c r="E12" s="105"/>
      <c r="F12" s="110"/>
      <c r="G12" s="110"/>
      <c r="H12" s="110"/>
      <c r="I12" s="110"/>
      <c r="J12" s="110"/>
      <c r="K12" s="110"/>
      <c r="L12" s="110"/>
      <c r="M12" s="110"/>
      <c r="N12" s="110"/>
      <c r="O12" s="110"/>
      <c r="P12" s="110"/>
      <c r="Q12" s="112"/>
      <c r="R12" s="112"/>
      <c r="S12" s="105"/>
      <c r="T12" s="105"/>
      <c r="U12" s="105"/>
      <c r="V12" s="123"/>
      <c r="W12" s="124"/>
      <c r="X12" s="124"/>
      <c r="Y12" s="124"/>
      <c r="Z12" s="125"/>
      <c r="AA12" s="129"/>
      <c r="AB12" s="130"/>
      <c r="AC12" s="130"/>
      <c r="AD12" s="130"/>
      <c r="AE12" s="131"/>
      <c r="AF12" s="135"/>
      <c r="AG12" s="136"/>
      <c r="AH12" s="136"/>
      <c r="AI12" s="136"/>
      <c r="AJ12" s="137"/>
      <c r="AK12" s="141"/>
      <c r="AL12" s="142"/>
      <c r="AM12" s="142"/>
      <c r="AN12" s="142"/>
      <c r="AO12" s="143"/>
      <c r="AP12" s="147"/>
      <c r="AQ12" s="148"/>
      <c r="AR12" s="148"/>
      <c r="AS12" s="149"/>
    </row>
    <row r="13" spans="1:45" ht="45" x14ac:dyDescent="0.25">
      <c r="A13" s="2" t="s">
        <v>17</v>
      </c>
      <c r="B13" s="2" t="s">
        <v>18</v>
      </c>
      <c r="C13" s="2" t="s">
        <v>52</v>
      </c>
      <c r="D13" s="2" t="s">
        <v>53</v>
      </c>
      <c r="E13" s="2" t="s">
        <v>54</v>
      </c>
      <c r="F13" s="20" t="s">
        <v>24</v>
      </c>
      <c r="G13" s="20" t="s">
        <v>25</v>
      </c>
      <c r="H13" s="20" t="s">
        <v>26</v>
      </c>
      <c r="I13" s="20" t="s">
        <v>55</v>
      </c>
      <c r="J13" s="20" t="s">
        <v>28</v>
      </c>
      <c r="K13" s="20" t="s">
        <v>29</v>
      </c>
      <c r="L13" s="20" t="s">
        <v>30</v>
      </c>
      <c r="M13" s="20" t="s">
        <v>31</v>
      </c>
      <c r="N13" s="20" t="s">
        <v>32</v>
      </c>
      <c r="O13" s="20" t="s">
        <v>33</v>
      </c>
      <c r="P13" s="20" t="s">
        <v>34</v>
      </c>
      <c r="Q13" s="113"/>
      <c r="R13" s="113"/>
      <c r="S13" s="2" t="s">
        <v>56</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1" customFormat="1" ht="409.5" x14ac:dyDescent="0.25">
      <c r="A14" s="48">
        <v>2</v>
      </c>
      <c r="B14" s="48" t="s">
        <v>57</v>
      </c>
      <c r="C14" s="49" t="s">
        <v>58</v>
      </c>
      <c r="D14" s="50" t="s">
        <v>59</v>
      </c>
      <c r="E14" s="51" t="s">
        <v>60</v>
      </c>
      <c r="F14" s="51" t="s">
        <v>61</v>
      </c>
      <c r="G14" s="51" t="s">
        <v>62</v>
      </c>
      <c r="H14" s="51" t="s">
        <v>63</v>
      </c>
      <c r="I14" s="51" t="s">
        <v>64</v>
      </c>
      <c r="J14" s="51" t="s">
        <v>65</v>
      </c>
      <c r="K14" s="51">
        <v>1</v>
      </c>
      <c r="L14" s="51">
        <v>1</v>
      </c>
      <c r="M14" s="51">
        <v>1</v>
      </c>
      <c r="N14" s="51">
        <v>1</v>
      </c>
      <c r="O14" s="51">
        <v>4</v>
      </c>
      <c r="P14" s="51" t="s">
        <v>66</v>
      </c>
      <c r="Q14" s="21" t="s">
        <v>67</v>
      </c>
      <c r="R14" s="21" t="s">
        <v>68</v>
      </c>
      <c r="S14" s="51" t="s">
        <v>69</v>
      </c>
      <c r="T14" s="51" t="s">
        <v>70</v>
      </c>
      <c r="U14" s="51" t="s">
        <v>71</v>
      </c>
      <c r="V14" s="99">
        <f t="shared" ref="V14:V17" si="0">M14</f>
        <v>1</v>
      </c>
      <c r="W14" s="94">
        <v>1</v>
      </c>
      <c r="X14" s="96">
        <f>IF(W14/V14&gt;100%,100%,W14/V14)</f>
        <v>1</v>
      </c>
      <c r="Y14" s="98" t="s">
        <v>72</v>
      </c>
      <c r="Z14" s="21" t="s">
        <v>73</v>
      </c>
      <c r="AA14" s="30">
        <f t="shared" ref="AA14:AA18" si="1">L14</f>
        <v>1</v>
      </c>
      <c r="AB14" s="21"/>
      <c r="AC14" s="21">
        <f>IF(AB14/AA14&gt;100%,100%,AB14/AA14)</f>
        <v>0</v>
      </c>
      <c r="AD14" s="21"/>
      <c r="AE14" s="21"/>
      <c r="AF14" s="30">
        <f t="shared" ref="AF14:AF18" si="2">M14</f>
        <v>1</v>
      </c>
      <c r="AG14" s="21"/>
      <c r="AH14" s="21">
        <f>IF(AG14/AF14&gt;100%,100%,AG14/AF14)</f>
        <v>0</v>
      </c>
      <c r="AI14" s="21"/>
      <c r="AJ14" s="21"/>
      <c r="AK14" s="30">
        <f t="shared" ref="AK14:AK18" si="3">N14</f>
        <v>1</v>
      </c>
      <c r="AL14" s="21"/>
      <c r="AM14" s="21">
        <f>IF(AL14/AK14&gt;100%,100%,AL14/AK14)</f>
        <v>0</v>
      </c>
      <c r="AN14" s="21"/>
      <c r="AO14" s="21"/>
      <c r="AP14" s="90">
        <f t="shared" ref="AP14:AP18" si="4">O14</f>
        <v>4</v>
      </c>
      <c r="AQ14" s="88">
        <f>IFERROR(W14+AB14+AG14+AL14,0)</f>
        <v>1</v>
      </c>
      <c r="AR14" s="96">
        <f>IF(AQ14/AP14&gt;100%,100%,AQ14/AP14)</f>
        <v>0.25</v>
      </c>
      <c r="AS14" s="21"/>
    </row>
    <row r="15" spans="1:45" s="31" customFormat="1" ht="166.5" customHeight="1" x14ac:dyDescent="0.25">
      <c r="A15" s="48">
        <v>2</v>
      </c>
      <c r="B15" s="48" t="s">
        <v>57</v>
      </c>
      <c r="C15" s="49" t="s">
        <v>74</v>
      </c>
      <c r="D15" s="52" t="s">
        <v>75</v>
      </c>
      <c r="E15" s="53" t="s">
        <v>60</v>
      </c>
      <c r="F15" s="53" t="s">
        <v>76</v>
      </c>
      <c r="G15" s="53" t="s">
        <v>77</v>
      </c>
      <c r="H15" s="53" t="s">
        <v>78</v>
      </c>
      <c r="I15" s="51" t="s">
        <v>64</v>
      </c>
      <c r="J15" s="51" t="s">
        <v>79</v>
      </c>
      <c r="K15" s="51">
        <v>1</v>
      </c>
      <c r="L15" s="51">
        <v>1</v>
      </c>
      <c r="M15" s="51">
        <v>1</v>
      </c>
      <c r="N15" s="51">
        <v>1</v>
      </c>
      <c r="O15" s="51">
        <v>4</v>
      </c>
      <c r="P15" s="51" t="s">
        <v>66</v>
      </c>
      <c r="Q15" s="21" t="s">
        <v>67</v>
      </c>
      <c r="R15" s="21" t="s">
        <v>68</v>
      </c>
      <c r="S15" s="51" t="s">
        <v>80</v>
      </c>
      <c r="T15" s="51" t="s">
        <v>81</v>
      </c>
      <c r="U15" s="51" t="s">
        <v>71</v>
      </c>
      <c r="V15" s="99">
        <f t="shared" si="0"/>
        <v>1</v>
      </c>
      <c r="W15" s="94">
        <v>1</v>
      </c>
      <c r="X15" s="96">
        <f t="shared" ref="X15:X18" si="5">IF(W15/V15&gt;100%,100%,W15/V15)</f>
        <v>1</v>
      </c>
      <c r="Y15" s="21" t="s">
        <v>82</v>
      </c>
      <c r="Z15" s="21" t="s">
        <v>80</v>
      </c>
      <c r="AA15" s="30">
        <f t="shared" si="1"/>
        <v>1</v>
      </c>
      <c r="AB15" s="21"/>
      <c r="AC15" s="21">
        <f t="shared" ref="AC15:AC18" si="6">IF(AB15/AA15&gt;100%,100%,AB15/AA15)</f>
        <v>0</v>
      </c>
      <c r="AD15" s="21"/>
      <c r="AE15" s="21"/>
      <c r="AF15" s="30">
        <f t="shared" si="2"/>
        <v>1</v>
      </c>
      <c r="AG15" s="21"/>
      <c r="AH15" s="21">
        <f t="shared" ref="AH15:AH18" si="7">IF(AG15/AF15&gt;100%,100%,AG15/AF15)</f>
        <v>0</v>
      </c>
      <c r="AI15" s="21"/>
      <c r="AJ15" s="21"/>
      <c r="AK15" s="30">
        <f t="shared" si="3"/>
        <v>1</v>
      </c>
      <c r="AL15" s="21"/>
      <c r="AM15" s="21">
        <f t="shared" ref="AM15:AM18" si="8">IF(AL15/AK15&gt;100%,100%,AL15/AK15)</f>
        <v>0</v>
      </c>
      <c r="AN15" s="21"/>
      <c r="AO15" s="21"/>
      <c r="AP15" s="90">
        <f t="shared" si="4"/>
        <v>4</v>
      </c>
      <c r="AQ15" s="88">
        <f>IFERROR(W15+AB15+AG15+AL15,0)</f>
        <v>1</v>
      </c>
      <c r="AR15" s="96">
        <f t="shared" ref="AR15:AR18" si="9">IF(AQ15/AP15&gt;100%,100%,AQ15/AP15)</f>
        <v>0.25</v>
      </c>
      <c r="AS15" s="21"/>
    </row>
    <row r="16" spans="1:45" s="31" customFormat="1" ht="248.25" customHeight="1" x14ac:dyDescent="0.25">
      <c r="A16" s="48">
        <v>2</v>
      </c>
      <c r="B16" s="48" t="s">
        <v>57</v>
      </c>
      <c r="C16" s="49" t="s">
        <v>83</v>
      </c>
      <c r="D16" s="50" t="s">
        <v>84</v>
      </c>
      <c r="E16" s="51" t="s">
        <v>60</v>
      </c>
      <c r="F16" s="51" t="s">
        <v>85</v>
      </c>
      <c r="G16" s="53" t="s">
        <v>86</v>
      </c>
      <c r="H16" s="53" t="s">
        <v>87</v>
      </c>
      <c r="I16" s="51" t="s">
        <v>88</v>
      </c>
      <c r="J16" s="51" t="s">
        <v>89</v>
      </c>
      <c r="K16" s="54">
        <v>1</v>
      </c>
      <c r="L16" s="54">
        <v>1</v>
      </c>
      <c r="M16" s="54">
        <v>1</v>
      </c>
      <c r="N16" s="54">
        <v>1</v>
      </c>
      <c r="O16" s="55">
        <v>1</v>
      </c>
      <c r="P16" s="51" t="s">
        <v>66</v>
      </c>
      <c r="Q16" s="21" t="s">
        <v>67</v>
      </c>
      <c r="R16" s="21" t="s">
        <v>68</v>
      </c>
      <c r="S16" s="51" t="s">
        <v>90</v>
      </c>
      <c r="T16" s="53" t="s">
        <v>91</v>
      </c>
      <c r="U16" s="51" t="s">
        <v>92</v>
      </c>
      <c r="V16" s="91">
        <f t="shared" si="0"/>
        <v>1</v>
      </c>
      <c r="W16" s="95">
        <v>1</v>
      </c>
      <c r="X16" s="92">
        <f t="shared" si="5"/>
        <v>1</v>
      </c>
      <c r="Y16" s="98" t="s">
        <v>93</v>
      </c>
      <c r="Z16" s="21" t="s">
        <v>90</v>
      </c>
      <c r="AA16" s="56">
        <f t="shared" si="1"/>
        <v>1</v>
      </c>
      <c r="AB16" s="36"/>
      <c r="AC16" s="36">
        <f t="shared" si="6"/>
        <v>0</v>
      </c>
      <c r="AD16" s="21"/>
      <c r="AE16" s="21"/>
      <c r="AF16" s="56">
        <f t="shared" si="2"/>
        <v>1</v>
      </c>
      <c r="AG16" s="36"/>
      <c r="AH16" s="36">
        <f t="shared" si="7"/>
        <v>0</v>
      </c>
      <c r="AI16" s="21"/>
      <c r="AJ16" s="21"/>
      <c r="AK16" s="56">
        <f t="shared" si="3"/>
        <v>1</v>
      </c>
      <c r="AL16" s="36"/>
      <c r="AM16" s="36">
        <f t="shared" si="8"/>
        <v>0</v>
      </c>
      <c r="AN16" s="21"/>
      <c r="AO16" s="21"/>
      <c r="AP16" s="91">
        <f t="shared" si="4"/>
        <v>1</v>
      </c>
      <c r="AQ16" s="89">
        <f>IFERROR(AVERAGE(W16,AB16,AG16,AL16)*0.25,0)</f>
        <v>0.25</v>
      </c>
      <c r="AR16" s="92">
        <f t="shared" si="9"/>
        <v>0.25</v>
      </c>
      <c r="AS16" s="21"/>
    </row>
    <row r="17" spans="1:45" s="31" customFormat="1" ht="263.25" customHeight="1" x14ac:dyDescent="0.25">
      <c r="A17" s="48">
        <v>2</v>
      </c>
      <c r="B17" s="48" t="s">
        <v>57</v>
      </c>
      <c r="C17" s="49" t="s">
        <v>94</v>
      </c>
      <c r="D17" s="50" t="s">
        <v>95</v>
      </c>
      <c r="E17" s="51" t="s">
        <v>60</v>
      </c>
      <c r="F17" s="51" t="s">
        <v>96</v>
      </c>
      <c r="G17" s="53" t="s">
        <v>97</v>
      </c>
      <c r="H17" s="53" t="s">
        <v>98</v>
      </c>
      <c r="I17" s="51" t="s">
        <v>88</v>
      </c>
      <c r="J17" s="51" t="s">
        <v>99</v>
      </c>
      <c r="K17" s="54">
        <v>1</v>
      </c>
      <c r="L17" s="54">
        <v>1</v>
      </c>
      <c r="M17" s="54">
        <v>1</v>
      </c>
      <c r="N17" s="54">
        <v>1</v>
      </c>
      <c r="O17" s="55">
        <v>1</v>
      </c>
      <c r="P17" s="51" t="s">
        <v>66</v>
      </c>
      <c r="Q17" s="21" t="s">
        <v>67</v>
      </c>
      <c r="R17" s="21" t="s">
        <v>68</v>
      </c>
      <c r="S17" s="51" t="s">
        <v>90</v>
      </c>
      <c r="T17" s="53" t="s">
        <v>100</v>
      </c>
      <c r="U17" s="51" t="s">
        <v>92</v>
      </c>
      <c r="V17" s="91">
        <f t="shared" si="0"/>
        <v>1</v>
      </c>
      <c r="W17" s="95">
        <v>1</v>
      </c>
      <c r="X17" s="92">
        <f t="shared" si="5"/>
        <v>1</v>
      </c>
      <c r="Y17" s="98" t="s">
        <v>101</v>
      </c>
      <c r="Z17" s="21" t="s">
        <v>90</v>
      </c>
      <c r="AA17" s="56">
        <f t="shared" si="1"/>
        <v>1</v>
      </c>
      <c r="AB17" s="36"/>
      <c r="AC17" s="36">
        <f t="shared" si="6"/>
        <v>0</v>
      </c>
      <c r="AD17" s="21"/>
      <c r="AE17" s="21"/>
      <c r="AF17" s="56">
        <f t="shared" si="2"/>
        <v>1</v>
      </c>
      <c r="AG17" s="36"/>
      <c r="AH17" s="36">
        <f t="shared" si="7"/>
        <v>0</v>
      </c>
      <c r="AI17" s="21"/>
      <c r="AJ17" s="21"/>
      <c r="AK17" s="56">
        <f t="shared" si="3"/>
        <v>1</v>
      </c>
      <c r="AL17" s="36"/>
      <c r="AM17" s="36">
        <f t="shared" si="8"/>
        <v>0</v>
      </c>
      <c r="AN17" s="21"/>
      <c r="AO17" s="21"/>
      <c r="AP17" s="91">
        <f t="shared" si="4"/>
        <v>1</v>
      </c>
      <c r="AQ17" s="89">
        <f>IFERROR(AVERAGE(W17,AB17,AG17,AL17)*0.25,0)</f>
        <v>0.25</v>
      </c>
      <c r="AR17" s="92">
        <f t="shared" si="9"/>
        <v>0.25</v>
      </c>
      <c r="AS17" s="21"/>
    </row>
    <row r="18" spans="1:45" s="31" customFormat="1" ht="147" customHeight="1" x14ac:dyDescent="0.25">
      <c r="A18" s="48">
        <v>2</v>
      </c>
      <c r="B18" s="48" t="s">
        <v>57</v>
      </c>
      <c r="C18" s="49" t="s">
        <v>102</v>
      </c>
      <c r="D18" s="50" t="s">
        <v>103</v>
      </c>
      <c r="E18" s="51" t="s">
        <v>60</v>
      </c>
      <c r="F18" s="53" t="s">
        <v>104</v>
      </c>
      <c r="G18" s="53" t="s">
        <v>105</v>
      </c>
      <c r="H18" s="53" t="s">
        <v>106</v>
      </c>
      <c r="I18" s="51" t="s">
        <v>88</v>
      </c>
      <c r="J18" s="51" t="s">
        <v>107</v>
      </c>
      <c r="K18" s="54">
        <v>1</v>
      </c>
      <c r="L18" s="54">
        <v>1</v>
      </c>
      <c r="M18" s="54">
        <v>1</v>
      </c>
      <c r="N18" s="54">
        <v>1</v>
      </c>
      <c r="O18" s="55">
        <v>1</v>
      </c>
      <c r="P18" s="51" t="s">
        <v>66</v>
      </c>
      <c r="Q18" s="21" t="s">
        <v>67</v>
      </c>
      <c r="R18" s="21" t="s">
        <v>68</v>
      </c>
      <c r="S18" s="51" t="s">
        <v>90</v>
      </c>
      <c r="T18" s="53" t="s">
        <v>108</v>
      </c>
      <c r="U18" s="51" t="s">
        <v>109</v>
      </c>
      <c r="V18" s="91">
        <f>M18</f>
        <v>1</v>
      </c>
      <c r="W18" s="95">
        <v>1</v>
      </c>
      <c r="X18" s="92">
        <f t="shared" si="5"/>
        <v>1</v>
      </c>
      <c r="Y18" s="21" t="s">
        <v>110</v>
      </c>
      <c r="Z18" s="21" t="s">
        <v>111</v>
      </c>
      <c r="AA18" s="56">
        <f t="shared" si="1"/>
        <v>1</v>
      </c>
      <c r="AB18" s="36"/>
      <c r="AC18" s="36">
        <f t="shared" si="6"/>
        <v>0</v>
      </c>
      <c r="AD18" s="21"/>
      <c r="AE18" s="21"/>
      <c r="AF18" s="56">
        <f t="shared" si="2"/>
        <v>1</v>
      </c>
      <c r="AG18" s="36"/>
      <c r="AH18" s="36">
        <f t="shared" si="7"/>
        <v>0</v>
      </c>
      <c r="AI18" s="21"/>
      <c r="AJ18" s="21"/>
      <c r="AK18" s="56">
        <f t="shared" si="3"/>
        <v>1</v>
      </c>
      <c r="AL18" s="36"/>
      <c r="AM18" s="36">
        <f t="shared" si="8"/>
        <v>0</v>
      </c>
      <c r="AN18" s="21"/>
      <c r="AO18" s="21"/>
      <c r="AP18" s="91">
        <f t="shared" si="4"/>
        <v>1</v>
      </c>
      <c r="AQ18" s="89">
        <f>IFERROR(AVERAGE(W18,AB18,AG18,AL18)*0.25,0)</f>
        <v>0.25</v>
      </c>
      <c r="AR18" s="92">
        <f t="shared" si="9"/>
        <v>0.25</v>
      </c>
      <c r="AS18" s="21"/>
    </row>
    <row r="19" spans="1:45" s="5" customFormat="1" ht="15.75" x14ac:dyDescent="0.25">
      <c r="A19" s="10"/>
      <c r="B19" s="10"/>
      <c r="C19" s="10"/>
      <c r="D19" s="13" t="s">
        <v>112</v>
      </c>
      <c r="E19" s="10"/>
      <c r="F19" s="10"/>
      <c r="G19" s="10"/>
      <c r="H19" s="10"/>
      <c r="I19" s="10"/>
      <c r="J19" s="10"/>
      <c r="K19" s="15"/>
      <c r="L19" s="15"/>
      <c r="M19" s="15"/>
      <c r="N19" s="15"/>
      <c r="O19" s="15"/>
      <c r="P19" s="10"/>
      <c r="Q19" s="10"/>
      <c r="R19" s="10"/>
      <c r="S19" s="10"/>
      <c r="T19" s="10"/>
      <c r="U19" s="10"/>
      <c r="V19" s="15"/>
      <c r="W19" s="15"/>
      <c r="X19" s="97">
        <f>AVERAGE(X14:X18)*80%</f>
        <v>0.8</v>
      </c>
      <c r="Y19" s="15"/>
      <c r="Z19" s="15"/>
      <c r="AA19" s="15"/>
      <c r="AB19" s="15"/>
      <c r="AC19" s="15">
        <f>AVERAGE(AC14:AC18)*80%</f>
        <v>0</v>
      </c>
      <c r="AD19" s="15"/>
      <c r="AE19" s="15"/>
      <c r="AF19" s="15"/>
      <c r="AG19" s="15"/>
      <c r="AH19" s="15">
        <f>AVERAGE(AH14:AH18)*80%</f>
        <v>0</v>
      </c>
      <c r="AI19" s="15"/>
      <c r="AJ19" s="15"/>
      <c r="AK19" s="15"/>
      <c r="AL19" s="15"/>
      <c r="AM19" s="15">
        <f>AVERAGE(AM14:AM18)*80%</f>
        <v>0</v>
      </c>
      <c r="AN19" s="10"/>
      <c r="AO19" s="10"/>
      <c r="AP19" s="16"/>
      <c r="AQ19" s="16"/>
      <c r="AR19" s="93">
        <f>AVERAGE(AR14:AR18)*80%</f>
        <v>0.2</v>
      </c>
      <c r="AS19" s="10"/>
    </row>
    <row r="20" spans="1:45" s="5" customFormat="1" ht="120" x14ac:dyDescent="0.25">
      <c r="A20" s="39">
        <v>3</v>
      </c>
      <c r="B20" s="71" t="s">
        <v>113</v>
      </c>
      <c r="C20" s="39" t="s">
        <v>114</v>
      </c>
      <c r="D20" s="27" t="s">
        <v>115</v>
      </c>
      <c r="E20" s="26" t="s">
        <v>116</v>
      </c>
      <c r="F20" s="26" t="s">
        <v>117</v>
      </c>
      <c r="G20" s="26" t="s">
        <v>118</v>
      </c>
      <c r="H20" s="57" t="s">
        <v>119</v>
      </c>
      <c r="I20" s="27" t="s">
        <v>88</v>
      </c>
      <c r="J20" s="39" t="s">
        <v>120</v>
      </c>
      <c r="K20" s="58" t="s">
        <v>121</v>
      </c>
      <c r="L20" s="58">
        <v>0.8</v>
      </c>
      <c r="M20" s="58" t="s">
        <v>121</v>
      </c>
      <c r="N20" s="58">
        <v>0.8</v>
      </c>
      <c r="O20" s="58">
        <v>0.8</v>
      </c>
      <c r="P20" s="39" t="s">
        <v>66</v>
      </c>
      <c r="Q20" s="59" t="s">
        <v>67</v>
      </c>
      <c r="R20" s="59" t="s">
        <v>122</v>
      </c>
      <c r="S20" s="26" t="s">
        <v>123</v>
      </c>
      <c r="T20" s="59" t="s">
        <v>124</v>
      </c>
      <c r="U20" s="59" t="s">
        <v>125</v>
      </c>
      <c r="V20" s="74" t="s">
        <v>126</v>
      </c>
      <c r="W20" s="74" t="s">
        <v>126</v>
      </c>
      <c r="X20" s="74" t="s">
        <v>126</v>
      </c>
      <c r="Y20" s="60" t="s">
        <v>126</v>
      </c>
      <c r="Z20" s="60" t="s">
        <v>126</v>
      </c>
      <c r="AA20" s="65">
        <f>L20</f>
        <v>0.8</v>
      </c>
      <c r="AB20" s="26"/>
      <c r="AC20" s="26">
        <f t="shared" ref="AC20:AC26" si="10">IF(AB20/AA20&gt;100%,100%,AB20/AA20)</f>
        <v>0</v>
      </c>
      <c r="AD20" s="26"/>
      <c r="AE20" s="26"/>
      <c r="AF20" s="60" t="str">
        <f>M20</f>
        <v>No programada</v>
      </c>
      <c r="AG20" s="26"/>
      <c r="AH20" s="26" t="e">
        <f t="shared" ref="AH20:AH26" si="11">IF(AG20/AF20&gt;100%,100%,AG20/AF20)</f>
        <v>#VALUE!</v>
      </c>
      <c r="AI20" s="26"/>
      <c r="AJ20" s="26"/>
      <c r="AK20" s="65">
        <f>N20</f>
        <v>0.8</v>
      </c>
      <c r="AL20" s="26"/>
      <c r="AM20" s="26">
        <f t="shared" ref="AM20:AM26" si="12">IF(AL20/AK20&gt;100%,100%,AL20/AK20)</f>
        <v>0</v>
      </c>
      <c r="AN20" s="26"/>
      <c r="AO20" s="26"/>
      <c r="AP20" s="75">
        <f>O20</f>
        <v>0.8</v>
      </c>
      <c r="AQ20" s="76">
        <f>IFERROR(AVERAGE(W20,AB20,AG20,AL20)*0.5,0)</f>
        <v>0</v>
      </c>
      <c r="AR20" s="77">
        <f t="shared" ref="AR20:AR26" si="13">IF(AQ20/AP20&gt;100%,100%,AQ20/AP20)</f>
        <v>0</v>
      </c>
      <c r="AS20" s="26" t="s">
        <v>127</v>
      </c>
    </row>
    <row r="21" spans="1:45" s="5" customFormat="1" ht="120" x14ac:dyDescent="0.25">
      <c r="A21" s="39">
        <v>3</v>
      </c>
      <c r="B21" s="71" t="s">
        <v>113</v>
      </c>
      <c r="C21" s="39" t="s">
        <v>128</v>
      </c>
      <c r="D21" s="26" t="s">
        <v>129</v>
      </c>
      <c r="E21" s="26" t="s">
        <v>116</v>
      </c>
      <c r="F21" s="26" t="s">
        <v>130</v>
      </c>
      <c r="G21" s="26" t="s">
        <v>131</v>
      </c>
      <c r="H21" s="61" t="s">
        <v>132</v>
      </c>
      <c r="I21" s="27" t="s">
        <v>64</v>
      </c>
      <c r="J21" s="39" t="s">
        <v>130</v>
      </c>
      <c r="K21" s="62">
        <v>0</v>
      </c>
      <c r="L21" s="62">
        <v>0</v>
      </c>
      <c r="M21" s="62">
        <v>1</v>
      </c>
      <c r="N21" s="62">
        <v>0</v>
      </c>
      <c r="O21" s="62">
        <v>1</v>
      </c>
      <c r="P21" s="39" t="s">
        <v>66</v>
      </c>
      <c r="Q21" s="26" t="s">
        <v>133</v>
      </c>
      <c r="R21" s="26" t="s">
        <v>134</v>
      </c>
      <c r="S21" s="59" t="s">
        <v>135</v>
      </c>
      <c r="T21" s="59" t="s">
        <v>136</v>
      </c>
      <c r="U21" s="59" t="s">
        <v>137</v>
      </c>
      <c r="V21" s="74" t="s">
        <v>126</v>
      </c>
      <c r="W21" s="74" t="s">
        <v>126</v>
      </c>
      <c r="X21" s="74" t="s">
        <v>126</v>
      </c>
      <c r="Y21" s="60" t="s">
        <v>126</v>
      </c>
      <c r="Z21" s="60" t="s">
        <v>126</v>
      </c>
      <c r="AA21" s="65">
        <f>L21</f>
        <v>0</v>
      </c>
      <c r="AB21" s="26"/>
      <c r="AC21" s="26" t="e">
        <f t="shared" si="10"/>
        <v>#DIV/0!</v>
      </c>
      <c r="AD21" s="26"/>
      <c r="AE21" s="26"/>
      <c r="AF21" s="65">
        <f>M21</f>
        <v>1</v>
      </c>
      <c r="AG21" s="26"/>
      <c r="AH21" s="26">
        <f t="shared" si="11"/>
        <v>0</v>
      </c>
      <c r="AI21" s="26"/>
      <c r="AJ21" s="26"/>
      <c r="AK21" s="65">
        <f>N21</f>
        <v>0</v>
      </c>
      <c r="AL21" s="26"/>
      <c r="AM21" s="26" t="e">
        <f t="shared" si="12"/>
        <v>#DIV/0!</v>
      </c>
      <c r="AN21" s="26"/>
      <c r="AO21" s="26"/>
      <c r="AP21" s="75">
        <f>O21</f>
        <v>1</v>
      </c>
      <c r="AQ21" s="76">
        <f>IFERROR(W21+AB21+AG21+AL21,0)</f>
        <v>0</v>
      </c>
      <c r="AR21" s="77">
        <f t="shared" si="13"/>
        <v>0</v>
      </c>
      <c r="AS21" s="26" t="s">
        <v>127</v>
      </c>
    </row>
    <row r="22" spans="1:45" s="31" customFormat="1" ht="86.45" customHeight="1" x14ac:dyDescent="0.25">
      <c r="A22" s="39">
        <v>3</v>
      </c>
      <c r="B22" s="71" t="s">
        <v>113</v>
      </c>
      <c r="C22" s="39" t="s">
        <v>138</v>
      </c>
      <c r="D22" s="26" t="s">
        <v>139</v>
      </c>
      <c r="E22" s="26" t="s">
        <v>116</v>
      </c>
      <c r="F22" s="26" t="s">
        <v>140</v>
      </c>
      <c r="G22" s="26" t="s">
        <v>141</v>
      </c>
      <c r="H22" s="39" t="s">
        <v>78</v>
      </c>
      <c r="I22" s="27" t="s">
        <v>64</v>
      </c>
      <c r="J22" s="39" t="s">
        <v>140</v>
      </c>
      <c r="K22" s="62">
        <v>0</v>
      </c>
      <c r="L22" s="63">
        <v>1</v>
      </c>
      <c r="M22" s="63">
        <v>0</v>
      </c>
      <c r="N22" s="63">
        <v>1</v>
      </c>
      <c r="O22" s="63">
        <v>2</v>
      </c>
      <c r="P22" s="39" t="s">
        <v>66</v>
      </c>
      <c r="Q22" s="26" t="s">
        <v>133</v>
      </c>
      <c r="R22" s="26" t="s">
        <v>134</v>
      </c>
      <c r="S22" s="59" t="s">
        <v>142</v>
      </c>
      <c r="T22" s="59" t="s">
        <v>142</v>
      </c>
      <c r="U22" s="26" t="s">
        <v>143</v>
      </c>
      <c r="V22" s="74" t="s">
        <v>126</v>
      </c>
      <c r="W22" s="74" t="s">
        <v>126</v>
      </c>
      <c r="X22" s="74" t="s">
        <v>126</v>
      </c>
      <c r="Y22" s="60" t="s">
        <v>126</v>
      </c>
      <c r="Z22" s="60" t="s">
        <v>126</v>
      </c>
      <c r="AA22" s="60">
        <f>L22</f>
        <v>1</v>
      </c>
      <c r="AB22" s="26"/>
      <c r="AC22" s="26">
        <f t="shared" si="10"/>
        <v>0</v>
      </c>
      <c r="AD22" s="26"/>
      <c r="AE22" s="26"/>
      <c r="AF22" s="60">
        <f>M22</f>
        <v>0</v>
      </c>
      <c r="AG22" s="26"/>
      <c r="AH22" s="26" t="e">
        <f t="shared" si="11"/>
        <v>#DIV/0!</v>
      </c>
      <c r="AI22" s="26"/>
      <c r="AJ22" s="26"/>
      <c r="AK22" s="60">
        <f>N22</f>
        <v>1</v>
      </c>
      <c r="AL22" s="26"/>
      <c r="AM22" s="26">
        <f t="shared" si="12"/>
        <v>0</v>
      </c>
      <c r="AN22" s="26"/>
      <c r="AO22" s="26"/>
      <c r="AP22" s="84">
        <f>O22</f>
        <v>2</v>
      </c>
      <c r="AQ22" s="85">
        <f>IFERROR(W22+AB22+AG22+AL22,0)</f>
        <v>0</v>
      </c>
      <c r="AR22" s="77">
        <f t="shared" si="13"/>
        <v>0</v>
      </c>
      <c r="AS22" s="26" t="s">
        <v>127</v>
      </c>
    </row>
    <row r="23" spans="1:45" s="31" customFormat="1" ht="144.75" customHeight="1" x14ac:dyDescent="0.25">
      <c r="A23" s="39">
        <v>3</v>
      </c>
      <c r="B23" s="71" t="s">
        <v>113</v>
      </c>
      <c r="C23" s="39" t="s">
        <v>144</v>
      </c>
      <c r="D23" s="59" t="s">
        <v>145</v>
      </c>
      <c r="E23" s="59" t="s">
        <v>116</v>
      </c>
      <c r="F23" s="59" t="s">
        <v>146</v>
      </c>
      <c r="G23" s="59" t="s">
        <v>147</v>
      </c>
      <c r="H23" s="59" t="s">
        <v>148</v>
      </c>
      <c r="I23" s="59" t="s">
        <v>64</v>
      </c>
      <c r="J23" s="39" t="s">
        <v>146</v>
      </c>
      <c r="K23" s="64">
        <v>1</v>
      </c>
      <c r="L23" s="64">
        <v>0</v>
      </c>
      <c r="M23" s="64">
        <v>0</v>
      </c>
      <c r="N23" s="64">
        <v>0</v>
      </c>
      <c r="O23" s="64">
        <v>1</v>
      </c>
      <c r="P23" s="39" t="s">
        <v>66</v>
      </c>
      <c r="Q23" s="59" t="s">
        <v>149</v>
      </c>
      <c r="R23" s="59" t="s">
        <v>122</v>
      </c>
      <c r="S23" s="59" t="s">
        <v>150</v>
      </c>
      <c r="T23" s="59" t="s">
        <v>151</v>
      </c>
      <c r="U23" s="59" t="s">
        <v>152</v>
      </c>
      <c r="V23" s="75">
        <f>K23</f>
        <v>1</v>
      </c>
      <c r="W23" s="76">
        <f>1</f>
        <v>1</v>
      </c>
      <c r="X23" s="77">
        <f t="shared" ref="X23:X24" si="14">IF(W23/V23&gt;100%,100%,W23/V23)</f>
        <v>1</v>
      </c>
      <c r="Y23" s="26" t="s">
        <v>153</v>
      </c>
      <c r="Z23" s="26" t="s">
        <v>154</v>
      </c>
      <c r="AA23" s="65">
        <f>L23</f>
        <v>0</v>
      </c>
      <c r="AB23" s="26"/>
      <c r="AC23" s="26" t="e">
        <f t="shared" si="10"/>
        <v>#DIV/0!</v>
      </c>
      <c r="AD23" s="26"/>
      <c r="AE23" s="26"/>
      <c r="AF23" s="65">
        <f>M23</f>
        <v>0</v>
      </c>
      <c r="AG23" s="26"/>
      <c r="AH23" s="26" t="e">
        <f t="shared" si="11"/>
        <v>#DIV/0!</v>
      </c>
      <c r="AI23" s="26"/>
      <c r="AJ23" s="26"/>
      <c r="AK23" s="65">
        <f>N23</f>
        <v>0</v>
      </c>
      <c r="AL23" s="26"/>
      <c r="AM23" s="26" t="e">
        <f t="shared" si="12"/>
        <v>#DIV/0!</v>
      </c>
      <c r="AN23" s="26"/>
      <c r="AO23" s="26"/>
      <c r="AP23" s="75">
        <f>O23</f>
        <v>1</v>
      </c>
      <c r="AQ23" s="76">
        <f>IFERROR(W23+AB23+AG23+AL23,0)</f>
        <v>1</v>
      </c>
      <c r="AR23" s="77">
        <f t="shared" si="13"/>
        <v>1</v>
      </c>
      <c r="AS23" s="26" t="s">
        <v>155</v>
      </c>
    </row>
    <row r="24" spans="1:45" s="31" customFormat="1" ht="168" customHeight="1" x14ac:dyDescent="0.25">
      <c r="A24" s="39">
        <v>3</v>
      </c>
      <c r="B24" s="71" t="s">
        <v>113</v>
      </c>
      <c r="C24" s="39" t="s">
        <v>156</v>
      </c>
      <c r="D24" s="66" t="s">
        <v>157</v>
      </c>
      <c r="E24" s="59" t="s">
        <v>116</v>
      </c>
      <c r="F24" s="59" t="s">
        <v>158</v>
      </c>
      <c r="G24" s="59" t="s">
        <v>159</v>
      </c>
      <c r="H24" s="59" t="s">
        <v>160</v>
      </c>
      <c r="I24" s="59" t="s">
        <v>88</v>
      </c>
      <c r="J24" s="39" t="s">
        <v>161</v>
      </c>
      <c r="K24" s="64">
        <v>1</v>
      </c>
      <c r="L24" s="64">
        <v>1</v>
      </c>
      <c r="M24" s="64">
        <v>1</v>
      </c>
      <c r="N24" s="64">
        <v>1</v>
      </c>
      <c r="O24" s="64">
        <v>1</v>
      </c>
      <c r="P24" s="39" t="s">
        <v>162</v>
      </c>
      <c r="Q24" s="59" t="s">
        <v>149</v>
      </c>
      <c r="R24" s="59" t="s">
        <v>122</v>
      </c>
      <c r="S24" s="59" t="s">
        <v>150</v>
      </c>
      <c r="T24" s="59" t="s">
        <v>151</v>
      </c>
      <c r="U24" s="59" t="s">
        <v>152</v>
      </c>
      <c r="V24" s="75">
        <f>K24</f>
        <v>1</v>
      </c>
      <c r="W24" s="76">
        <f>(3+0+0)/(9+0+0)</f>
        <v>0.33333333333333331</v>
      </c>
      <c r="X24" s="77">
        <f t="shared" si="14"/>
        <v>0.33333333333333331</v>
      </c>
      <c r="Y24" s="26" t="s">
        <v>206</v>
      </c>
      <c r="Z24" s="26" t="s">
        <v>154</v>
      </c>
      <c r="AA24" s="65">
        <f>L24</f>
        <v>1</v>
      </c>
      <c r="AB24" s="26"/>
      <c r="AC24" s="26">
        <f t="shared" si="10"/>
        <v>0</v>
      </c>
      <c r="AD24" s="26"/>
      <c r="AE24" s="26"/>
      <c r="AF24" s="65">
        <f>M24</f>
        <v>1</v>
      </c>
      <c r="AG24" s="26"/>
      <c r="AH24" s="26">
        <f t="shared" si="11"/>
        <v>0</v>
      </c>
      <c r="AI24" s="26"/>
      <c r="AJ24" s="26"/>
      <c r="AK24" s="65">
        <f>N24</f>
        <v>1</v>
      </c>
      <c r="AL24" s="26"/>
      <c r="AM24" s="26">
        <f t="shared" si="12"/>
        <v>0</v>
      </c>
      <c r="AN24" s="26"/>
      <c r="AO24" s="26"/>
      <c r="AP24" s="75">
        <f>O24</f>
        <v>1</v>
      </c>
      <c r="AQ24" s="76">
        <f>IFERROR(AVERAGE(W24,AB24,AG24,AL24)*0.25,0)</f>
        <v>8.3333333333333329E-2</v>
      </c>
      <c r="AR24" s="77">
        <f t="shared" si="13"/>
        <v>8.3333333333333329E-2</v>
      </c>
      <c r="AS24" s="26" t="s">
        <v>207</v>
      </c>
    </row>
    <row r="25" spans="1:45" s="31" customFormat="1" ht="86.45" customHeight="1" x14ac:dyDescent="0.25">
      <c r="A25" s="39">
        <v>3</v>
      </c>
      <c r="B25" s="72" t="s">
        <v>113</v>
      </c>
      <c r="C25" s="67" t="s">
        <v>163</v>
      </c>
      <c r="D25" s="68" t="s">
        <v>164</v>
      </c>
      <c r="E25" s="68" t="s">
        <v>116</v>
      </c>
      <c r="F25" s="68" t="s">
        <v>165</v>
      </c>
      <c r="G25" s="68" t="s">
        <v>166</v>
      </c>
      <c r="H25" s="68" t="s">
        <v>67</v>
      </c>
      <c r="I25" s="68" t="s">
        <v>64</v>
      </c>
      <c r="J25" s="67" t="s">
        <v>165</v>
      </c>
      <c r="K25" s="73">
        <v>0</v>
      </c>
      <c r="L25" s="69">
        <v>1</v>
      </c>
      <c r="M25" s="73">
        <v>0</v>
      </c>
      <c r="N25" s="73">
        <v>0</v>
      </c>
      <c r="O25" s="69">
        <v>1</v>
      </c>
      <c r="P25" s="67" t="s">
        <v>66</v>
      </c>
      <c r="Q25" s="68" t="s">
        <v>167</v>
      </c>
      <c r="R25" s="26" t="s">
        <v>134</v>
      </c>
      <c r="S25" s="68" t="s">
        <v>165</v>
      </c>
      <c r="T25" s="68" t="s">
        <v>168</v>
      </c>
      <c r="U25" s="59" t="s">
        <v>169</v>
      </c>
      <c r="V25" s="74" t="s">
        <v>126</v>
      </c>
      <c r="W25" s="74" t="s">
        <v>126</v>
      </c>
      <c r="X25" s="74" t="s">
        <v>126</v>
      </c>
      <c r="Y25" s="60" t="s">
        <v>126</v>
      </c>
      <c r="Z25" s="60" t="s">
        <v>126</v>
      </c>
      <c r="AA25" s="26"/>
      <c r="AB25" s="26"/>
      <c r="AC25" s="26" t="e">
        <f t="shared" si="10"/>
        <v>#DIV/0!</v>
      </c>
      <c r="AD25" s="26"/>
      <c r="AE25" s="26"/>
      <c r="AF25" s="60">
        <f t="shared" ref="AF25:AF26" si="15">M25</f>
        <v>0</v>
      </c>
      <c r="AG25" s="26"/>
      <c r="AH25" s="26" t="e">
        <f t="shared" si="11"/>
        <v>#DIV/0!</v>
      </c>
      <c r="AI25" s="26"/>
      <c r="AJ25" s="26"/>
      <c r="AK25" s="60">
        <f t="shared" ref="AK25:AK26" si="16">N25</f>
        <v>0</v>
      </c>
      <c r="AL25" s="26"/>
      <c r="AM25" s="26" t="e">
        <f t="shared" si="12"/>
        <v>#DIV/0!</v>
      </c>
      <c r="AN25" s="26"/>
      <c r="AO25" s="26"/>
      <c r="AP25" s="86">
        <v>1</v>
      </c>
      <c r="AQ25" s="85">
        <f>IFERROR(W25+AB25+AG25+AL25,0)</f>
        <v>0</v>
      </c>
      <c r="AR25" s="87">
        <v>0</v>
      </c>
      <c r="AS25" s="26" t="s">
        <v>127</v>
      </c>
    </row>
    <row r="26" spans="1:45" s="31" customFormat="1" ht="115.15" customHeight="1" x14ac:dyDescent="0.25">
      <c r="A26" s="39">
        <v>3</v>
      </c>
      <c r="B26" s="72" t="s">
        <v>113</v>
      </c>
      <c r="C26" s="39" t="s">
        <v>170</v>
      </c>
      <c r="D26" s="26" t="s">
        <v>171</v>
      </c>
      <c r="E26" s="26" t="s">
        <v>116</v>
      </c>
      <c r="F26" s="26" t="s">
        <v>172</v>
      </c>
      <c r="G26" s="26" t="s">
        <v>173</v>
      </c>
      <c r="H26" s="26" t="s">
        <v>67</v>
      </c>
      <c r="I26" s="27" t="s">
        <v>64</v>
      </c>
      <c r="J26" s="70" t="s">
        <v>172</v>
      </c>
      <c r="K26" s="73">
        <v>0</v>
      </c>
      <c r="L26" s="73">
        <v>0</v>
      </c>
      <c r="M26" s="73">
        <v>0</v>
      </c>
      <c r="N26" s="69">
        <v>1</v>
      </c>
      <c r="O26" s="69">
        <v>1</v>
      </c>
      <c r="P26" s="39" t="s">
        <v>66</v>
      </c>
      <c r="Q26" s="68" t="s">
        <v>167</v>
      </c>
      <c r="R26" s="26" t="s">
        <v>134</v>
      </c>
      <c r="S26" s="68" t="s">
        <v>174</v>
      </c>
      <c r="T26" s="68" t="s">
        <v>175</v>
      </c>
      <c r="U26" s="59" t="s">
        <v>169</v>
      </c>
      <c r="V26" s="74" t="s">
        <v>126</v>
      </c>
      <c r="W26" s="74" t="s">
        <v>126</v>
      </c>
      <c r="X26" s="74" t="s">
        <v>126</v>
      </c>
      <c r="Y26" s="60" t="s">
        <v>126</v>
      </c>
      <c r="Z26" s="60" t="s">
        <v>126</v>
      </c>
      <c r="AA26" s="30">
        <f>L26</f>
        <v>0</v>
      </c>
      <c r="AB26" s="26"/>
      <c r="AC26" s="26" t="e">
        <f t="shared" si="10"/>
        <v>#DIV/0!</v>
      </c>
      <c r="AD26" s="26"/>
      <c r="AE26" s="26"/>
      <c r="AF26" s="60">
        <f t="shared" si="15"/>
        <v>0</v>
      </c>
      <c r="AG26" s="26"/>
      <c r="AH26" s="26" t="e">
        <f t="shared" si="11"/>
        <v>#DIV/0!</v>
      </c>
      <c r="AI26" s="26"/>
      <c r="AJ26" s="26"/>
      <c r="AK26" s="60">
        <f t="shared" si="16"/>
        <v>1</v>
      </c>
      <c r="AL26" s="26"/>
      <c r="AM26" s="26">
        <f t="shared" si="12"/>
        <v>0</v>
      </c>
      <c r="AN26" s="26"/>
      <c r="AO26" s="26"/>
      <c r="AP26" s="86">
        <f>O26</f>
        <v>1</v>
      </c>
      <c r="AQ26" s="85">
        <f>IFERROR(W26+AB26+AG26+AL26,0)</f>
        <v>0</v>
      </c>
      <c r="AR26" s="87">
        <f t="shared" si="13"/>
        <v>0</v>
      </c>
      <c r="AS26" s="26" t="s">
        <v>127</v>
      </c>
    </row>
    <row r="27" spans="1:45" s="5" customFormat="1" ht="21" customHeight="1" x14ac:dyDescent="0.25">
      <c r="A27" s="10"/>
      <c r="B27" s="10"/>
      <c r="C27" s="10"/>
      <c r="D27" s="11" t="s">
        <v>176</v>
      </c>
      <c r="E27" s="11"/>
      <c r="F27" s="11"/>
      <c r="G27" s="11"/>
      <c r="H27" s="11"/>
      <c r="I27" s="11"/>
      <c r="J27" s="11"/>
      <c r="K27" s="12"/>
      <c r="L27" s="12"/>
      <c r="M27" s="12"/>
      <c r="N27" s="12"/>
      <c r="O27" s="12"/>
      <c r="P27" s="11"/>
      <c r="Q27" s="11"/>
      <c r="R27" s="11"/>
      <c r="S27" s="10"/>
      <c r="T27" s="10"/>
      <c r="U27" s="10"/>
      <c r="V27" s="78"/>
      <c r="W27" s="78"/>
      <c r="X27" s="79">
        <f>AVERAGE(X23,X24)*20%</f>
        <v>0.13333333333333333</v>
      </c>
      <c r="Y27" s="80"/>
      <c r="Z27" s="80"/>
      <c r="AA27" s="12"/>
      <c r="AB27" s="12"/>
      <c r="AC27" s="14" t="e">
        <f>AVERAGE(AC22:AC26)*20%</f>
        <v>#DIV/0!</v>
      </c>
      <c r="AD27" s="10"/>
      <c r="AE27" s="10"/>
      <c r="AF27" s="12"/>
      <c r="AG27" s="12"/>
      <c r="AH27" s="14" t="e">
        <f>AVERAGE(AH22:AH26)*20%</f>
        <v>#DIV/0!</v>
      </c>
      <c r="AI27" s="10"/>
      <c r="AJ27" s="10"/>
      <c r="AK27" s="12"/>
      <c r="AL27" s="12"/>
      <c r="AM27" s="14" t="e">
        <f>AVERAGE(AM22:AM26)*20%</f>
        <v>#DIV/0!</v>
      </c>
      <c r="AN27" s="10"/>
      <c r="AO27" s="10"/>
      <c r="AP27" s="78"/>
      <c r="AQ27" s="78"/>
      <c r="AR27" s="79">
        <f>AVERAGE(AR23,AR24)*20%</f>
        <v>0.10833333333333334</v>
      </c>
      <c r="AS27" s="80"/>
    </row>
    <row r="28" spans="1:45" s="9" customFormat="1" ht="21" customHeight="1" x14ac:dyDescent="0.3">
      <c r="A28" s="6"/>
      <c r="B28" s="6"/>
      <c r="C28" s="6"/>
      <c r="D28" s="7" t="s">
        <v>177</v>
      </c>
      <c r="E28" s="6"/>
      <c r="F28" s="6"/>
      <c r="G28" s="6"/>
      <c r="H28" s="6"/>
      <c r="I28" s="6"/>
      <c r="J28" s="6"/>
      <c r="K28" s="8"/>
      <c r="L28" s="8"/>
      <c r="M28" s="8"/>
      <c r="N28" s="8"/>
      <c r="O28" s="8"/>
      <c r="P28" s="6"/>
      <c r="Q28" s="6"/>
      <c r="R28" s="6"/>
      <c r="S28" s="6"/>
      <c r="T28" s="6"/>
      <c r="U28" s="6"/>
      <c r="V28" s="81"/>
      <c r="W28" s="81"/>
      <c r="X28" s="82">
        <f>X19+X27</f>
        <v>0.93333333333333335</v>
      </c>
      <c r="Y28" s="83"/>
      <c r="Z28" s="83"/>
      <c r="AA28" s="8"/>
      <c r="AB28" s="8"/>
      <c r="AC28" s="19" t="e">
        <f>AC19+AC27</f>
        <v>#DIV/0!</v>
      </c>
      <c r="AD28" s="6"/>
      <c r="AE28" s="6"/>
      <c r="AF28" s="8"/>
      <c r="AG28" s="8"/>
      <c r="AH28" s="19" t="e">
        <f>AH19+AH27</f>
        <v>#DIV/0!</v>
      </c>
      <c r="AI28" s="6"/>
      <c r="AJ28" s="6"/>
      <c r="AK28" s="8"/>
      <c r="AL28" s="8"/>
      <c r="AM28" s="19" t="e">
        <f>AM19+AM27</f>
        <v>#DIV/0!</v>
      </c>
      <c r="AN28" s="6"/>
      <c r="AO28" s="6"/>
      <c r="AP28" s="81"/>
      <c r="AQ28" s="81"/>
      <c r="AR28" s="82">
        <f>AR19+AR27</f>
        <v>0.30833333333333335</v>
      </c>
      <c r="AS28" s="83"/>
    </row>
  </sheetData>
  <mergeCells count="22">
    <mergeCell ref="S11:U12"/>
    <mergeCell ref="E4:J4"/>
    <mergeCell ref="G5:J5"/>
    <mergeCell ref="G6:J6"/>
    <mergeCell ref="G7:J7"/>
    <mergeCell ref="G8:J8"/>
    <mergeCell ref="Q11:Q13"/>
    <mergeCell ref="R11:R13"/>
    <mergeCell ref="G9:J9"/>
    <mergeCell ref="A11:B12"/>
    <mergeCell ref="A1:J1"/>
    <mergeCell ref="K1:O1"/>
    <mergeCell ref="C11:E12"/>
    <mergeCell ref="F11:P12"/>
    <mergeCell ref="A2:J2"/>
    <mergeCell ref="A4:C9"/>
    <mergeCell ref="D4:D9"/>
    <mergeCell ref="V11:Z12"/>
    <mergeCell ref="AA11:AE12"/>
    <mergeCell ref="AF11:AJ12"/>
    <mergeCell ref="AK11:AO12"/>
    <mergeCell ref="AP11:AS12"/>
  </mergeCells>
  <phoneticPr fontId="16"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E19 E27:E1048576</xm:sqref>
        </x14:dataValidation>
        <x14:dataValidation type="list" allowBlank="1" showInputMessage="1" showErrorMessage="1" xr:uid="{188A35B9-5011-475E-9BC5-F80C130E6708}">
          <x14:formula1>
            <xm:f>Listas!$D$1:$D$20</xm:f>
          </x14:formula1>
          <xm:sqref>Q14:Q18</xm:sqref>
        </x14:dataValidation>
        <x14:dataValidation type="list" allowBlank="1" showInputMessage="1" showErrorMessage="1" xr:uid="{7DA81430-7AFC-4B0D-A630-84A0186D7298}">
          <x14:formula1>
            <xm:f>Listas!$F$1:$F$12</xm:f>
          </x14:formula1>
          <xm:sqref>R14:R18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5" customWidth="1"/>
    <col min="2" max="2" width="98.5703125" style="45" customWidth="1"/>
    <col min="3" max="3" width="11.42578125" style="45"/>
    <col min="4" max="4" width="74.7109375" style="45" customWidth="1"/>
    <col min="5" max="16384" width="11.42578125" style="45"/>
  </cols>
  <sheetData>
    <row r="1" spans="2:4" ht="30" x14ac:dyDescent="0.25">
      <c r="B1" s="44" t="s">
        <v>178</v>
      </c>
      <c r="D1" s="45" t="s">
        <v>179</v>
      </c>
    </row>
    <row r="2" spans="2:4" x14ac:dyDescent="0.25">
      <c r="B2" s="44" t="s">
        <v>180</v>
      </c>
      <c r="D2" s="45" t="s">
        <v>181</v>
      </c>
    </row>
    <row r="3" spans="2:4" ht="45" x14ac:dyDescent="0.25">
      <c r="B3" s="44" t="s">
        <v>182</v>
      </c>
      <c r="D3" s="45" t="s">
        <v>183</v>
      </c>
    </row>
    <row r="4" spans="2:4" ht="30" x14ac:dyDescent="0.25">
      <c r="B4" s="44" t="s">
        <v>184</v>
      </c>
      <c r="D4" s="45" t="s">
        <v>185</v>
      </c>
    </row>
    <row r="5" spans="2:4" ht="30" x14ac:dyDescent="0.25">
      <c r="B5" s="44" t="s">
        <v>186</v>
      </c>
      <c r="D5" s="45" t="s">
        <v>187</v>
      </c>
    </row>
    <row r="6" spans="2:4" ht="30" x14ac:dyDescent="0.25">
      <c r="B6" s="44" t="s">
        <v>133</v>
      </c>
      <c r="D6" s="45" t="s">
        <v>188</v>
      </c>
    </row>
    <row r="7" spans="2:4" ht="45" x14ac:dyDescent="0.25">
      <c r="B7" s="44" t="s">
        <v>149</v>
      </c>
      <c r="D7" s="45" t="s">
        <v>68</v>
      </c>
    </row>
    <row r="8" spans="2:4" ht="45" x14ac:dyDescent="0.25">
      <c r="B8" s="44" t="s">
        <v>189</v>
      </c>
      <c r="D8" s="45" t="s">
        <v>190</v>
      </c>
    </row>
    <row r="9" spans="2:4" ht="30" x14ac:dyDescent="0.25">
      <c r="B9" s="44" t="s">
        <v>191</v>
      </c>
      <c r="D9" s="45" t="s">
        <v>192</v>
      </c>
    </row>
    <row r="10" spans="2:4" ht="30" x14ac:dyDescent="0.25">
      <c r="B10" s="44" t="s">
        <v>193</v>
      </c>
      <c r="D10" s="45" t="s">
        <v>194</v>
      </c>
    </row>
    <row r="11" spans="2:4" ht="30" x14ac:dyDescent="0.25">
      <c r="B11" s="44" t="s">
        <v>195</v>
      </c>
      <c r="D11" s="45" t="s">
        <v>122</v>
      </c>
    </row>
    <row r="12" spans="2:4" x14ac:dyDescent="0.25">
      <c r="B12" s="44" t="s">
        <v>167</v>
      </c>
      <c r="D12" s="45" t="s">
        <v>196</v>
      </c>
    </row>
    <row r="13" spans="2:4" x14ac:dyDescent="0.25">
      <c r="B13" s="44" t="s">
        <v>197</v>
      </c>
    </row>
    <row r="14" spans="2:4" x14ac:dyDescent="0.25">
      <c r="B14" s="44" t="s">
        <v>198</v>
      </c>
    </row>
    <row r="15" spans="2:4" x14ac:dyDescent="0.25">
      <c r="B15" s="44" t="s">
        <v>199</v>
      </c>
    </row>
    <row r="16" spans="2:4" x14ac:dyDescent="0.25">
      <c r="B16" s="44" t="s">
        <v>200</v>
      </c>
    </row>
    <row r="17" spans="2:2" x14ac:dyDescent="0.25">
      <c r="B17" s="44" t="s">
        <v>201</v>
      </c>
    </row>
    <row r="18" spans="2:2" x14ac:dyDescent="0.25">
      <c r="B18" s="44" t="s">
        <v>202</v>
      </c>
    </row>
    <row r="19" spans="2:2" x14ac:dyDescent="0.25">
      <c r="B19" s="44"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54</v>
      </c>
      <c r="D1" s="44" t="s">
        <v>178</v>
      </c>
      <c r="F1" s="45" t="s">
        <v>179</v>
      </c>
    </row>
    <row r="2" spans="1:6" ht="30" x14ac:dyDescent="0.25">
      <c r="A2" t="s">
        <v>60</v>
      </c>
      <c r="D2" s="44" t="s">
        <v>180</v>
      </c>
      <c r="F2" s="45" t="s">
        <v>181</v>
      </c>
    </row>
    <row r="3" spans="1:6" ht="75" x14ac:dyDescent="0.25">
      <c r="A3" t="s">
        <v>204</v>
      </c>
      <c r="D3" s="44" t="s">
        <v>182</v>
      </c>
      <c r="F3" s="45" t="s">
        <v>183</v>
      </c>
    </row>
    <row r="4" spans="1:6" ht="60" x14ac:dyDescent="0.25">
      <c r="A4" t="s">
        <v>116</v>
      </c>
      <c r="D4" s="44" t="s">
        <v>184</v>
      </c>
      <c r="F4" s="45" t="s">
        <v>185</v>
      </c>
    </row>
    <row r="5" spans="1:6" ht="45" x14ac:dyDescent="0.25">
      <c r="D5" s="44" t="s">
        <v>186</v>
      </c>
      <c r="F5" s="45" t="s">
        <v>187</v>
      </c>
    </row>
    <row r="6" spans="1:6" ht="45" x14ac:dyDescent="0.25">
      <c r="D6" s="44" t="s">
        <v>133</v>
      </c>
      <c r="F6" s="45" t="s">
        <v>188</v>
      </c>
    </row>
    <row r="7" spans="1:6" ht="60" x14ac:dyDescent="0.25">
      <c r="D7" s="44" t="s">
        <v>149</v>
      </c>
      <c r="F7" s="45" t="s">
        <v>68</v>
      </c>
    </row>
    <row r="8" spans="1:6" ht="75" x14ac:dyDescent="0.25">
      <c r="D8" s="44" t="s">
        <v>189</v>
      </c>
      <c r="F8" s="45" t="s">
        <v>190</v>
      </c>
    </row>
    <row r="9" spans="1:6" ht="45" x14ac:dyDescent="0.25">
      <c r="D9" s="44" t="s">
        <v>191</v>
      </c>
      <c r="F9" s="45" t="s">
        <v>192</v>
      </c>
    </row>
    <row r="10" spans="1:6" ht="45" x14ac:dyDescent="0.25">
      <c r="D10" s="44" t="s">
        <v>193</v>
      </c>
      <c r="F10" s="45" t="s">
        <v>194</v>
      </c>
    </row>
    <row r="11" spans="1:6" ht="45" x14ac:dyDescent="0.25">
      <c r="D11" s="44" t="s">
        <v>195</v>
      </c>
      <c r="F11" s="45" t="s">
        <v>122</v>
      </c>
    </row>
    <row r="12" spans="1:6" x14ac:dyDescent="0.25">
      <c r="D12" s="44" t="s">
        <v>167</v>
      </c>
      <c r="F12" s="45" t="s">
        <v>134</v>
      </c>
    </row>
    <row r="13" spans="1:6" x14ac:dyDescent="0.25">
      <c r="D13" s="44" t="s">
        <v>197</v>
      </c>
    </row>
    <row r="14" spans="1:6" x14ac:dyDescent="0.25">
      <c r="D14" s="44" t="s">
        <v>198</v>
      </c>
    </row>
    <row r="15" spans="1:6" x14ac:dyDescent="0.25">
      <c r="D15" s="44" t="s">
        <v>199</v>
      </c>
    </row>
    <row r="16" spans="1:6" x14ac:dyDescent="0.25">
      <c r="D16" s="44" t="s">
        <v>200</v>
      </c>
    </row>
    <row r="17" spans="4:4" x14ac:dyDescent="0.25">
      <c r="D17" s="44" t="s">
        <v>201</v>
      </c>
    </row>
    <row r="18" spans="4:4" x14ac:dyDescent="0.25">
      <c r="D18" s="44" t="s">
        <v>202</v>
      </c>
    </row>
    <row r="19" spans="4:4" x14ac:dyDescent="0.25">
      <c r="D19" s="44" t="s">
        <v>203</v>
      </c>
    </row>
    <row r="20" spans="4:4" x14ac:dyDescent="0.25">
      <c r="D20" s="44"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0C1DA643-AAC0-4A7E-9620-A32C445F9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