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17" documentId="8_{F54CF922-4540-4A00-879E-706AD38B9AA5}" xr6:coauthVersionLast="47" xr6:coauthVersionMax="47" xr10:uidLastSave="{E4183937-8159-40C9-B00D-985C954CD503}"/>
  <bookViews>
    <workbookView xWindow="-120" yWindow="-120" windowWidth="20730" windowHeight="11040" xr2:uid="{82425007-B10C-4B30-B14E-E133B79C6502}"/>
  </bookViews>
  <sheets>
    <sheet name="Hoja1" sheetId="1" r:id="rId1"/>
    <sheet name="Meta 4" sheetId="4" r:id="rId2"/>
    <sheet name="Hoja2" sheetId="3" state="hidden" r:id="rId3"/>
    <sheet name="Listas" sheetId="2" state="hidden" r:id="rId4"/>
  </sheets>
  <externalReferences>
    <externalReference r:id="rId5"/>
  </externalReferences>
  <definedNames>
    <definedName name="META02">[1]Hoja2!$C$3:$C$6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T9" i="4"/>
  <c r="U9" i="4" s="1"/>
  <c r="S9" i="4"/>
  <c r="O9" i="4"/>
  <c r="K9" i="4"/>
  <c r="G9" i="4"/>
  <c r="T8" i="4"/>
  <c r="U8" i="4" s="1"/>
  <c r="S8" i="4"/>
  <c r="O8" i="4"/>
  <c r="K8" i="4"/>
  <c r="G8" i="4"/>
  <c r="T7" i="4"/>
  <c r="U7" i="4" s="1"/>
  <c r="S7" i="4"/>
  <c r="O7" i="4"/>
  <c r="K7" i="4"/>
  <c r="G7" i="4"/>
  <c r="T6" i="4"/>
  <c r="U6" i="4" s="1"/>
  <c r="S6" i="4"/>
  <c r="O6" i="4"/>
  <c r="K6" i="4"/>
  <c r="G6" i="4"/>
  <c r="T5" i="4"/>
  <c r="U5" i="4" s="1"/>
  <c r="S5" i="4"/>
  <c r="O5" i="4"/>
  <c r="K5" i="4"/>
  <c r="G5" i="4"/>
  <c r="T4" i="4"/>
  <c r="U4" i="4" s="1"/>
  <c r="U10" i="4" s="1"/>
  <c r="S4" i="4"/>
  <c r="S10" i="4" s="1"/>
  <c r="O4" i="4"/>
  <c r="O10" i="4" s="1"/>
  <c r="K4" i="4"/>
  <c r="K10" i="4" s="1"/>
  <c r="G4" i="4"/>
  <c r="G10" i="4" s="1"/>
  <c r="AP26" i="1"/>
  <c r="AR26" i="1" s="1"/>
  <c r="AK26" i="1"/>
  <c r="AM26" i="1" s="1"/>
  <c r="AF26" i="1"/>
  <c r="AH26" i="1" s="1"/>
  <c r="AA26" i="1"/>
  <c r="AC26" i="1" s="1"/>
  <c r="X26" i="1"/>
  <c r="AH25" i="1"/>
  <c r="AC25" i="1"/>
  <c r="AP24" i="1"/>
  <c r="AR24" i="1" s="1"/>
  <c r="AK24" i="1"/>
  <c r="AM24" i="1" s="1"/>
  <c r="AH24" i="1"/>
  <c r="AF24" i="1"/>
  <c r="AA24" i="1"/>
  <c r="AC24" i="1" s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R22" i="1"/>
  <c r="AP22" i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C21" i="1"/>
  <c r="AA21" i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G12" i="4" l="1"/>
  <c r="K12" i="4" s="1"/>
  <c r="G11" i="4"/>
  <c r="O12" i="4"/>
  <c r="S12" i="4" s="1"/>
  <c r="U12" i="4" s="1"/>
  <c r="O18" i="1"/>
  <c r="O17" i="1"/>
  <c r="AP17" i="1" s="1"/>
  <c r="AR17" i="1" s="1"/>
  <c r="O14" i="1"/>
  <c r="AP14" i="1" s="1"/>
  <c r="AR14" i="1" s="1"/>
  <c r="O15" i="1"/>
  <c r="AP15" i="1" s="1"/>
  <c r="AR15" i="1" s="1"/>
  <c r="O13" i="1"/>
  <c r="AP13" i="1" s="1"/>
  <c r="AR13" i="1" s="1"/>
  <c r="AR27" i="1"/>
  <c r="AK13" i="1"/>
  <c r="AM13" i="1" s="1"/>
  <c r="AM27" i="1"/>
  <c r="AP18" i="1"/>
  <c r="AR18" i="1"/>
  <c r="AP16" i="1"/>
  <c r="AR16" i="1" s="1"/>
  <c r="AK18" i="1"/>
  <c r="AM18" i="1" s="1"/>
  <c r="AK17" i="1"/>
  <c r="AM17" i="1" s="1"/>
  <c r="AK16" i="1"/>
  <c r="AM16" i="1" s="1"/>
  <c r="AK15" i="1"/>
  <c r="AM15" i="1" s="1"/>
  <c r="AK14" i="1"/>
  <c r="AM14" i="1" s="1"/>
  <c r="AH27" i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27" i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27" i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M19" i="1" l="1"/>
  <c r="AM28" i="1" s="1"/>
  <c r="AC19" i="1"/>
  <c r="AC28" i="1" s="1"/>
  <c r="AR19" i="1"/>
  <c r="AR28" i="1" s="1"/>
  <c r="AH19" i="1"/>
  <c r="AH28" i="1" s="1"/>
  <c r="X19" i="1"/>
  <c r="X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<sst xmlns="http://schemas.openxmlformats.org/spreadsheetml/2006/main" count="360" uniqueCount="220">
  <si>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ACOMPAÑAMIENTO A LA GESTIÓN LOCAL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</si>
  <si>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</si>
  <si>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2025</t>
  </si>
  <si>
    <t>DEPENDENCIAS ASOCIADAS</t>
  </si>
  <si>
    <t>Subsecretaría de Gestión Local
Dirección para la Gestión del Desarrollo Local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</si>
  <si>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</si>
  <si>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</si>
  <si>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</si>
  <si>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</si>
  <si>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</si>
  <si>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</si>
  <si>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</si>
  <si>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</si>
  <si>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POLÍTICA DE GESTIÓN Y DESEMPEÑO ASOCIADA</t>
  </si>
  <si>
    <t>FUENTE DE FINANCIACIÓN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</si>
  <si>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</si>
  <si>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</si>
  <si>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</si>
  <si>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</si>
  <si>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</si>
  <si>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</si>
  <si>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</si>
  <si>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</si>
  <si>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</si>
  <si>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</si>
  <si>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</si>
  <si>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</si>
  <si>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</si>
  <si>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</si>
  <si>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</si>
  <si>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</si>
  <si>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</si>
  <si>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</si>
  <si>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</si>
  <si>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</si>
  <si>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</si>
  <si>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</si>
  <si>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</si>
  <si>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</si>
  <si>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</si>
  <si>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</si>
  <si>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</si>
  <si>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</si>
  <si>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</si>
  <si>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</si>
  <si>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 la articulación de la administración pública central y local para una gestión local y policiva más efectiva y transparente.</t>
  </si>
  <si>
    <t>Alcanzar 8000 participantes en procesos de formación para el fortalecimiento de la gestión local</t>
  </si>
  <si>
    <t>Gestión</t>
  </si>
  <si>
    <t>Participantes en procesos de formación para el fortalecimiento de la gestión local</t>
  </si>
  <si>
    <t>Número de participantes en procesos de formación para el fortalecimiento de la gestión local</t>
  </si>
  <si>
    <t>5,776 participantes en procesos de Formación 
(Corte: 30 de septiembre de 2024)</t>
  </si>
  <si>
    <t>Suma</t>
  </si>
  <si>
    <t>Eficacia</t>
  </si>
  <si>
    <t>Política 1. Gestión Estratégica del Talento Humano</t>
  </si>
  <si>
    <t>7952 - Fortalecimiento institucional de la gestión local en las localidades de Bogotá D.C.</t>
  </si>
  <si>
    <t>Listados de participantes depurados en procesos de formación para el fortalecimiento de la gestión local</t>
  </si>
  <si>
    <t>Plataforma Teams</t>
  </si>
  <si>
    <t>Subsecretaría de Gestión Local - Escuela de Gobierno Local</t>
  </si>
  <si>
    <t>Realizar cuatro (4) informes de análisis en temas de gestión local que incluyan alertas tempranas para las Alcaldías Locales</t>
  </si>
  <si>
    <t>Infomes de análisis  en temas de gestión local que incluyan alertas tempranas para las Alcaldías Locales</t>
  </si>
  <si>
    <t>Número de informes de análisis en temas de gestión local que incluyan alertas tempranas para las Alcaldías Locales realizados</t>
  </si>
  <si>
    <t>3 informes de análisis en temas de gestión local 
(2024)</t>
  </si>
  <si>
    <t>Informes de análisis en temas de gestión local que incluyan alertas tempranas para las Alcaldías Locales</t>
  </si>
  <si>
    <t>Política 15. Seguimiento y evaluación de la gestión institucional</t>
  </si>
  <si>
    <t>Matrices Alcaldías Locales</t>
  </si>
  <si>
    <t>Subsecretaría de Gestión Local - Observatorio de Gestión Local</t>
  </si>
  <si>
    <t>Realizar 12 informes de seguimiento y recomendaciones a las alcaldías locales y a los Fondos de Desarrollo Local frente a los procesos de ejecución y materialización de las propuestas ciudadanas priorizadas en presupuestos participativos</t>
  </si>
  <si>
    <t>Informes seguimiento y recomendaciones a las alcaldías locales y a los Fondos de Desarrollo Local frente a los procesos de ejecución y materialización de las propuestas ciudadanas priorizadas en presupuestos participativos</t>
  </si>
  <si>
    <t>Número de informes seguimiento y recomendaciones a las alcaldías locales y a los Fondos de Desarrollo Local frente a los procesos de ejecución y materialización de las propuestas ciudadanas priorizadas en presupuestos participativos</t>
  </si>
  <si>
    <t>12 Informes de seguimiento y recomendaciones frente a los procesos de ejecución y materialización de las propuestas ciudadanas priorizadas en los presupuestos participativos
(2024)</t>
  </si>
  <si>
    <t>Informes seguimiento y recomendaciones a las alcaldías locales y a los FDL frente a los procesos de ejecución y materialización de las propuestas ciudadanas priorizadas en presupuestos participativos</t>
  </si>
  <si>
    <t>Informes de seguimiento y recomendaciones a las alcaldías locales y a los FDL frente a los procesos de ejecución y materialización de las propuestas ciudadanas priorizadas en presupuestos participativos</t>
  </si>
  <si>
    <t>Tableros de control del Centro de Gobierno Local</t>
  </si>
  <si>
    <t>Subsecretaría de Gestión Local - Constructores Locales</t>
  </si>
  <si>
    <t>Implementar el 100% de la estrategia definida para  materializar las acciones de la Transparencia frente a la gestión de la inversión de las Alcaldías Locales</t>
  </si>
  <si>
    <t>Porcentaje de avance de la estrategia definida para materializar las acciones de  Transparencia frente a la gestión de la inversión de las Alcaldías Locales</t>
  </si>
  <si>
    <t>(Número de acciones desarrolladas de la estrategia a cargo de DGDL/Número de acciones programadas  de la estrategia a cargo de la DGDL)*100</t>
  </si>
  <si>
    <t>N/A</t>
  </si>
  <si>
    <t>Creciente</t>
  </si>
  <si>
    <t>Porcentaje de avance de la estrategia definida para  materializar las acciones de Transparencia frente a la gestión de la inversión de las Alcaldías Locales</t>
  </si>
  <si>
    <t>Política 11. Transparencia, acceso a la información pública y lucha contra la corrupción</t>
  </si>
  <si>
    <t>Matriz de seguimiento al cumplimiento de las acciones planteadas para la estrategia</t>
  </si>
  <si>
    <t>Actas de reunión, Informes, Documentos de orientaciones y otros</t>
  </si>
  <si>
    <r>
      <t>Dirección para la Gestión del Desarrollo Loca</t>
    </r>
    <r>
      <rPr>
        <sz val="11"/>
        <rFont val="Calibri Light"/>
        <family val="2"/>
        <scheme val="major"/>
      </rPr>
      <t>l</t>
    </r>
  </si>
  <si>
    <t>Elaborar 4 informes contentivos de diágnostico, gestión, resultados y recomendaciones a la gestión de la inversión local de acuerdo con lo establecido por la Unidad de Gestión y Cumplimiento</t>
  </si>
  <si>
    <t>Informes contentivos de diágnostico, gestión, resultados y recomendaciones a la gestión de la inversión local de acuerdo con lo establecido por la Unidad de Gestión y Cumplimiento</t>
  </si>
  <si>
    <t>Número de informes contentivos de diágnostico, gestión, resultados y recomendaciones a la gestión de la inversión local de acuerdo con lo establecido por la Unidad de Gestión y Cumplimiento</t>
  </si>
  <si>
    <t>Número de informes  contentivos de diágnostico, gestión, resultados y recomendaciones a la gestión de la inversión local de acuerdo con lo establecido por la Unidad de Gestión y Cumplimiento</t>
  </si>
  <si>
    <t>SIPSE, SECOP, BOGDATA, Tableros de Control CGL y Actas de seguimiento a la gestión local</t>
  </si>
  <si>
    <t>Dirección para la Gestión del Desarrollo Local</t>
  </si>
  <si>
    <t>Implementar 4 programas virtuales (Sharepoint de la comunidad SIPSE) de entrenamiento en materia de SIPSE Local abordando las falencias identificadas en el uso del sistema</t>
  </si>
  <si>
    <t>Programas virtuales de entrenamiento implementados en materia de SIPSE Local abordando las falencias identificadas en el uso del sistema</t>
  </si>
  <si>
    <t>Número de programas virtuales implementados de entrenamiento en materia de SIPSE Local abordando las falencias identificadas en el uso del sistema implementados</t>
  </si>
  <si>
    <t>2 programas virtuales de entrenamiento implementados en materia de SIPSE Local (2024)</t>
  </si>
  <si>
    <t>Número de Programas virtuales implementados en materia de Sipse Local</t>
  </si>
  <si>
    <t>Link de acceso al curso virtual</t>
  </si>
  <si>
    <t>Sharepoint de la comunidad SIPSE Local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</si>
  <si>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</si>
  <si>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</si>
  <si>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</si>
  <si>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</si>
  <si>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</si>
  <si>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</si>
  <si>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</si>
  <si>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</si>
  <si>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</si>
  <si>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</si>
  <si>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</si>
  <si>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</si>
  <si>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</si>
  <si>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</si>
  <si>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</si>
  <si>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</si>
  <si>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</si>
  <si>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</si>
  <si>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</si>
  <si>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</si>
  <si>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</si>
  <si>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</si>
  <si>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</si>
  <si>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</si>
  <si>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</si>
  <si>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</si>
  <si>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</si>
  <si>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</si>
  <si>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</si>
  <si>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</si>
  <si>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</si>
  <si>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</si>
  <si>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</si>
  <si>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</si>
  <si>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</si>
  <si>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</si>
  <si>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</si>
  <si>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</si>
  <si>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</si>
  <si>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</si>
  <si>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</si>
  <si>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</si>
  <si>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</si>
  <si>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</si>
  <si>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</si>
  <si>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</si>
  <si>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</si>
  <si>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</si>
  <si>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</si>
  <si>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</si>
  <si>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</si>
  <si>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</si>
  <si>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</si>
  <si>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</si>
  <si>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</si>
  <si>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</si>
  <si>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</si>
  <si>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</si>
  <si>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</si>
  <si>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</si>
  <si>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</si>
  <si>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</si>
  <si>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</si>
  <si>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Meta 4. Implementar el 100% de la estrategia definida para  materializar las acciones de la Transparencia frente a la gestión de la inversión de las Alcaldías Locales</t>
  </si>
  <si>
    <t>ACTIVIDAD</t>
  </si>
  <si>
    <t>PONDERACIÓN DEL ENTREGABLE</t>
  </si>
  <si>
    <t>ENERO</t>
  </si>
  <si>
    <t>FEBRERO</t>
  </si>
  <si>
    <t>MARZO</t>
  </si>
  <si>
    <t>I TRIMESTRE PONDERADO</t>
  </si>
  <si>
    <t>ABRIL</t>
  </si>
  <si>
    <t>MAYO</t>
  </si>
  <si>
    <t>JUNIO</t>
  </si>
  <si>
    <t>II TRIMESTRE PONDERADO</t>
  </si>
  <si>
    <t>JULIO</t>
  </si>
  <si>
    <t>AGOSTO</t>
  </si>
  <si>
    <t>SEPTIEMBRE</t>
  </si>
  <si>
    <t>III TRIMESTRE PONDERADO</t>
  </si>
  <si>
    <t>OCTUBRE</t>
  </si>
  <si>
    <t>NOVIEMBRE</t>
  </si>
  <si>
    <t>DICIEMBRE</t>
  </si>
  <si>
    <t>IV TRIMESTRE PONDERADO</t>
  </si>
  <si>
    <t>TOTAL POR ACTIVIDAD</t>
  </si>
  <si>
    <t>TOTAL PONDERADO</t>
  </si>
  <si>
    <t>Elaborar una (1) circular conjunta con la Veeduría Distrital, que contenga las  orientaciones a las Alcaldías Locales para el ejercicio de Rendición de Cuentas de la gestión correspondiente a la vigencia 2024</t>
  </si>
  <si>
    <t>Circular Conjunta Veeduria Distrital y Secretaría Distrital de Gobierno</t>
  </si>
  <si>
    <r>
      <t xml:space="preserve">Efectuar acompañamiento y seguimiento al desarrollo de los procesos de </t>
    </r>
    <r>
      <rPr>
        <strike/>
        <sz val="11"/>
        <rFont val="Calibri"/>
        <family val="2"/>
      </rPr>
      <t>a</t>
    </r>
    <r>
      <rPr>
        <sz val="11"/>
        <rFont val="Calibri"/>
        <family val="2"/>
      </rPr>
      <t xml:space="preserve"> Rendición de Cuentas de Alcaldías Locales relacionados con la gestión correspondiente a la vigencia 2024.</t>
    </r>
  </si>
  <si>
    <t>Matriz de acompañamiento y seguimiento actualizada</t>
  </si>
  <si>
    <t>Elaborar y publicar en el Centro de Gobierno Local, un (1) reporte mensual de ejecución presupuestal de los Fondos de Desarrollo Local</t>
  </si>
  <si>
    <t>Reportes de ejecución presupuestal de las alcaldías locales publicados mensualmente en el Centro de Gobierno Local</t>
  </si>
  <si>
    <r>
      <t>Coordinar la realización de veinte (20) encuentro</t>
    </r>
    <r>
      <rPr>
        <strike/>
        <sz val="11"/>
        <rFont val="Calibri"/>
        <family val="2"/>
      </rPr>
      <t>s</t>
    </r>
    <r>
      <rPr>
        <sz val="11"/>
        <rFont val="Calibri"/>
        <family val="2"/>
      </rPr>
      <t xml:space="preserve"> locales de control social a los presupuestos participativos.</t>
    </r>
  </si>
  <si>
    <t>Listados de asistencia, actas e informe de recomendaciones</t>
  </si>
  <si>
    <t>Desarrollar veinte (20) auditorias visibles a la gestión de la inversión local de los Fondos de Desarrollo Local , en coordinación con la Veeduría Distrital, Secretaría General de la Alcaldía Mayor, Instituto Distrital de Participación y Acción Comunal</t>
  </si>
  <si>
    <t>Informe final de las auditorías</t>
  </si>
  <si>
    <r>
      <t>Desarrollar tres (3) capacitacio</t>
    </r>
    <r>
      <rPr>
        <strike/>
        <sz val="11"/>
        <rFont val="Calibri"/>
        <family val="2"/>
      </rPr>
      <t>ó</t>
    </r>
    <r>
      <rPr>
        <sz val="11"/>
        <rFont val="Calibri"/>
        <family val="2"/>
      </rPr>
      <t>nes dirigidas a los equipos de trabajo de las alcaldías locales en en el marco del fortalecimiento a la transparencia en la gestión de la inversión local.</t>
    </r>
  </si>
  <si>
    <t>Listados de asistencia a las capacitaciones</t>
  </si>
  <si>
    <t>TOTAL</t>
  </si>
  <si>
    <t>SUMATORIA TRIMESTRES PONDERADOS</t>
  </si>
  <si>
    <t>SUMATORIA CRECIENTE DE LOS TRIMESTRES PONDERADOS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</si>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</sst>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trike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9" fontId="19" fillId="13" borderId="10" xfId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9" fontId="19" fillId="13" borderId="10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9" fontId="20" fillId="13" borderId="1" xfId="1" applyFont="1" applyFill="1" applyBorder="1" applyAlignment="1">
      <alignment horizontal="center" vertical="center" wrapText="1"/>
    </xf>
    <xf numFmtId="9" fontId="20" fillId="13" borderId="1" xfId="0" applyNumberFormat="1" applyFont="1" applyFill="1" applyBorder="1" applyAlignment="1">
      <alignment horizontal="center" vertical="center" wrapText="1"/>
    </xf>
    <xf numFmtId="9" fontId="17" fillId="13" borderId="2" xfId="0" applyNumberFormat="1" applyFont="1" applyFill="1" applyBorder="1" applyAlignment="1">
      <alignment horizontal="center" vertical="center"/>
    </xf>
    <xf numFmtId="9" fontId="17" fillId="13" borderId="4" xfId="0" applyNumberFormat="1" applyFont="1" applyFill="1" applyBorder="1" applyAlignment="1">
      <alignment horizontal="center" vertical="center"/>
    </xf>
    <xf numFmtId="9" fontId="17" fillId="13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9" fontId="20" fillId="0" borderId="4" xfId="0" applyNumberFormat="1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center" wrapText="1"/>
    </xf>
    <xf numFmtId="0" fontId="20" fillId="13" borderId="3" xfId="0" applyFont="1" applyFill="1" applyBorder="1" applyAlignment="1">
      <alignment horizontal="left" vertical="center" wrapText="1"/>
    </xf>
    <xf numFmtId="9" fontId="0" fillId="13" borderId="5" xfId="0" applyNumberFormat="1" applyFill="1" applyBorder="1" applyAlignment="1">
      <alignment horizontal="center" vertical="center"/>
    </xf>
    <xf numFmtId="9" fontId="0" fillId="13" borderId="6" xfId="0" applyNumberFormat="1" applyFill="1" applyBorder="1" applyAlignment="1">
      <alignment horizontal="center" vertical="center"/>
    </xf>
    <xf numFmtId="9" fontId="0" fillId="13" borderId="7" xfId="0" applyNumberForma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309569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USUARIO/Documents/JACD/INFORMES%20GESTION/INFORME%20AVANCE%20METAS%20PLAN%20GESTION%20JACD-%203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abSelected="1" zoomScale="90" zoomScaleNormal="90" workbookViewId="0">
      <selection activeCell="A20" sqref="A20:AS26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8.85546875" style="1" customWidth="1"/>
    <col min="9" max="9" width="18.42578125" style="1" customWidth="1"/>
    <col min="10" max="10" width="19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34" customFormat="1" ht="70.5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4" t="s">
        <v>1</v>
      </c>
      <c r="L1" s="124"/>
      <c r="M1" s="124"/>
      <c r="N1" s="124"/>
      <c r="O1" s="124"/>
    </row>
    <row r="2" spans="1:45" s="36" customFormat="1" ht="23.45" customHeight="1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35"/>
      <c r="L2" s="35"/>
      <c r="M2" s="35"/>
      <c r="N2" s="35"/>
      <c r="O2" s="35"/>
    </row>
    <row r="3" spans="1:45" s="34" customFormat="1"/>
    <row r="4" spans="1:45" s="34" customFormat="1" ht="29.1" customHeight="1">
      <c r="A4" s="121" t="s">
        <v>3</v>
      </c>
      <c r="B4" s="121"/>
      <c r="C4" s="121"/>
      <c r="D4" s="128" t="s">
        <v>4</v>
      </c>
      <c r="E4" s="129" t="s">
        <v>5</v>
      </c>
      <c r="F4" s="130"/>
      <c r="G4" s="130"/>
      <c r="H4" s="130"/>
      <c r="I4" s="130"/>
      <c r="J4" s="131"/>
    </row>
    <row r="5" spans="1:45" s="34" customFormat="1" ht="15" customHeight="1">
      <c r="A5" s="121"/>
      <c r="B5" s="121"/>
      <c r="C5" s="121"/>
      <c r="D5" s="128"/>
      <c r="E5" s="2" t="s">
        <v>6</v>
      </c>
      <c r="F5" s="2" t="s">
        <v>7</v>
      </c>
      <c r="G5" s="129" t="s">
        <v>8</v>
      </c>
      <c r="H5" s="130"/>
      <c r="I5" s="130"/>
      <c r="J5" s="131"/>
    </row>
    <row r="6" spans="1:45" s="34" customFormat="1">
      <c r="A6" s="121"/>
      <c r="B6" s="121"/>
      <c r="C6" s="121"/>
      <c r="D6" s="128"/>
      <c r="E6" s="37">
        <v>1</v>
      </c>
      <c r="F6" s="37"/>
      <c r="G6" s="132" t="s">
        <v>9</v>
      </c>
      <c r="H6" s="132"/>
      <c r="I6" s="132"/>
      <c r="J6" s="132"/>
    </row>
    <row r="7" spans="1:45" s="34" customFormat="1">
      <c r="A7" s="121"/>
      <c r="B7" s="121"/>
      <c r="C7" s="121"/>
      <c r="D7" s="128"/>
      <c r="E7" s="37"/>
      <c r="F7" s="37"/>
      <c r="G7" s="132"/>
      <c r="H7" s="132"/>
      <c r="I7" s="132"/>
      <c r="J7" s="132"/>
    </row>
    <row r="8" spans="1:45" s="34" customFormat="1">
      <c r="A8" s="121"/>
      <c r="B8" s="121"/>
      <c r="C8" s="121"/>
      <c r="D8" s="128"/>
      <c r="E8" s="37"/>
      <c r="F8" s="37"/>
      <c r="G8" s="132"/>
      <c r="H8" s="132"/>
      <c r="I8" s="132"/>
      <c r="J8" s="132"/>
    </row>
    <row r="9" spans="1:45" s="34" customFormat="1"/>
    <row r="10" spans="1:45" ht="14.45" customHeight="1">
      <c r="A10" s="121" t="s">
        <v>10</v>
      </c>
      <c r="B10" s="121"/>
      <c r="C10" s="121" t="s">
        <v>11</v>
      </c>
      <c r="D10" s="121"/>
      <c r="E10" s="121"/>
      <c r="F10" s="125" t="s">
        <v>12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33" t="s">
        <v>13</v>
      </c>
      <c r="R10" s="133" t="s">
        <v>14</v>
      </c>
      <c r="S10" s="121" t="s">
        <v>15</v>
      </c>
      <c r="T10" s="121"/>
      <c r="U10" s="121"/>
      <c r="V10" s="91" t="s">
        <v>16</v>
      </c>
      <c r="W10" s="92"/>
      <c r="X10" s="92"/>
      <c r="Y10" s="92"/>
      <c r="Z10" s="93"/>
      <c r="AA10" s="97" t="s">
        <v>17</v>
      </c>
      <c r="AB10" s="98"/>
      <c r="AC10" s="98"/>
      <c r="AD10" s="98"/>
      <c r="AE10" s="99"/>
      <c r="AF10" s="103" t="s">
        <v>18</v>
      </c>
      <c r="AG10" s="104"/>
      <c r="AH10" s="104"/>
      <c r="AI10" s="104"/>
      <c r="AJ10" s="105"/>
      <c r="AK10" s="109" t="s">
        <v>19</v>
      </c>
      <c r="AL10" s="110"/>
      <c r="AM10" s="110"/>
      <c r="AN10" s="110"/>
      <c r="AO10" s="111"/>
      <c r="AP10" s="115" t="s">
        <v>20</v>
      </c>
      <c r="AQ10" s="116"/>
      <c r="AR10" s="116"/>
      <c r="AS10" s="117"/>
    </row>
    <row r="11" spans="1:45" ht="14.45" customHeight="1">
      <c r="A11" s="121"/>
      <c r="B11" s="121"/>
      <c r="C11" s="121"/>
      <c r="D11" s="121"/>
      <c r="E11" s="121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34"/>
      <c r="R11" s="134"/>
      <c r="S11" s="121"/>
      <c r="T11" s="121"/>
      <c r="U11" s="121"/>
      <c r="V11" s="94"/>
      <c r="W11" s="95"/>
      <c r="X11" s="95"/>
      <c r="Y11" s="95"/>
      <c r="Z11" s="96"/>
      <c r="AA11" s="100"/>
      <c r="AB11" s="101"/>
      <c r="AC11" s="101"/>
      <c r="AD11" s="101"/>
      <c r="AE11" s="102"/>
      <c r="AF11" s="106"/>
      <c r="AG11" s="107"/>
      <c r="AH11" s="107"/>
      <c r="AI11" s="107"/>
      <c r="AJ11" s="108"/>
      <c r="AK11" s="112"/>
      <c r="AL11" s="113"/>
      <c r="AM11" s="113"/>
      <c r="AN11" s="113"/>
      <c r="AO11" s="114"/>
      <c r="AP11" s="118"/>
      <c r="AQ11" s="119"/>
      <c r="AR11" s="119"/>
      <c r="AS11" s="120"/>
    </row>
    <row r="12" spans="1:45" ht="45">
      <c r="A12" s="2" t="s">
        <v>21</v>
      </c>
      <c r="B12" s="2" t="s">
        <v>22</v>
      </c>
      <c r="C12" s="2" t="s">
        <v>23</v>
      </c>
      <c r="D12" s="2" t="s">
        <v>24</v>
      </c>
      <c r="E12" s="2" t="s">
        <v>25</v>
      </c>
      <c r="F12" s="20" t="s">
        <v>26</v>
      </c>
      <c r="G12" s="20" t="s">
        <v>27</v>
      </c>
      <c r="H12" s="20" t="s">
        <v>28</v>
      </c>
      <c r="I12" s="20" t="s">
        <v>29</v>
      </c>
      <c r="J12" s="20" t="s">
        <v>30</v>
      </c>
      <c r="K12" s="20" t="s">
        <v>31</v>
      </c>
      <c r="L12" s="20" t="s">
        <v>32</v>
      </c>
      <c r="M12" s="20" t="s">
        <v>33</v>
      </c>
      <c r="N12" s="20" t="s">
        <v>34</v>
      </c>
      <c r="O12" s="20" t="s">
        <v>35</v>
      </c>
      <c r="P12" s="20" t="s">
        <v>36</v>
      </c>
      <c r="Q12" s="135"/>
      <c r="R12" s="135"/>
      <c r="S12" s="2" t="s">
        <v>37</v>
      </c>
      <c r="T12" s="2" t="s">
        <v>38</v>
      </c>
      <c r="U12" s="2" t="s">
        <v>39</v>
      </c>
      <c r="V12" s="3" t="s">
        <v>40</v>
      </c>
      <c r="W12" s="3" t="s">
        <v>41</v>
      </c>
      <c r="X12" s="3" t="s">
        <v>42</v>
      </c>
      <c r="Y12" s="3" t="s">
        <v>43</v>
      </c>
      <c r="Z12" s="3" t="s">
        <v>44</v>
      </c>
      <c r="AA12" s="23" t="s">
        <v>40</v>
      </c>
      <c r="AB12" s="23" t="s">
        <v>41</v>
      </c>
      <c r="AC12" s="23" t="s">
        <v>42</v>
      </c>
      <c r="AD12" s="23" t="s">
        <v>43</v>
      </c>
      <c r="AE12" s="23" t="s">
        <v>44</v>
      </c>
      <c r="AF12" s="24" t="s">
        <v>40</v>
      </c>
      <c r="AG12" s="24" t="s">
        <v>41</v>
      </c>
      <c r="AH12" s="24" t="s">
        <v>42</v>
      </c>
      <c r="AI12" s="24" t="s">
        <v>43</v>
      </c>
      <c r="AJ12" s="24" t="s">
        <v>44</v>
      </c>
      <c r="AK12" s="25" t="s">
        <v>40</v>
      </c>
      <c r="AL12" s="25" t="s">
        <v>41</v>
      </c>
      <c r="AM12" s="25" t="s">
        <v>42</v>
      </c>
      <c r="AN12" s="25" t="s">
        <v>43</v>
      </c>
      <c r="AO12" s="25" t="s">
        <v>44</v>
      </c>
      <c r="AP12" s="4" t="s">
        <v>40</v>
      </c>
      <c r="AQ12" s="4" t="s">
        <v>41</v>
      </c>
      <c r="AR12" s="4" t="s">
        <v>42</v>
      </c>
      <c r="AS12" s="4" t="s">
        <v>43</v>
      </c>
    </row>
    <row r="13" spans="1:45" s="29" customFormat="1" ht="105">
      <c r="A13" s="22">
        <v>4</v>
      </c>
      <c r="B13" s="21" t="s">
        <v>45</v>
      </c>
      <c r="C13" s="22">
        <v>1</v>
      </c>
      <c r="D13" s="21" t="s">
        <v>46</v>
      </c>
      <c r="E13" s="21" t="s">
        <v>47</v>
      </c>
      <c r="F13" s="21" t="s">
        <v>48</v>
      </c>
      <c r="G13" s="21" t="s">
        <v>49</v>
      </c>
      <c r="H13" s="30" t="s">
        <v>50</v>
      </c>
      <c r="I13" s="21" t="s">
        <v>51</v>
      </c>
      <c r="J13" s="21" t="s">
        <v>49</v>
      </c>
      <c r="K13" s="40">
        <v>1700</v>
      </c>
      <c r="L13" s="40">
        <v>2700</v>
      </c>
      <c r="M13" s="40">
        <v>2700</v>
      </c>
      <c r="N13" s="40">
        <v>900</v>
      </c>
      <c r="O13" s="40">
        <f>K13+L13+M13+N13</f>
        <v>8000</v>
      </c>
      <c r="P13" s="21" t="s">
        <v>52</v>
      </c>
      <c r="Q13" s="21" t="s">
        <v>53</v>
      </c>
      <c r="R13" s="21" t="s">
        <v>54</v>
      </c>
      <c r="S13" s="21" t="s">
        <v>55</v>
      </c>
      <c r="T13" s="21" t="s">
        <v>56</v>
      </c>
      <c r="U13" s="21" t="s">
        <v>57</v>
      </c>
      <c r="V13" s="28">
        <f t="shared" ref="V13:V18" si="0">K13</f>
        <v>1700</v>
      </c>
      <c r="W13" s="21"/>
      <c r="X13" s="21">
        <f>IF(W13/V13&gt;100%,100%,W13/V13)</f>
        <v>0</v>
      </c>
      <c r="Y13" s="21"/>
      <c r="Z13" s="21"/>
      <c r="AA13" s="28">
        <f t="shared" ref="AA13:AA18" si="1">L13</f>
        <v>2700</v>
      </c>
      <c r="AB13" s="21"/>
      <c r="AC13" s="21">
        <f>IF(AB13/AA13&gt;100%,100%,AB13/AA13)</f>
        <v>0</v>
      </c>
      <c r="AD13" s="21"/>
      <c r="AE13" s="21"/>
      <c r="AF13" s="28">
        <f t="shared" ref="AF13:AF18" si="2">M13</f>
        <v>2700</v>
      </c>
      <c r="AG13" s="21"/>
      <c r="AH13" s="21">
        <f>IF(AG13/AF13&gt;100%,100%,AG13/AF13)</f>
        <v>0</v>
      </c>
      <c r="AI13" s="21"/>
      <c r="AJ13" s="21"/>
      <c r="AK13" s="28">
        <f t="shared" ref="AK13:AK18" si="3">N13</f>
        <v>900</v>
      </c>
      <c r="AL13" s="21"/>
      <c r="AM13" s="21">
        <f>IF(AL13/AK13&gt;100%,100%,AL13/AK13)</f>
        <v>0</v>
      </c>
      <c r="AN13" s="21"/>
      <c r="AO13" s="21"/>
      <c r="AP13" s="21">
        <f t="shared" ref="AP13:AP18" si="4">O13</f>
        <v>8000</v>
      </c>
      <c r="AQ13" s="21"/>
      <c r="AR13" s="21">
        <f>IF(AQ13/AP13&gt;100%,100%,AQ13/AP13)</f>
        <v>0</v>
      </c>
      <c r="AS13" s="21"/>
    </row>
    <row r="14" spans="1:45" s="29" customFormat="1" ht="90">
      <c r="A14" s="22">
        <v>4</v>
      </c>
      <c r="B14" s="21" t="s">
        <v>45</v>
      </c>
      <c r="C14" s="22">
        <v>2</v>
      </c>
      <c r="D14" s="21" t="s">
        <v>58</v>
      </c>
      <c r="E14" s="21" t="s">
        <v>47</v>
      </c>
      <c r="F14" s="21" t="s">
        <v>59</v>
      </c>
      <c r="G14" s="21" t="s">
        <v>60</v>
      </c>
      <c r="H14" s="21" t="s">
        <v>61</v>
      </c>
      <c r="I14" s="21" t="s">
        <v>51</v>
      </c>
      <c r="J14" s="21" t="s">
        <v>62</v>
      </c>
      <c r="K14" s="40">
        <v>1</v>
      </c>
      <c r="L14" s="40">
        <v>1</v>
      </c>
      <c r="M14" s="40">
        <v>1</v>
      </c>
      <c r="N14" s="40">
        <v>1</v>
      </c>
      <c r="O14" s="40">
        <f t="shared" ref="O14:O15" si="5">K14+L14+M14+N14</f>
        <v>4</v>
      </c>
      <c r="P14" s="21" t="s">
        <v>52</v>
      </c>
      <c r="Q14" s="21" t="s">
        <v>63</v>
      </c>
      <c r="R14" s="21" t="s">
        <v>54</v>
      </c>
      <c r="S14" s="21" t="s">
        <v>62</v>
      </c>
      <c r="T14" s="21" t="s">
        <v>64</v>
      </c>
      <c r="U14" s="21" t="s">
        <v>65</v>
      </c>
      <c r="V14" s="28">
        <f t="shared" si="0"/>
        <v>1</v>
      </c>
      <c r="W14" s="21"/>
      <c r="X14" s="21">
        <f t="shared" ref="X14:X18" si="6">IF(W14/V14&gt;100%,100%,W14/V14)</f>
        <v>0</v>
      </c>
      <c r="Y14" s="21"/>
      <c r="Z14" s="21"/>
      <c r="AA14" s="28">
        <f t="shared" si="1"/>
        <v>1</v>
      </c>
      <c r="AB14" s="21"/>
      <c r="AC14" s="21">
        <f t="shared" ref="AC14:AC18" si="7">IF(AB14/AA14&gt;100%,100%,AB14/AA14)</f>
        <v>0</v>
      </c>
      <c r="AD14" s="21"/>
      <c r="AE14" s="21"/>
      <c r="AF14" s="28">
        <f t="shared" si="2"/>
        <v>1</v>
      </c>
      <c r="AG14" s="21"/>
      <c r="AH14" s="21">
        <f t="shared" ref="AH14:AH18" si="8">IF(AG14/AF14&gt;100%,100%,AG14/AF14)</f>
        <v>0</v>
      </c>
      <c r="AI14" s="21"/>
      <c r="AJ14" s="21"/>
      <c r="AK14" s="28">
        <f t="shared" si="3"/>
        <v>1</v>
      </c>
      <c r="AL14" s="21"/>
      <c r="AM14" s="21">
        <f t="shared" ref="AM14:AM18" si="9">IF(AL14/AK14&gt;100%,100%,AL14/AK14)</f>
        <v>0</v>
      </c>
      <c r="AN14" s="21"/>
      <c r="AO14" s="21"/>
      <c r="AP14" s="21">
        <f t="shared" si="4"/>
        <v>4</v>
      </c>
      <c r="AQ14" s="21"/>
      <c r="AR14" s="21">
        <f t="shared" ref="AR14:AR18" si="10">IF(AQ14/AP14&gt;100%,100%,AQ14/AP14)</f>
        <v>0</v>
      </c>
      <c r="AS14" s="21"/>
    </row>
    <row r="15" spans="1:45" s="29" customFormat="1" ht="195">
      <c r="A15" s="22">
        <v>4</v>
      </c>
      <c r="B15" s="21" t="s">
        <v>45</v>
      </c>
      <c r="C15" s="22">
        <v>3</v>
      </c>
      <c r="D15" s="21" t="s">
        <v>66</v>
      </c>
      <c r="E15" s="21" t="s">
        <v>47</v>
      </c>
      <c r="F15" s="21" t="s">
        <v>67</v>
      </c>
      <c r="G15" s="21" t="s">
        <v>68</v>
      </c>
      <c r="H15" s="21" t="s">
        <v>69</v>
      </c>
      <c r="I15" s="21" t="s">
        <v>51</v>
      </c>
      <c r="J15" s="21" t="s">
        <v>70</v>
      </c>
      <c r="K15" s="40">
        <v>3</v>
      </c>
      <c r="L15" s="40">
        <v>3</v>
      </c>
      <c r="M15" s="40">
        <v>3</v>
      </c>
      <c r="N15" s="40">
        <v>3</v>
      </c>
      <c r="O15" s="40">
        <f t="shared" si="5"/>
        <v>12</v>
      </c>
      <c r="P15" s="21" t="s">
        <v>52</v>
      </c>
      <c r="Q15" s="21" t="s">
        <v>63</v>
      </c>
      <c r="R15" s="21" t="s">
        <v>54</v>
      </c>
      <c r="S15" s="21" t="s">
        <v>71</v>
      </c>
      <c r="T15" s="21" t="s">
        <v>72</v>
      </c>
      <c r="U15" s="21" t="s">
        <v>73</v>
      </c>
      <c r="V15" s="28">
        <f t="shared" si="0"/>
        <v>3</v>
      </c>
      <c r="W15" s="21"/>
      <c r="X15" s="21">
        <f t="shared" si="6"/>
        <v>0</v>
      </c>
      <c r="Y15" s="21"/>
      <c r="Z15" s="21"/>
      <c r="AA15" s="28">
        <f t="shared" si="1"/>
        <v>3</v>
      </c>
      <c r="AB15" s="21"/>
      <c r="AC15" s="21">
        <f t="shared" si="7"/>
        <v>0</v>
      </c>
      <c r="AD15" s="21"/>
      <c r="AE15" s="21"/>
      <c r="AF15" s="28">
        <f t="shared" si="2"/>
        <v>3</v>
      </c>
      <c r="AG15" s="21"/>
      <c r="AH15" s="21">
        <f t="shared" si="8"/>
        <v>0</v>
      </c>
      <c r="AI15" s="21"/>
      <c r="AJ15" s="21"/>
      <c r="AK15" s="28">
        <f t="shared" si="3"/>
        <v>3</v>
      </c>
      <c r="AL15" s="21"/>
      <c r="AM15" s="21">
        <f t="shared" si="9"/>
        <v>0</v>
      </c>
      <c r="AN15" s="21"/>
      <c r="AO15" s="21"/>
      <c r="AP15" s="21">
        <f t="shared" si="4"/>
        <v>12</v>
      </c>
      <c r="AQ15" s="21"/>
      <c r="AR15" s="21">
        <f t="shared" si="10"/>
        <v>0</v>
      </c>
      <c r="AS15" s="21"/>
    </row>
    <row r="16" spans="1:45" s="29" customFormat="1" ht="135">
      <c r="A16" s="22">
        <v>4</v>
      </c>
      <c r="B16" s="21" t="s">
        <v>45</v>
      </c>
      <c r="C16" s="22">
        <v>4</v>
      </c>
      <c r="D16" s="21" t="s">
        <v>74</v>
      </c>
      <c r="E16" s="21" t="s">
        <v>47</v>
      </c>
      <c r="F16" s="21" t="s">
        <v>75</v>
      </c>
      <c r="G16" s="21" t="s">
        <v>76</v>
      </c>
      <c r="H16" s="31" t="s">
        <v>77</v>
      </c>
      <c r="I16" s="21" t="s">
        <v>78</v>
      </c>
      <c r="J16" s="21" t="s">
        <v>79</v>
      </c>
      <c r="K16" s="41">
        <v>0.14000000000000001</v>
      </c>
      <c r="L16" s="41">
        <v>0.39</v>
      </c>
      <c r="M16" s="42">
        <v>0.77</v>
      </c>
      <c r="N16" s="42">
        <v>1</v>
      </c>
      <c r="O16" s="41">
        <v>1</v>
      </c>
      <c r="P16" s="21" t="s">
        <v>52</v>
      </c>
      <c r="Q16" s="21" t="s">
        <v>80</v>
      </c>
      <c r="R16" s="21" t="s">
        <v>54</v>
      </c>
      <c r="S16" s="21" t="s">
        <v>81</v>
      </c>
      <c r="T16" s="21" t="s">
        <v>82</v>
      </c>
      <c r="U16" s="21" t="s">
        <v>83</v>
      </c>
      <c r="V16" s="44">
        <f t="shared" si="0"/>
        <v>0.14000000000000001</v>
      </c>
      <c r="W16" s="21"/>
      <c r="X16" s="44">
        <f t="shared" si="6"/>
        <v>0</v>
      </c>
      <c r="Y16" s="21"/>
      <c r="Z16" s="21"/>
      <c r="AA16" s="44">
        <f t="shared" si="1"/>
        <v>0.39</v>
      </c>
      <c r="AB16" s="21"/>
      <c r="AC16" s="44">
        <f t="shared" si="7"/>
        <v>0</v>
      </c>
      <c r="AD16" s="21"/>
      <c r="AE16" s="21"/>
      <c r="AF16" s="44">
        <f t="shared" si="2"/>
        <v>0.77</v>
      </c>
      <c r="AG16" s="21"/>
      <c r="AH16" s="44">
        <f t="shared" si="8"/>
        <v>0</v>
      </c>
      <c r="AI16" s="21"/>
      <c r="AJ16" s="21"/>
      <c r="AK16" s="44">
        <f t="shared" si="3"/>
        <v>1</v>
      </c>
      <c r="AL16" s="21"/>
      <c r="AM16" s="44">
        <f t="shared" si="9"/>
        <v>0</v>
      </c>
      <c r="AN16" s="21"/>
      <c r="AO16" s="21"/>
      <c r="AP16" s="44">
        <f t="shared" si="4"/>
        <v>1</v>
      </c>
      <c r="AQ16" s="21"/>
      <c r="AR16" s="44">
        <f t="shared" si="10"/>
        <v>0</v>
      </c>
      <c r="AS16" s="21"/>
    </row>
    <row r="17" spans="1:45" s="29" customFormat="1" ht="165">
      <c r="A17" s="22">
        <v>4</v>
      </c>
      <c r="B17" s="21" t="s">
        <v>45</v>
      </c>
      <c r="C17" s="22">
        <v>5</v>
      </c>
      <c r="D17" s="21" t="s">
        <v>84</v>
      </c>
      <c r="E17" s="21" t="s">
        <v>47</v>
      </c>
      <c r="F17" s="21" t="s">
        <v>85</v>
      </c>
      <c r="G17" s="21" t="s">
        <v>86</v>
      </c>
      <c r="H17" s="31" t="s">
        <v>77</v>
      </c>
      <c r="I17" s="21" t="s">
        <v>51</v>
      </c>
      <c r="J17" s="21" t="s">
        <v>87</v>
      </c>
      <c r="K17" s="40">
        <v>0</v>
      </c>
      <c r="L17" s="40">
        <v>1</v>
      </c>
      <c r="M17" s="43">
        <v>1</v>
      </c>
      <c r="N17" s="43">
        <v>2</v>
      </c>
      <c r="O17" s="40">
        <f>K17+L17+M17+N17</f>
        <v>4</v>
      </c>
      <c r="P17" s="21" t="s">
        <v>52</v>
      </c>
      <c r="Q17" s="21" t="s">
        <v>63</v>
      </c>
      <c r="R17" s="21" t="s">
        <v>54</v>
      </c>
      <c r="S17" s="32" t="s">
        <v>85</v>
      </c>
      <c r="T17" s="21" t="s">
        <v>88</v>
      </c>
      <c r="U17" s="21" t="s">
        <v>89</v>
      </c>
      <c r="V17" s="28">
        <f t="shared" si="0"/>
        <v>0</v>
      </c>
      <c r="W17" s="21"/>
      <c r="X17" s="21" t="e">
        <f t="shared" si="6"/>
        <v>#DIV/0!</v>
      </c>
      <c r="Y17" s="21"/>
      <c r="Z17" s="21"/>
      <c r="AA17" s="28">
        <f t="shared" si="1"/>
        <v>1</v>
      </c>
      <c r="AB17" s="21"/>
      <c r="AC17" s="21">
        <f t="shared" si="7"/>
        <v>0</v>
      </c>
      <c r="AD17" s="21"/>
      <c r="AE17" s="21"/>
      <c r="AF17" s="28">
        <f t="shared" si="2"/>
        <v>1</v>
      </c>
      <c r="AG17" s="21"/>
      <c r="AH17" s="21">
        <f t="shared" si="8"/>
        <v>0</v>
      </c>
      <c r="AI17" s="21"/>
      <c r="AJ17" s="21"/>
      <c r="AK17" s="28">
        <f t="shared" si="3"/>
        <v>2</v>
      </c>
      <c r="AL17" s="21"/>
      <c r="AM17" s="21">
        <f t="shared" si="9"/>
        <v>0</v>
      </c>
      <c r="AN17" s="21"/>
      <c r="AO17" s="21"/>
      <c r="AP17" s="21">
        <f t="shared" si="4"/>
        <v>4</v>
      </c>
      <c r="AQ17" s="21"/>
      <c r="AR17" s="21">
        <f t="shared" si="10"/>
        <v>0</v>
      </c>
      <c r="AS17" s="21"/>
    </row>
    <row r="18" spans="1:45" s="29" customFormat="1" ht="105">
      <c r="A18" s="22">
        <v>4</v>
      </c>
      <c r="B18" s="21" t="s">
        <v>45</v>
      </c>
      <c r="C18" s="22">
        <v>6</v>
      </c>
      <c r="D18" s="21" t="s">
        <v>90</v>
      </c>
      <c r="E18" s="21" t="s">
        <v>47</v>
      </c>
      <c r="F18" s="21" t="s">
        <v>91</v>
      </c>
      <c r="G18" s="21" t="s">
        <v>92</v>
      </c>
      <c r="H18" s="21" t="s">
        <v>93</v>
      </c>
      <c r="I18" s="21" t="s">
        <v>51</v>
      </c>
      <c r="J18" s="21" t="s">
        <v>94</v>
      </c>
      <c r="K18" s="40">
        <v>0</v>
      </c>
      <c r="L18" s="40">
        <v>1</v>
      </c>
      <c r="M18" s="40">
        <v>2</v>
      </c>
      <c r="N18" s="40">
        <v>1</v>
      </c>
      <c r="O18" s="40">
        <f>K18+L18+M18+N18</f>
        <v>4</v>
      </c>
      <c r="P18" s="21" t="s">
        <v>52</v>
      </c>
      <c r="Q18" s="21" t="s">
        <v>53</v>
      </c>
      <c r="R18" s="21" t="s">
        <v>54</v>
      </c>
      <c r="S18" s="21" t="s">
        <v>95</v>
      </c>
      <c r="T18" s="21" t="s">
        <v>96</v>
      </c>
      <c r="U18" s="21" t="s">
        <v>89</v>
      </c>
      <c r="V18" s="28">
        <f t="shared" si="0"/>
        <v>0</v>
      </c>
      <c r="W18" s="21"/>
      <c r="X18" s="21" t="e">
        <f t="shared" si="6"/>
        <v>#DIV/0!</v>
      </c>
      <c r="Y18" s="21"/>
      <c r="Z18" s="21"/>
      <c r="AA18" s="28">
        <f t="shared" si="1"/>
        <v>1</v>
      </c>
      <c r="AB18" s="21"/>
      <c r="AC18" s="21">
        <f t="shared" si="7"/>
        <v>0</v>
      </c>
      <c r="AD18" s="21"/>
      <c r="AE18" s="21"/>
      <c r="AF18" s="28">
        <f t="shared" si="2"/>
        <v>2</v>
      </c>
      <c r="AG18" s="21"/>
      <c r="AH18" s="21">
        <f t="shared" si="8"/>
        <v>0</v>
      </c>
      <c r="AI18" s="21"/>
      <c r="AJ18" s="21"/>
      <c r="AK18" s="28">
        <f t="shared" si="3"/>
        <v>1</v>
      </c>
      <c r="AL18" s="21"/>
      <c r="AM18" s="21">
        <f t="shared" si="9"/>
        <v>0</v>
      </c>
      <c r="AN18" s="21"/>
      <c r="AO18" s="21"/>
      <c r="AP18" s="21">
        <f t="shared" si="4"/>
        <v>4</v>
      </c>
      <c r="AQ18" s="21"/>
      <c r="AR18" s="21">
        <f t="shared" si="10"/>
        <v>0</v>
      </c>
      <c r="AS18" s="21"/>
    </row>
    <row r="19" spans="1:45" s="5" customFormat="1" ht="15.75">
      <c r="A19" s="10"/>
      <c r="B19" s="10"/>
      <c r="C19" s="10"/>
      <c r="D19" s="13" t="s">
        <v>97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15" t="e">
        <f>AVERAGE(X13:X18)*80%</f>
        <v>#DIV/0!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15">
        <f>AVERAGE(AR13:AR18)*80%</f>
        <v>0</v>
      </c>
      <c r="AS19" s="10"/>
    </row>
    <row r="20" spans="1:45" s="49" customFormat="1" ht="111" customHeight="1">
      <c r="A20" s="33">
        <v>3</v>
      </c>
      <c r="B20" s="27" t="s">
        <v>98</v>
      </c>
      <c r="C20" s="33" t="s">
        <v>99</v>
      </c>
      <c r="D20" s="27" t="s">
        <v>100</v>
      </c>
      <c r="E20" s="26" t="s">
        <v>101</v>
      </c>
      <c r="F20" s="26" t="s">
        <v>102</v>
      </c>
      <c r="G20" s="26" t="s">
        <v>103</v>
      </c>
      <c r="H20" s="45" t="s">
        <v>104</v>
      </c>
      <c r="I20" s="27" t="s">
        <v>105</v>
      </c>
      <c r="J20" s="26" t="s">
        <v>106</v>
      </c>
      <c r="K20" s="46" t="s">
        <v>107</v>
      </c>
      <c r="L20" s="46">
        <v>0.8</v>
      </c>
      <c r="M20" s="46" t="s">
        <v>107</v>
      </c>
      <c r="N20" s="46">
        <v>0.8</v>
      </c>
      <c r="O20" s="46">
        <v>0.8</v>
      </c>
      <c r="P20" s="26" t="s">
        <v>52</v>
      </c>
      <c r="Q20" s="47" t="s">
        <v>108</v>
      </c>
      <c r="R20" s="47" t="s">
        <v>109</v>
      </c>
      <c r="S20" s="26" t="s">
        <v>110</v>
      </c>
      <c r="T20" s="47" t="s">
        <v>111</v>
      </c>
      <c r="U20" s="47" t="s">
        <v>112</v>
      </c>
      <c r="V20" s="48" t="str">
        <f>K20</f>
        <v>No programada</v>
      </c>
      <c r="W20" s="26"/>
      <c r="X20" s="26" t="e">
        <f t="shared" ref="X20:X24" si="11">IF(W20/V20&gt;100%,100%,W20/V20)</f>
        <v>#VALUE!</v>
      </c>
      <c r="Y20" s="26"/>
      <c r="Z20" s="26"/>
      <c r="AA20" s="48">
        <f>L20</f>
        <v>0.8</v>
      </c>
      <c r="AB20" s="26"/>
      <c r="AC20" s="26">
        <f t="shared" ref="AC20:AC26" si="12">IF(AB20/AA20&gt;100%,100%,AB20/AA20)</f>
        <v>0</v>
      </c>
      <c r="AD20" s="26"/>
      <c r="AE20" s="26"/>
      <c r="AF20" s="48" t="str">
        <f>M20</f>
        <v>No programada</v>
      </c>
      <c r="AG20" s="26"/>
      <c r="AH20" s="26" t="e">
        <f t="shared" ref="AH20:AH26" si="13">IF(AG20/AF20&gt;100%,100%,AG20/AF20)</f>
        <v>#VALUE!</v>
      </c>
      <c r="AI20" s="26"/>
      <c r="AJ20" s="26"/>
      <c r="AK20" s="48">
        <f>N20</f>
        <v>0.8</v>
      </c>
      <c r="AL20" s="26"/>
      <c r="AM20" s="26">
        <f t="shared" ref="AM20:AM24" si="14">IF(AL20/AK20&gt;100%,100%,AL20/AK20)</f>
        <v>0</v>
      </c>
      <c r="AN20" s="26"/>
      <c r="AO20" s="26"/>
      <c r="AP20" s="26">
        <f>O20</f>
        <v>0.8</v>
      </c>
      <c r="AQ20" s="26"/>
      <c r="AR20" s="26">
        <f t="shared" ref="AR20:AR24" si="15">IF(AQ20/AP20&gt;100%,100%,AQ20/AP20)</f>
        <v>0</v>
      </c>
      <c r="AS20" s="26"/>
    </row>
    <row r="21" spans="1:45" s="49" customFormat="1" ht="100.5" customHeight="1">
      <c r="A21" s="33">
        <v>3</v>
      </c>
      <c r="B21" s="27" t="s">
        <v>98</v>
      </c>
      <c r="C21" s="33" t="s">
        <v>113</v>
      </c>
      <c r="D21" s="26" t="s">
        <v>114</v>
      </c>
      <c r="E21" s="26" t="s">
        <v>101</v>
      </c>
      <c r="F21" s="26" t="s">
        <v>115</v>
      </c>
      <c r="G21" s="26" t="s">
        <v>116</v>
      </c>
      <c r="H21" s="50" t="s">
        <v>117</v>
      </c>
      <c r="I21" s="27" t="s">
        <v>105</v>
      </c>
      <c r="J21" s="26" t="s">
        <v>115</v>
      </c>
      <c r="K21" s="51">
        <v>0.25</v>
      </c>
      <c r="L21" s="51">
        <v>0.25</v>
      </c>
      <c r="M21" s="51">
        <v>0.25</v>
      </c>
      <c r="N21" s="51">
        <v>0.25</v>
      </c>
      <c r="O21" s="51">
        <v>1</v>
      </c>
      <c r="P21" s="26" t="s">
        <v>52</v>
      </c>
      <c r="Q21" s="26" t="s">
        <v>118</v>
      </c>
      <c r="R21" s="26" t="s">
        <v>119</v>
      </c>
      <c r="S21" s="47" t="s">
        <v>120</v>
      </c>
      <c r="T21" s="47" t="s">
        <v>121</v>
      </c>
      <c r="U21" s="47" t="s">
        <v>122</v>
      </c>
      <c r="V21" s="48">
        <f>K21</f>
        <v>0.25</v>
      </c>
      <c r="W21" s="26"/>
      <c r="X21" s="26">
        <f t="shared" si="11"/>
        <v>0</v>
      </c>
      <c r="Y21" s="26"/>
      <c r="Z21" s="26"/>
      <c r="AA21" s="48">
        <f>L21</f>
        <v>0.25</v>
      </c>
      <c r="AB21" s="26"/>
      <c r="AC21" s="26">
        <f t="shared" si="12"/>
        <v>0</v>
      </c>
      <c r="AD21" s="26"/>
      <c r="AE21" s="26"/>
      <c r="AF21" s="48">
        <f>M21</f>
        <v>0.25</v>
      </c>
      <c r="AG21" s="26"/>
      <c r="AH21" s="26">
        <f t="shared" si="13"/>
        <v>0</v>
      </c>
      <c r="AI21" s="26"/>
      <c r="AJ21" s="26"/>
      <c r="AK21" s="48">
        <f>N21</f>
        <v>0.25</v>
      </c>
      <c r="AL21" s="26"/>
      <c r="AM21" s="26">
        <f t="shared" si="14"/>
        <v>0</v>
      </c>
      <c r="AN21" s="26"/>
      <c r="AO21" s="26"/>
      <c r="AP21" s="26">
        <f>O21</f>
        <v>1</v>
      </c>
      <c r="AQ21" s="26"/>
      <c r="AR21" s="26">
        <f t="shared" si="15"/>
        <v>0</v>
      </c>
      <c r="AS21" s="26"/>
    </row>
    <row r="22" spans="1:45" s="49" customFormat="1" ht="101.25" customHeight="1">
      <c r="A22" s="33">
        <v>3</v>
      </c>
      <c r="B22" s="27" t="s">
        <v>98</v>
      </c>
      <c r="C22" s="33" t="s">
        <v>123</v>
      </c>
      <c r="D22" s="26" t="s">
        <v>124</v>
      </c>
      <c r="E22" s="26" t="s">
        <v>101</v>
      </c>
      <c r="F22" s="26" t="s">
        <v>125</v>
      </c>
      <c r="G22" s="26" t="s">
        <v>126</v>
      </c>
      <c r="H22" s="33" t="s">
        <v>77</v>
      </c>
      <c r="I22" s="27" t="s">
        <v>51</v>
      </c>
      <c r="J22" s="26" t="s">
        <v>125</v>
      </c>
      <c r="K22" s="52">
        <v>0</v>
      </c>
      <c r="L22" s="52">
        <v>1</v>
      </c>
      <c r="M22" s="52">
        <v>0</v>
      </c>
      <c r="N22" s="52">
        <v>1</v>
      </c>
      <c r="O22" s="52">
        <v>2</v>
      </c>
      <c r="P22" s="26" t="s">
        <v>52</v>
      </c>
      <c r="Q22" s="26" t="s">
        <v>118</v>
      </c>
      <c r="R22" s="26" t="s">
        <v>119</v>
      </c>
      <c r="S22" s="47" t="s">
        <v>127</v>
      </c>
      <c r="T22" s="47" t="s">
        <v>127</v>
      </c>
      <c r="U22" s="26" t="s">
        <v>128</v>
      </c>
      <c r="V22" s="48">
        <f>K22</f>
        <v>0</v>
      </c>
      <c r="W22" s="26"/>
      <c r="X22" s="26" t="e">
        <f t="shared" si="11"/>
        <v>#DIV/0!</v>
      </c>
      <c r="Y22" s="26"/>
      <c r="Z22" s="26"/>
      <c r="AA22" s="48">
        <f>L22</f>
        <v>1</v>
      </c>
      <c r="AB22" s="26"/>
      <c r="AC22" s="26">
        <f t="shared" si="12"/>
        <v>0</v>
      </c>
      <c r="AD22" s="26"/>
      <c r="AE22" s="26"/>
      <c r="AF22" s="48">
        <f>M22</f>
        <v>0</v>
      </c>
      <c r="AG22" s="26"/>
      <c r="AH22" s="26" t="e">
        <f t="shared" si="13"/>
        <v>#DIV/0!</v>
      </c>
      <c r="AI22" s="26"/>
      <c r="AJ22" s="26"/>
      <c r="AK22" s="48">
        <f>N22</f>
        <v>1</v>
      </c>
      <c r="AL22" s="26"/>
      <c r="AM22" s="26">
        <f t="shared" si="14"/>
        <v>0</v>
      </c>
      <c r="AN22" s="26"/>
      <c r="AO22" s="26"/>
      <c r="AP22" s="26">
        <f>O22</f>
        <v>2</v>
      </c>
      <c r="AQ22" s="26"/>
      <c r="AR22" s="26">
        <f t="shared" si="15"/>
        <v>0</v>
      </c>
      <c r="AS22" s="26"/>
    </row>
    <row r="23" spans="1:45" s="49" customFormat="1" ht="120">
      <c r="A23" s="33">
        <v>3</v>
      </c>
      <c r="B23" s="27" t="s">
        <v>98</v>
      </c>
      <c r="C23" s="33" t="s">
        <v>129</v>
      </c>
      <c r="D23" s="47" t="s">
        <v>130</v>
      </c>
      <c r="E23" s="47" t="s">
        <v>101</v>
      </c>
      <c r="F23" s="47" t="s">
        <v>131</v>
      </c>
      <c r="G23" s="47" t="s">
        <v>132</v>
      </c>
      <c r="H23" s="47" t="s">
        <v>133</v>
      </c>
      <c r="I23" s="47" t="s">
        <v>51</v>
      </c>
      <c r="J23" s="47" t="s">
        <v>131</v>
      </c>
      <c r="K23" s="53">
        <v>1</v>
      </c>
      <c r="L23" s="53">
        <v>0</v>
      </c>
      <c r="M23" s="53">
        <v>0</v>
      </c>
      <c r="N23" s="53">
        <v>0</v>
      </c>
      <c r="O23" s="53">
        <v>1</v>
      </c>
      <c r="P23" s="47" t="s">
        <v>52</v>
      </c>
      <c r="Q23" s="47" t="s">
        <v>134</v>
      </c>
      <c r="R23" s="47" t="s">
        <v>109</v>
      </c>
      <c r="S23" s="47" t="s">
        <v>135</v>
      </c>
      <c r="T23" s="47" t="s">
        <v>136</v>
      </c>
      <c r="U23" s="47" t="s">
        <v>137</v>
      </c>
      <c r="V23" s="48">
        <f>K23</f>
        <v>1</v>
      </c>
      <c r="W23" s="26"/>
      <c r="X23" s="26">
        <f t="shared" si="11"/>
        <v>0</v>
      </c>
      <c r="Y23" s="26"/>
      <c r="Z23" s="26"/>
      <c r="AA23" s="48">
        <f>L23</f>
        <v>0</v>
      </c>
      <c r="AB23" s="26"/>
      <c r="AC23" s="26" t="e">
        <f t="shared" si="12"/>
        <v>#DIV/0!</v>
      </c>
      <c r="AD23" s="26"/>
      <c r="AE23" s="26"/>
      <c r="AF23" s="48">
        <f>M23</f>
        <v>0</v>
      </c>
      <c r="AG23" s="26"/>
      <c r="AH23" s="26" t="e">
        <f t="shared" si="13"/>
        <v>#DIV/0!</v>
      </c>
      <c r="AI23" s="26"/>
      <c r="AJ23" s="26"/>
      <c r="AK23" s="48">
        <f>N23</f>
        <v>0</v>
      </c>
      <c r="AL23" s="26"/>
      <c r="AM23" s="26" t="e">
        <f t="shared" si="14"/>
        <v>#DIV/0!</v>
      </c>
      <c r="AN23" s="26"/>
      <c r="AO23" s="26"/>
      <c r="AP23" s="26">
        <f>O23</f>
        <v>1</v>
      </c>
      <c r="AQ23" s="26"/>
      <c r="AR23" s="26">
        <f t="shared" si="15"/>
        <v>0</v>
      </c>
      <c r="AS23" s="26"/>
    </row>
    <row r="24" spans="1:45" s="49" customFormat="1" ht="133.5">
      <c r="A24" s="33">
        <v>3</v>
      </c>
      <c r="B24" s="27" t="s">
        <v>98</v>
      </c>
      <c r="C24" s="33" t="s">
        <v>138</v>
      </c>
      <c r="D24" s="54" t="s">
        <v>139</v>
      </c>
      <c r="E24" s="47" t="s">
        <v>101</v>
      </c>
      <c r="F24" s="47" t="s">
        <v>140</v>
      </c>
      <c r="G24" s="47" t="s">
        <v>141</v>
      </c>
      <c r="H24" s="47" t="s">
        <v>142</v>
      </c>
      <c r="I24" s="47" t="s">
        <v>105</v>
      </c>
      <c r="J24" s="47" t="s">
        <v>143</v>
      </c>
      <c r="K24" s="53">
        <v>1</v>
      </c>
      <c r="L24" s="53">
        <v>1</v>
      </c>
      <c r="M24" s="53">
        <v>1</v>
      </c>
      <c r="N24" s="53">
        <v>1</v>
      </c>
      <c r="O24" s="53">
        <v>1</v>
      </c>
      <c r="P24" s="47" t="s">
        <v>144</v>
      </c>
      <c r="Q24" s="47" t="s">
        <v>134</v>
      </c>
      <c r="R24" s="47" t="s">
        <v>109</v>
      </c>
      <c r="S24" s="47" t="s">
        <v>135</v>
      </c>
      <c r="T24" s="47" t="s">
        <v>136</v>
      </c>
      <c r="U24" s="47" t="s">
        <v>137</v>
      </c>
      <c r="V24" s="48">
        <f>K24</f>
        <v>1</v>
      </c>
      <c r="W24" s="26"/>
      <c r="X24" s="26">
        <f t="shared" si="11"/>
        <v>0</v>
      </c>
      <c r="Y24" s="26"/>
      <c r="Z24" s="26"/>
      <c r="AA24" s="48">
        <f>L24</f>
        <v>1</v>
      </c>
      <c r="AB24" s="26"/>
      <c r="AC24" s="26">
        <f t="shared" si="12"/>
        <v>0</v>
      </c>
      <c r="AD24" s="26"/>
      <c r="AE24" s="26"/>
      <c r="AF24" s="48">
        <f>M24</f>
        <v>1</v>
      </c>
      <c r="AG24" s="26"/>
      <c r="AH24" s="26">
        <f t="shared" si="13"/>
        <v>0</v>
      </c>
      <c r="AI24" s="26"/>
      <c r="AJ24" s="26"/>
      <c r="AK24" s="48">
        <f>N24</f>
        <v>1</v>
      </c>
      <c r="AL24" s="26"/>
      <c r="AM24" s="26">
        <f t="shared" si="14"/>
        <v>0</v>
      </c>
      <c r="AN24" s="26"/>
      <c r="AO24" s="26"/>
      <c r="AP24" s="26">
        <f>O24</f>
        <v>1</v>
      </c>
      <c r="AQ24" s="26"/>
      <c r="AR24" s="26">
        <f t="shared" si="15"/>
        <v>0</v>
      </c>
      <c r="AS24" s="26"/>
    </row>
    <row r="25" spans="1:45" s="63" customFormat="1" ht="90">
      <c r="A25" s="33">
        <v>3</v>
      </c>
      <c r="B25" s="27" t="s">
        <v>98</v>
      </c>
      <c r="C25" s="57" t="s">
        <v>145</v>
      </c>
      <c r="D25" s="58" t="s">
        <v>146</v>
      </c>
      <c r="E25" s="58" t="s">
        <v>101</v>
      </c>
      <c r="F25" s="58" t="s">
        <v>147</v>
      </c>
      <c r="G25" s="58" t="s">
        <v>148</v>
      </c>
      <c r="H25" s="58" t="s">
        <v>108</v>
      </c>
      <c r="I25" s="58" t="s">
        <v>51</v>
      </c>
      <c r="J25" s="58" t="s">
        <v>147</v>
      </c>
      <c r="K25" s="59">
        <v>0</v>
      </c>
      <c r="L25" s="59">
        <v>1</v>
      </c>
      <c r="M25" s="59">
        <v>0</v>
      </c>
      <c r="N25" s="59">
        <v>0</v>
      </c>
      <c r="O25" s="60">
        <v>1</v>
      </c>
      <c r="P25" s="58" t="s">
        <v>52</v>
      </c>
      <c r="Q25" s="61" t="s">
        <v>149</v>
      </c>
      <c r="R25" s="61"/>
      <c r="S25" s="61" t="s">
        <v>147</v>
      </c>
      <c r="T25" s="61" t="s">
        <v>150</v>
      </c>
      <c r="U25" s="61" t="s">
        <v>151</v>
      </c>
      <c r="V25" s="58">
        <v>0</v>
      </c>
      <c r="W25" s="58"/>
      <c r="X25" s="58">
        <v>0</v>
      </c>
      <c r="Y25" s="58"/>
      <c r="Z25" s="58"/>
      <c r="AA25" s="56">
        <v>1</v>
      </c>
      <c r="AB25" s="56"/>
      <c r="AC25" s="56">
        <f t="shared" si="12"/>
        <v>0</v>
      </c>
      <c r="AD25" s="56"/>
      <c r="AE25" s="56"/>
      <c r="AF25" s="62">
        <v>0</v>
      </c>
      <c r="AG25" s="56"/>
      <c r="AH25" s="56" t="e">
        <f t="shared" si="13"/>
        <v>#DIV/0!</v>
      </c>
      <c r="AI25" s="56"/>
      <c r="AJ25" s="56"/>
      <c r="AK25" s="62">
        <v>0</v>
      </c>
      <c r="AL25" s="56"/>
      <c r="AM25" s="56">
        <v>0</v>
      </c>
      <c r="AN25" s="56"/>
      <c r="AO25" s="56"/>
      <c r="AP25" s="56">
        <v>1</v>
      </c>
      <c r="AQ25" s="56"/>
      <c r="AR25" s="56">
        <v>0</v>
      </c>
      <c r="AS25" s="56"/>
    </row>
    <row r="26" spans="1:45" s="63" customFormat="1" ht="105">
      <c r="A26" s="33">
        <v>3</v>
      </c>
      <c r="B26" s="27" t="s">
        <v>98</v>
      </c>
      <c r="C26" s="55" t="s">
        <v>152</v>
      </c>
      <c r="D26" s="56" t="s">
        <v>153</v>
      </c>
      <c r="E26" s="56" t="s">
        <v>101</v>
      </c>
      <c r="F26" s="56" t="s">
        <v>154</v>
      </c>
      <c r="G26" s="56" t="s">
        <v>155</v>
      </c>
      <c r="H26" s="56" t="s">
        <v>108</v>
      </c>
      <c r="I26" s="64" t="s">
        <v>51</v>
      </c>
      <c r="J26" s="64" t="s">
        <v>154</v>
      </c>
      <c r="K26" s="65">
        <v>0</v>
      </c>
      <c r="L26" s="65">
        <v>0</v>
      </c>
      <c r="M26" s="65">
        <v>0</v>
      </c>
      <c r="N26" s="65">
        <v>1</v>
      </c>
      <c r="O26" s="66">
        <v>1</v>
      </c>
      <c r="P26" s="56" t="s">
        <v>52</v>
      </c>
      <c r="Q26" s="61" t="s">
        <v>149</v>
      </c>
      <c r="R26" s="61"/>
      <c r="S26" s="61" t="s">
        <v>156</v>
      </c>
      <c r="T26" s="61" t="s">
        <v>157</v>
      </c>
      <c r="U26" s="61" t="s">
        <v>151</v>
      </c>
      <c r="V26" s="58">
        <v>0</v>
      </c>
      <c r="W26" s="58"/>
      <c r="X26" s="56" t="e">
        <f t="shared" ref="X26" si="16">IF(W26/V26&gt;100%,100%,W26/V26)</f>
        <v>#DIV/0!</v>
      </c>
      <c r="Y26" s="56"/>
      <c r="Z26" s="56"/>
      <c r="AA26" s="62">
        <f>L26</f>
        <v>0</v>
      </c>
      <c r="AB26" s="56"/>
      <c r="AC26" s="56" t="e">
        <f t="shared" si="12"/>
        <v>#DIV/0!</v>
      </c>
      <c r="AD26" s="56"/>
      <c r="AE26" s="56"/>
      <c r="AF26" s="62">
        <f>M26</f>
        <v>0</v>
      </c>
      <c r="AG26" s="56"/>
      <c r="AH26" s="56" t="e">
        <f t="shared" si="13"/>
        <v>#DIV/0!</v>
      </c>
      <c r="AI26" s="56"/>
      <c r="AJ26" s="56"/>
      <c r="AK26" s="62">
        <f>N26</f>
        <v>1</v>
      </c>
      <c r="AL26" s="56"/>
      <c r="AM26" s="56">
        <f t="shared" ref="AM26" si="17">IF(AL26/AK26&gt;100%,100%,AL26/AK26)</f>
        <v>0</v>
      </c>
      <c r="AN26" s="56"/>
      <c r="AO26" s="56"/>
      <c r="AP26" s="56">
        <f>O26</f>
        <v>1</v>
      </c>
      <c r="AQ26" s="56"/>
      <c r="AR26" s="56">
        <f t="shared" ref="AR26" si="18">IF(AQ26/AP26&gt;100%,100%,AQ26/AP26)</f>
        <v>0</v>
      </c>
      <c r="AS26" s="56"/>
    </row>
    <row r="27" spans="1:45" s="5" customFormat="1" ht="15.75">
      <c r="A27" s="10"/>
      <c r="B27" s="10"/>
      <c r="C27" s="10"/>
      <c r="D27" s="11" t="s">
        <v>158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14" t="e">
        <f>AVERAGE(#REF!)*20%</f>
        <v>#REF!</v>
      </c>
      <c r="Y27" s="10"/>
      <c r="Z27" s="10"/>
      <c r="AA27" s="12"/>
      <c r="AB27" s="12"/>
      <c r="AC27" s="14" t="e">
        <f>AVERAGE(#REF!)*20%</f>
        <v>#REF!</v>
      </c>
      <c r="AD27" s="10"/>
      <c r="AE27" s="10"/>
      <c r="AF27" s="12"/>
      <c r="AG27" s="12"/>
      <c r="AH27" s="14" t="e">
        <f>AVERAGE(#REF!)*20%</f>
        <v>#REF!</v>
      </c>
      <c r="AI27" s="10"/>
      <c r="AJ27" s="10"/>
      <c r="AK27" s="12"/>
      <c r="AL27" s="12"/>
      <c r="AM27" s="14" t="e">
        <f>AVERAGE(#REF!)*20%</f>
        <v>#REF!</v>
      </c>
      <c r="AN27" s="10"/>
      <c r="AO27" s="10"/>
      <c r="AP27" s="17"/>
      <c r="AQ27" s="17"/>
      <c r="AR27" s="14" t="e">
        <f>AVERAGE(#REF!)*20%</f>
        <v>#REF!</v>
      </c>
      <c r="AS27" s="10"/>
    </row>
    <row r="28" spans="1:45" s="9" customFormat="1" ht="18.75">
      <c r="A28" s="6"/>
      <c r="B28" s="6"/>
      <c r="C28" s="6"/>
      <c r="D28" s="7" t="s">
        <v>159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19" t="e">
        <f>X19+X27</f>
        <v>#DIV/0!</v>
      </c>
      <c r="Y28" s="6"/>
      <c r="Z28" s="6"/>
      <c r="AA28" s="8"/>
      <c r="AB28" s="8"/>
      <c r="AC28" s="19" t="e">
        <f>AC19+AC27</f>
        <v>#REF!</v>
      </c>
      <c r="AD28" s="6"/>
      <c r="AE28" s="6"/>
      <c r="AF28" s="8"/>
      <c r="AG28" s="8"/>
      <c r="AH28" s="19" t="e">
        <f>AH19+AH27</f>
        <v>#REF!</v>
      </c>
      <c r="AI28" s="6"/>
      <c r="AJ28" s="6"/>
      <c r="AK28" s="8"/>
      <c r="AL28" s="8"/>
      <c r="AM28" s="19" t="e">
        <f>AM19+AM27</f>
        <v>#REF!</v>
      </c>
      <c r="AN28" s="6"/>
      <c r="AO28" s="6"/>
      <c r="AP28" s="18"/>
      <c r="AQ28" s="18"/>
      <c r="AR28" s="19" t="e">
        <f>AR19+AR27</f>
        <v>#REF!</v>
      </c>
      <c r="AS28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E13:E19 E27:E1048576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Q13:Q18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646-CC9B-44CF-A97F-A709D3B2FEFC}">
  <dimension ref="A1:U12"/>
  <sheetViews>
    <sheetView workbookViewId="0">
      <selection activeCell="A4" sqref="A4"/>
    </sheetView>
  </sheetViews>
  <sheetFormatPr defaultColWidth="11.42578125" defaultRowHeight="15"/>
  <cols>
    <col min="1" max="1" width="62.7109375" style="68" customWidth="1"/>
    <col min="2" max="2" width="21.140625" style="68" customWidth="1"/>
    <col min="3" max="3" width="14.42578125" style="68" customWidth="1"/>
    <col min="4" max="6" width="11.42578125" style="68"/>
    <col min="7" max="7" width="12.28515625" style="68" customWidth="1"/>
    <col min="8" max="10" width="11.42578125" style="68"/>
    <col min="11" max="11" width="12.85546875" style="68" customWidth="1"/>
    <col min="12" max="13" width="11.42578125" style="68"/>
    <col min="14" max="15" width="13.140625" style="68" customWidth="1"/>
    <col min="16" max="16" width="11.42578125" style="68"/>
    <col min="17" max="17" width="15.28515625" style="68" customWidth="1"/>
    <col min="18" max="18" width="11.42578125" style="68"/>
    <col min="19" max="19" width="13.140625" style="68" customWidth="1"/>
    <col min="20" max="20" width="11.42578125" style="68"/>
    <col min="21" max="21" width="14.42578125" style="68" customWidth="1"/>
    <col min="22" max="16384" width="11.42578125" style="68"/>
  </cols>
  <sheetData>
    <row r="1" spans="1:21" ht="15" customHeight="1">
      <c r="A1" s="139" t="s">
        <v>160</v>
      </c>
      <c r="B1" s="139"/>
      <c r="C1" s="139"/>
      <c r="D1" s="139"/>
      <c r="E1" s="139"/>
      <c r="F1" s="139"/>
      <c r="G1" s="139"/>
      <c r="H1" s="139"/>
      <c r="I1" s="139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>
      <c r="A2" s="67"/>
      <c r="B2" s="69"/>
      <c r="C2" s="69"/>
      <c r="D2" s="69"/>
      <c r="E2" s="69"/>
      <c r="F2" s="69"/>
      <c r="G2" s="69"/>
      <c r="H2" s="69"/>
      <c r="I2" s="69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45">
      <c r="A3" s="70" t="s">
        <v>161</v>
      </c>
      <c r="B3" s="71" t="s">
        <v>37</v>
      </c>
      <c r="C3" s="72" t="s">
        <v>162</v>
      </c>
      <c r="D3" s="72" t="s">
        <v>163</v>
      </c>
      <c r="E3" s="72" t="s">
        <v>164</v>
      </c>
      <c r="F3" s="72" t="s">
        <v>165</v>
      </c>
      <c r="G3" s="73" t="s">
        <v>166</v>
      </c>
      <c r="H3" s="72" t="s">
        <v>167</v>
      </c>
      <c r="I3" s="72" t="s">
        <v>168</v>
      </c>
      <c r="J3" s="72" t="s">
        <v>169</v>
      </c>
      <c r="K3" s="73" t="s">
        <v>170</v>
      </c>
      <c r="L3" s="72" t="s">
        <v>171</v>
      </c>
      <c r="M3" s="72" t="s">
        <v>172</v>
      </c>
      <c r="N3" s="72" t="s">
        <v>173</v>
      </c>
      <c r="O3" s="73" t="s">
        <v>174</v>
      </c>
      <c r="P3" s="72" t="s">
        <v>175</v>
      </c>
      <c r="Q3" s="72" t="s">
        <v>176</v>
      </c>
      <c r="R3" s="72" t="s">
        <v>177</v>
      </c>
      <c r="S3" s="73" t="s">
        <v>178</v>
      </c>
      <c r="T3" s="72" t="s">
        <v>179</v>
      </c>
      <c r="U3" s="73" t="s">
        <v>180</v>
      </c>
    </row>
    <row r="4" spans="1:21" ht="60">
      <c r="A4" s="74" t="s">
        <v>181</v>
      </c>
      <c r="B4" s="75" t="s">
        <v>182</v>
      </c>
      <c r="C4" s="76">
        <v>0.1</v>
      </c>
      <c r="D4" s="76"/>
      <c r="E4" s="76">
        <v>1</v>
      </c>
      <c r="F4" s="77"/>
      <c r="G4" s="78">
        <f>+(D4+E4+F4)*C4</f>
        <v>0.1</v>
      </c>
      <c r="H4" s="76"/>
      <c r="I4" s="79"/>
      <c r="J4" s="76"/>
      <c r="K4" s="78">
        <f>+(H4+I4+J4)*C4</f>
        <v>0</v>
      </c>
      <c r="L4" s="77"/>
      <c r="M4" s="77"/>
      <c r="N4" s="77"/>
      <c r="O4" s="78">
        <f>+(L4+M4+N4)*C4</f>
        <v>0</v>
      </c>
      <c r="P4" s="77"/>
      <c r="Q4" s="77"/>
      <c r="R4" s="77"/>
      <c r="S4" s="78">
        <f>+(P4+Q4+R4)*C4</f>
        <v>0</v>
      </c>
      <c r="T4" s="76">
        <f>+D4+E4+F4+H4+I4+J4+L4+M4+N4+P4+Q4+R4</f>
        <v>1</v>
      </c>
      <c r="U4" s="80">
        <f>+T4*C4</f>
        <v>0.1</v>
      </c>
    </row>
    <row r="5" spans="1:21" ht="60">
      <c r="A5" s="81" t="s">
        <v>183</v>
      </c>
      <c r="B5" s="75" t="s">
        <v>184</v>
      </c>
      <c r="C5" s="76">
        <v>0.15</v>
      </c>
      <c r="D5" s="77"/>
      <c r="E5" s="77"/>
      <c r="F5" s="76">
        <v>0.17</v>
      </c>
      <c r="G5" s="78">
        <f t="shared" ref="G5:G9" si="0">+(D5+E5+F5)*C5</f>
        <v>2.5500000000000002E-2</v>
      </c>
      <c r="H5" s="76">
        <v>0.17</v>
      </c>
      <c r="I5" s="76">
        <v>0.17</v>
      </c>
      <c r="J5" s="76">
        <v>0.17</v>
      </c>
      <c r="K5" s="78">
        <f t="shared" ref="K5:K9" si="1">+(H5+I5+J5)*C5</f>
        <v>7.6499999999999999E-2</v>
      </c>
      <c r="L5" s="76">
        <v>0.16</v>
      </c>
      <c r="M5" s="76">
        <v>0.16</v>
      </c>
      <c r="N5" s="76"/>
      <c r="O5" s="78">
        <f t="shared" ref="O5:O9" si="2">+(L5+M5+N5)*C5</f>
        <v>4.8000000000000001E-2</v>
      </c>
      <c r="P5" s="77"/>
      <c r="Q5" s="77"/>
      <c r="R5" s="77"/>
      <c r="S5" s="78">
        <f t="shared" ref="S5:S9" si="3">+(P5+Q5+R5)*C5</f>
        <v>0</v>
      </c>
      <c r="T5" s="76">
        <f t="shared" ref="T5:T9" si="4">+D5+E5+F5+H5+I5+J5+L5+M5+N5+P5+Q5+R5</f>
        <v>1</v>
      </c>
      <c r="U5" s="80">
        <f t="shared" ref="U5:U9" si="5">+T5*C5</f>
        <v>0.15</v>
      </c>
    </row>
    <row r="6" spans="1:21" ht="105">
      <c r="A6" s="81" t="s">
        <v>185</v>
      </c>
      <c r="B6" s="75" t="s">
        <v>186</v>
      </c>
      <c r="C6" s="76">
        <v>0.1</v>
      </c>
      <c r="D6" s="77"/>
      <c r="E6" s="77"/>
      <c r="F6" s="76">
        <v>0.1</v>
      </c>
      <c r="G6" s="78">
        <f t="shared" si="0"/>
        <v>1.0000000000000002E-2</v>
      </c>
      <c r="H6" s="76">
        <v>0.1</v>
      </c>
      <c r="I6" s="76">
        <v>0.1</v>
      </c>
      <c r="J6" s="76">
        <v>0.1</v>
      </c>
      <c r="K6" s="78">
        <f t="shared" si="1"/>
        <v>3.0000000000000006E-2</v>
      </c>
      <c r="L6" s="76">
        <v>0.1</v>
      </c>
      <c r="M6" s="76">
        <v>0.1</v>
      </c>
      <c r="N6" s="76">
        <v>0.1</v>
      </c>
      <c r="O6" s="78">
        <f t="shared" si="2"/>
        <v>3.0000000000000006E-2</v>
      </c>
      <c r="P6" s="76">
        <v>0.1</v>
      </c>
      <c r="Q6" s="76">
        <v>0.1</v>
      </c>
      <c r="R6" s="76">
        <v>0.1</v>
      </c>
      <c r="S6" s="78">
        <f t="shared" si="3"/>
        <v>3.0000000000000006E-2</v>
      </c>
      <c r="T6" s="76">
        <f t="shared" si="4"/>
        <v>0.99999999999999989</v>
      </c>
      <c r="U6" s="80">
        <f t="shared" si="5"/>
        <v>9.9999999999999992E-2</v>
      </c>
    </row>
    <row r="7" spans="1:21" ht="45">
      <c r="A7" s="81" t="s">
        <v>187</v>
      </c>
      <c r="B7" s="82" t="s">
        <v>188</v>
      </c>
      <c r="C7" s="76">
        <v>0.2</v>
      </c>
      <c r="D7" s="77"/>
      <c r="E7" s="77"/>
      <c r="F7" s="77"/>
      <c r="G7" s="78">
        <f t="shared" si="0"/>
        <v>0</v>
      </c>
      <c r="H7" s="76"/>
      <c r="I7" s="76"/>
      <c r="J7" s="76"/>
      <c r="K7" s="78">
        <f t="shared" si="1"/>
        <v>0</v>
      </c>
      <c r="L7" s="76"/>
      <c r="M7" s="76">
        <v>0.5</v>
      </c>
      <c r="N7" s="76">
        <v>0.5</v>
      </c>
      <c r="O7" s="78">
        <f t="shared" si="2"/>
        <v>0.2</v>
      </c>
      <c r="P7" s="77"/>
      <c r="Q7" s="77"/>
      <c r="R7" s="76"/>
      <c r="S7" s="78">
        <f t="shared" si="3"/>
        <v>0</v>
      </c>
      <c r="T7" s="76">
        <f t="shared" si="4"/>
        <v>1</v>
      </c>
      <c r="U7" s="80">
        <f t="shared" si="5"/>
        <v>0.2</v>
      </c>
    </row>
    <row r="8" spans="1:21" ht="60">
      <c r="A8" s="81" t="s">
        <v>189</v>
      </c>
      <c r="B8" s="82" t="s">
        <v>190</v>
      </c>
      <c r="C8" s="76">
        <v>0.3</v>
      </c>
      <c r="D8" s="77"/>
      <c r="E8" s="77"/>
      <c r="F8" s="77"/>
      <c r="G8" s="78">
        <f t="shared" si="0"/>
        <v>0</v>
      </c>
      <c r="H8" s="76"/>
      <c r="I8" s="76"/>
      <c r="J8" s="76">
        <v>0.5</v>
      </c>
      <c r="K8" s="78">
        <f t="shared" si="1"/>
        <v>0.15</v>
      </c>
      <c r="L8" s="76"/>
      <c r="M8" s="76"/>
      <c r="N8" s="76"/>
      <c r="O8" s="78">
        <f t="shared" si="2"/>
        <v>0</v>
      </c>
      <c r="P8" s="76">
        <v>0.5</v>
      </c>
      <c r="Q8" s="76"/>
      <c r="R8" s="77"/>
      <c r="S8" s="78">
        <f t="shared" si="3"/>
        <v>0.15</v>
      </c>
      <c r="T8" s="76">
        <f t="shared" si="4"/>
        <v>1</v>
      </c>
      <c r="U8" s="80">
        <f t="shared" si="5"/>
        <v>0.3</v>
      </c>
    </row>
    <row r="9" spans="1:21" ht="88.5" customHeight="1">
      <c r="A9" s="81" t="s">
        <v>191</v>
      </c>
      <c r="B9" s="82" t="s">
        <v>192</v>
      </c>
      <c r="C9" s="76">
        <v>0.15</v>
      </c>
      <c r="D9" s="77"/>
      <c r="E9" s="77"/>
      <c r="F9" s="76"/>
      <c r="G9" s="78">
        <f t="shared" si="0"/>
        <v>0</v>
      </c>
      <c r="H9" s="77"/>
      <c r="I9" s="83"/>
      <c r="J9" s="77"/>
      <c r="K9" s="78">
        <f t="shared" si="1"/>
        <v>0</v>
      </c>
      <c r="L9" s="76">
        <v>0.34</v>
      </c>
      <c r="M9" s="77"/>
      <c r="N9" s="76">
        <v>0.33</v>
      </c>
      <c r="O9" s="78">
        <f t="shared" si="2"/>
        <v>0.10050000000000001</v>
      </c>
      <c r="P9" s="76"/>
      <c r="Q9" s="76">
        <v>0.33</v>
      </c>
      <c r="R9" s="77"/>
      <c r="S9" s="78">
        <f t="shared" si="3"/>
        <v>4.9500000000000002E-2</v>
      </c>
      <c r="T9" s="76">
        <f t="shared" si="4"/>
        <v>1</v>
      </c>
      <c r="U9" s="80">
        <f t="shared" si="5"/>
        <v>0.15</v>
      </c>
    </row>
    <row r="10" spans="1:21" ht="15" customHeight="1">
      <c r="A10" s="140" t="s">
        <v>193</v>
      </c>
      <c r="B10" s="141"/>
      <c r="C10" s="84">
        <f>SUM(C4:C9)</f>
        <v>1</v>
      </c>
      <c r="D10" s="136"/>
      <c r="E10" s="137"/>
      <c r="F10" s="138"/>
      <c r="G10" s="85">
        <f>SUM(G4:G9)</f>
        <v>0.13550000000000001</v>
      </c>
      <c r="H10" s="136"/>
      <c r="I10" s="137"/>
      <c r="J10" s="138"/>
      <c r="K10" s="85">
        <f>SUM(K4:K9)</f>
        <v>0.25650000000000001</v>
      </c>
      <c r="L10" s="136"/>
      <c r="M10" s="137"/>
      <c r="N10" s="138"/>
      <c r="O10" s="85">
        <f>SUM(O4:O9)</f>
        <v>0.37850000000000006</v>
      </c>
      <c r="P10" s="136"/>
      <c r="Q10" s="137"/>
      <c r="R10" s="138"/>
      <c r="S10" s="85">
        <f>SUM(S4:S9)</f>
        <v>0.22949999999999998</v>
      </c>
      <c r="T10" s="84"/>
      <c r="U10" s="86">
        <f>SUM(U4:U9)</f>
        <v>1</v>
      </c>
    </row>
    <row r="11" spans="1:21">
      <c r="A11" s="142" t="s">
        <v>194</v>
      </c>
      <c r="B11" s="143"/>
      <c r="C11" s="143"/>
      <c r="D11" s="143"/>
      <c r="E11" s="143"/>
      <c r="F11" s="144"/>
      <c r="G11" s="145">
        <f>+G10+K10+O10+S10</f>
        <v>1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7"/>
    </row>
    <row r="12" spans="1:21">
      <c r="A12" s="142" t="s">
        <v>195</v>
      </c>
      <c r="B12" s="143"/>
      <c r="C12" s="143"/>
      <c r="D12" s="143"/>
      <c r="E12" s="143"/>
      <c r="F12" s="144"/>
      <c r="G12" s="87">
        <f>+G10</f>
        <v>0.13550000000000001</v>
      </c>
      <c r="H12" s="136"/>
      <c r="I12" s="137"/>
      <c r="J12" s="138"/>
      <c r="K12" s="88">
        <f>+G12+K10</f>
        <v>0.39200000000000002</v>
      </c>
      <c r="L12" s="136"/>
      <c r="M12" s="137"/>
      <c r="N12" s="138"/>
      <c r="O12" s="88">
        <f>+O10+K12</f>
        <v>0.77050000000000007</v>
      </c>
      <c r="P12" s="136"/>
      <c r="Q12" s="137"/>
      <c r="R12" s="138"/>
      <c r="S12" s="89">
        <f>+O12+S10</f>
        <v>1</v>
      </c>
      <c r="T12" s="90"/>
      <c r="U12" s="89">
        <f>+S12</f>
        <v>1</v>
      </c>
    </row>
  </sheetData>
  <mergeCells count="12">
    <mergeCell ref="A11:F11"/>
    <mergeCell ref="G11:T11"/>
    <mergeCell ref="A12:F12"/>
    <mergeCell ref="H12:J12"/>
    <mergeCell ref="L12:N12"/>
    <mergeCell ref="P12:R12"/>
    <mergeCell ref="P10:R10"/>
    <mergeCell ref="A1:I1"/>
    <mergeCell ref="A10:B10"/>
    <mergeCell ref="D10:F10"/>
    <mergeCell ref="H10:J10"/>
    <mergeCell ref="L10:N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39" customWidth="1"/>
    <col min="2" max="2" width="98.42578125" style="39" customWidth="1"/>
    <col min="3" max="3" width="11.42578125" style="39"/>
    <col min="4" max="4" width="74.7109375" style="39" customWidth="1"/>
    <col min="5" max="16384" width="11.42578125" style="39"/>
  </cols>
  <sheetData>
    <row r="1" spans="2:4" ht="30">
      <c r="B1" s="38" t="s">
        <v>53</v>
      </c>
      <c r="D1" s="39" t="s">
        <v>54</v>
      </c>
    </row>
    <row r="2" spans="2:4">
      <c r="B2" s="38" t="s">
        <v>196</v>
      </c>
      <c r="D2" s="39" t="s">
        <v>197</v>
      </c>
    </row>
    <row r="3" spans="2:4" ht="45">
      <c r="B3" s="38" t="s">
        <v>198</v>
      </c>
      <c r="D3" s="39" t="s">
        <v>199</v>
      </c>
    </row>
    <row r="4" spans="2:4" ht="30">
      <c r="B4" s="38" t="s">
        <v>200</v>
      </c>
      <c r="D4" s="39" t="s">
        <v>201</v>
      </c>
    </row>
    <row r="5" spans="2:4" ht="30">
      <c r="B5" s="38" t="s">
        <v>202</v>
      </c>
      <c r="D5" s="39" t="s">
        <v>203</v>
      </c>
    </row>
    <row r="6" spans="2:4" ht="30">
      <c r="B6" s="38" t="s">
        <v>118</v>
      </c>
      <c r="D6" s="39" t="s">
        <v>204</v>
      </c>
    </row>
    <row r="7" spans="2:4" ht="45">
      <c r="B7" s="38" t="s">
        <v>134</v>
      </c>
      <c r="D7" s="39" t="s">
        <v>205</v>
      </c>
    </row>
    <row r="8" spans="2:4" ht="45">
      <c r="B8" s="38" t="s">
        <v>206</v>
      </c>
      <c r="D8" s="39" t="s">
        <v>207</v>
      </c>
    </row>
    <row r="9" spans="2:4" ht="30">
      <c r="B9" s="38" t="s">
        <v>208</v>
      </c>
      <c r="D9" s="39" t="s">
        <v>209</v>
      </c>
    </row>
    <row r="10" spans="2:4" ht="30">
      <c r="B10" s="38" t="s">
        <v>210</v>
      </c>
      <c r="D10" s="39" t="s">
        <v>211</v>
      </c>
    </row>
    <row r="11" spans="2:4" ht="30">
      <c r="B11" s="38" t="s">
        <v>80</v>
      </c>
      <c r="D11" s="39" t="s">
        <v>109</v>
      </c>
    </row>
    <row r="12" spans="2:4">
      <c r="B12" s="38" t="s">
        <v>149</v>
      </c>
      <c r="D12" s="39" t="s">
        <v>212</v>
      </c>
    </row>
    <row r="13" spans="2:4">
      <c r="B13" s="38" t="s">
        <v>213</v>
      </c>
    </row>
    <row r="14" spans="2:4">
      <c r="B14" s="38" t="s">
        <v>214</v>
      </c>
    </row>
    <row r="15" spans="2:4">
      <c r="B15" s="38" t="s">
        <v>63</v>
      </c>
    </row>
    <row r="16" spans="2:4">
      <c r="B16" s="38" t="s">
        <v>215</v>
      </c>
    </row>
    <row r="17" spans="2:2">
      <c r="B17" s="38" t="s">
        <v>216</v>
      </c>
    </row>
    <row r="18" spans="2:2">
      <c r="B18" s="38" t="s">
        <v>217</v>
      </c>
    </row>
    <row r="19" spans="2:2">
      <c r="B19" s="38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25</v>
      </c>
      <c r="D1" s="38" t="s">
        <v>53</v>
      </c>
      <c r="F1" s="39" t="s">
        <v>54</v>
      </c>
    </row>
    <row r="2" spans="1:6" ht="30">
      <c r="A2" t="s">
        <v>47</v>
      </c>
      <c r="D2" s="38" t="s">
        <v>196</v>
      </c>
      <c r="F2" s="39" t="s">
        <v>197</v>
      </c>
    </row>
    <row r="3" spans="1:6" ht="75">
      <c r="A3" t="s">
        <v>219</v>
      </c>
      <c r="D3" s="38" t="s">
        <v>198</v>
      </c>
      <c r="F3" s="39" t="s">
        <v>199</v>
      </c>
    </row>
    <row r="4" spans="1:6" ht="60">
      <c r="A4" t="s">
        <v>101</v>
      </c>
      <c r="D4" s="38" t="s">
        <v>200</v>
      </c>
      <c r="F4" s="39" t="s">
        <v>201</v>
      </c>
    </row>
    <row r="5" spans="1:6" ht="45">
      <c r="D5" s="38" t="s">
        <v>202</v>
      </c>
      <c r="F5" s="39" t="s">
        <v>203</v>
      </c>
    </row>
    <row r="6" spans="1:6" ht="45">
      <c r="D6" s="38" t="s">
        <v>118</v>
      </c>
      <c r="F6" s="39" t="s">
        <v>204</v>
      </c>
    </row>
    <row r="7" spans="1:6" ht="60">
      <c r="D7" s="38" t="s">
        <v>134</v>
      </c>
      <c r="F7" s="39" t="s">
        <v>205</v>
      </c>
    </row>
    <row r="8" spans="1:6" ht="75">
      <c r="D8" s="38" t="s">
        <v>206</v>
      </c>
      <c r="F8" s="39" t="s">
        <v>207</v>
      </c>
    </row>
    <row r="9" spans="1:6" ht="45">
      <c r="D9" s="38" t="s">
        <v>208</v>
      </c>
      <c r="F9" s="39" t="s">
        <v>209</v>
      </c>
    </row>
    <row r="10" spans="1:6" ht="45">
      <c r="D10" s="38" t="s">
        <v>210</v>
      </c>
      <c r="F10" s="39" t="s">
        <v>211</v>
      </c>
    </row>
    <row r="11" spans="1:6" ht="45">
      <c r="D11" s="38" t="s">
        <v>80</v>
      </c>
      <c r="F11" s="39" t="s">
        <v>109</v>
      </c>
    </row>
    <row r="12" spans="1:6">
      <c r="D12" s="38" t="s">
        <v>149</v>
      </c>
      <c r="F12" s="39" t="s">
        <v>119</v>
      </c>
    </row>
    <row r="13" spans="1:6">
      <c r="D13" s="38" t="s">
        <v>213</v>
      </c>
    </row>
    <row r="14" spans="1:6">
      <c r="D14" s="38" t="s">
        <v>214</v>
      </c>
    </row>
    <row r="15" spans="1:6">
      <c r="D15" s="38" t="s">
        <v>63</v>
      </c>
    </row>
    <row r="16" spans="1:6">
      <c r="D16" s="38" t="s">
        <v>215</v>
      </c>
    </row>
    <row r="17" spans="4:4">
      <c r="D17" s="38" t="s">
        <v>216</v>
      </c>
    </row>
    <row r="18" spans="4:4">
      <c r="D18" s="38" t="s">
        <v>217</v>
      </c>
    </row>
    <row r="19" spans="4:4">
      <c r="D19" s="38" t="s">
        <v>218</v>
      </c>
    </row>
    <row r="20" spans="4:4">
      <c r="D20" s="38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2025-01-02T20:49:57Z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