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008B5105-DA18-4A6B-A688-0A5F899E2A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26" i="1"/>
  <c r="P21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6" i="1"/>
  <c r="AR36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6" i="1"/>
  <c r="AM36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6" i="1"/>
  <c r="AH36" i="1" s="1"/>
  <c r="AF35" i="1"/>
  <c r="AH35" i="1" s="1"/>
  <c r="AF34" i="1"/>
  <c r="AH34" i="1" s="1"/>
  <c r="AF30" i="1"/>
  <c r="AH30" i="1" s="1"/>
  <c r="AF29" i="1"/>
  <c r="AH29" i="1" s="1"/>
  <c r="AH37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6" i="1"/>
  <c r="AC36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6" i="1"/>
  <c r="X36" i="1" s="1"/>
  <c r="V35" i="1"/>
  <c r="X35" i="1" s="1"/>
  <c r="V34" i="1"/>
  <c r="X34" i="1" s="1"/>
  <c r="V30" i="1"/>
  <c r="X30" i="1"/>
  <c r="V29" i="1"/>
  <c r="X29" i="1" s="1"/>
  <c r="X37" i="1" s="1"/>
  <c r="V27" i="1"/>
  <c r="X27" i="1"/>
  <c r="V26" i="1"/>
  <c r="X26" i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37" i="1" l="1"/>
  <c r="AR37" i="1"/>
  <c r="AC37" i="1"/>
  <c r="AC28" i="1"/>
  <c r="AC38" i="1" s="1"/>
  <c r="AR28" i="1"/>
  <c r="AR38" i="1" s="1"/>
  <c r="AM28" i="1"/>
  <c r="AM38" i="1" s="1"/>
  <c r="AH28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<sst xmlns="http://schemas.openxmlformats.org/spreadsheetml/2006/main" count="380" uniqueCount="210">
  <si>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 CRISTÓBAL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</si>
  <si>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</si>
  <si>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</si>
  <si>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</si>
  <si>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</si>
  <si>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</si>
  <si>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</si>
  <si>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</si>
  <si>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</si>
  <si>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</si>
  <si>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</si>
  <si>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</si>
  <si>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</si>
  <si>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</si>
  <si>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</si>
  <si>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</si>
  <si>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</si>
  <si>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</si>
  <si>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</si>
  <si>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</si>
  <si>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</si>
  <si>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</si>
  <si>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</si>
  <si>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</si>
  <si>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</si>
  <si>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</si>
  <si>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</si>
  <si>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</si>
  <si>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</si>
  <si>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</si>
  <si>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</si>
  <si>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</si>
  <si>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</si>
  <si>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</si>
  <si>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</si>
  <si>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</si>
  <si>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</si>
  <si>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</si>
  <si>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</si>
  <si>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</si>
  <si>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</si>
  <si>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</si>
  <si>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</si>
  <si>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</si>
  <si>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</si>
  <si>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</si>
  <si>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</si>
  <si>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</si>
  <si>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</si>
  <si>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</si>
  <si>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</si>
  <si>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</si>
  <si>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</si>
  <si>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</si>
  <si>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</si>
  <si>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</si>
  <si>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</si>
  <si>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</si>
  <si>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</si>
  <si>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</si>
  <si>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</si>
  <si>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</si>
  <si>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</si>
  <si>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</si>
  <si>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</si>
  <si>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</si>
  <si>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</si>
  <si>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</si>
  <si>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</si>
  <si>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</si>
  <si>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</si>
  <si>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</si>
  <si>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</si>
  <si>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</si>
  <si>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</si>
  <si>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</si>
  <si>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</si>
  <si>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</si>
  <si>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</si>
  <si>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</si>
  <si>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</si>
  <si>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</si>
  <si>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</si>
  <si>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</si>
  <si>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</si>
  <si>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</si>
  <si>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</si>
  <si>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</si>
  <si>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</si>
  <si>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</si>
  <si>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</si>
  <si>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</si>
  <si>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</si>
  <si>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</si>
  <si>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</si>
  <si>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</si>
  <si>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</si>
  <si>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200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</si>
  <si>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</si>
  <si>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</si>
  <si>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</si>
  <si>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</si>
  <si>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</si>
  <si>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</si>
  <si>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200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</si>
  <si>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</si>
  <si>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</si>
  <si>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</si>
  <si>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</si>
  <si>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</si>
  <si>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</si>
  <si>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</si>
  <si>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</si>
  <si>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</si>
  <si>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</si>
  <si>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</si>
  <si>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</si>
  <si>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</si>
  <si>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</si>
  <si>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</si>
  <si>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</si>
  <si>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</si>
  <si>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</si>
  <si>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51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</si>
  <si>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</si>
  <si>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</si>
  <si>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</si>
  <si>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</si>
  <si>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</si>
  <si>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</si>
  <si>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</si>
  <si>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</si>
  <si>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</si>
  <si>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</si>
  <si>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</si>
  <si>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Porcentaje de avance de las metas proyecto del Plan de Desarrollo Local en la vigencia 2025</t>
  </si>
  <si>
    <t>Lograr que el 97% de los contratos registrados en SIPSE-Local se encuentren dentro del sistema en estado “ejecución”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</si>
  <si>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</si>
  <si>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</si>
  <si>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</si>
  <si>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</si>
  <si>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</si>
  <si>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</si>
  <si>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</si>
  <si>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</si>
  <si>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</si>
  <si>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</si>
  <si>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</si>
  <si>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</si>
  <si>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</si>
  <si>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</si>
  <si>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</si>
  <si>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</si>
  <si>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</si>
  <si>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</si>
  <si>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</si>
  <si>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</si>
  <si>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</si>
  <si>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</si>
  <si>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</si>
  <si>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</si>
  <si>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</si>
  <si>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</si>
  <si>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</si>
  <si>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</si>
  <si>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</si>
  <si>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</si>
  <si>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</si>
  <si>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</si>
  <si>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</si>
  <si>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</si>
  <si>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</si>
  <si>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</si>
  <si>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</si>
  <si>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</si>
  <si>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</si>
  <si>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</si>
  <si>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</si>
  <si>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</si>
  <si>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</si>
  <si>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</si>
  <si>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</si>
  <si>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</si>
  <si>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</si>
  <si>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</si>
  <si>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</si>
  <si>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</si>
  <si>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</si>
  <si>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</si>
  <si>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</si>
  <si>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</si>
  <si>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</si>
  <si>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</si>
  <si>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</si>
  <si>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</si>
  <si>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</si>
  <si>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</si>
  <si>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</si>
  <si>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</si>
  <si>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</si>
  <si>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</si>
  <si>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</si>
  <si>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</si>
  <si>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Realizar 14.880 impulsos procesales (avocar, rechazar, enviar al competente y todo lo que derive del desarrollo de la actuación) sobre las actuaciones de policía que se encuentran a cargo de las inspecciones de policía</t>
  </si>
  <si>
    <t>Proferir 3.672 fallos de fondo en primera instancia sobre las actuaciones de policía que se encuentran a cargo de las inspecciones de policía</t>
  </si>
  <si>
    <t>Realizar 200 operativos de inspección, vigilancia y control en materia de integridad del espacio público</t>
  </si>
  <si>
    <t>Realizar 260 operativos de inspección, vigilancia y control en materia de actividad económica</t>
  </si>
  <si>
    <t>Realizar 50 operativos de inspección, vigilancia y control para dar cumplimiento a los fallos de cerros orientales</t>
  </si>
  <si>
    <t>Girar mínimo el 66% del presupuesto comprometido constituido como obligaciones por pagar de la vigencia 2024</t>
  </si>
  <si>
    <t>Girar mínimo el 63%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</si>
</sst>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1" fontId="1" fillId="9" borderId="1" xfId="2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topLeftCell="C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4" customFormat="1" ht="70.2" customHeight="1" x14ac:dyDescent="0.3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 t="s">
        <v>1</v>
      </c>
      <c r="M1" s="64"/>
      <c r="N1" s="64"/>
      <c r="O1" s="64"/>
      <c r="P1" s="64"/>
    </row>
    <row r="2" spans="1:45" s="36" customFormat="1" ht="23.4" customHeight="1" x14ac:dyDescent="0.3">
      <c r="A2" s="66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35"/>
      <c r="M2" s="35"/>
      <c r="N2" s="35"/>
      <c r="O2" s="35"/>
      <c r="P2" s="35"/>
    </row>
    <row r="3" spans="1:45" s="34" customFormat="1" x14ac:dyDescent="0.3"/>
    <row r="4" spans="1:45" s="34" customFormat="1" ht="29.1" customHeight="1" x14ac:dyDescent="0.3">
      <c r="F4" s="58" t="s">
        <v>3</v>
      </c>
      <c r="G4" s="59"/>
      <c r="H4" s="59"/>
      <c r="I4" s="59"/>
      <c r="J4" s="59"/>
      <c r="K4" s="60"/>
    </row>
    <row r="5" spans="1:45" s="34" customFormat="1" ht="15" customHeight="1" x14ac:dyDescent="0.3">
      <c r="F5" s="2" t="s">
        <v>4</v>
      </c>
      <c r="G5" s="2" t="s">
        <v>5</v>
      </c>
      <c r="H5" s="58" t="s">
        <v>6</v>
      </c>
      <c r="I5" s="59"/>
      <c r="J5" s="59"/>
      <c r="K5" s="60"/>
    </row>
    <row r="6" spans="1:45" s="34" customFormat="1" x14ac:dyDescent="0.3">
      <c r="F6" s="33">
        <v>1</v>
      </c>
      <c r="G6" s="33"/>
      <c r="H6" s="61" t="s">
        <v>7</v>
      </c>
      <c r="I6" s="61"/>
      <c r="J6" s="61"/>
      <c r="K6" s="61"/>
    </row>
    <row r="7" spans="1:45" s="34" customFormat="1" x14ac:dyDescent="0.3">
      <c r="F7" s="33"/>
      <c r="G7" s="33"/>
      <c r="H7" s="61"/>
      <c r="I7" s="61"/>
      <c r="J7" s="61"/>
      <c r="K7" s="61"/>
    </row>
    <row r="8" spans="1:45" s="34" customFormat="1" x14ac:dyDescent="0.3">
      <c r="F8" s="33"/>
      <c r="G8" s="33"/>
      <c r="H8" s="61"/>
      <c r="I8" s="61"/>
      <c r="J8" s="61"/>
      <c r="K8" s="61"/>
    </row>
    <row r="9" spans="1:45" s="34" customFormat="1" x14ac:dyDescent="0.3"/>
    <row r="10" spans="1:45" ht="14.4" customHeight="1" x14ac:dyDescent="0.3">
      <c r="A10" s="57" t="s">
        <v>8</v>
      </c>
      <c r="B10" s="57"/>
      <c r="C10" s="57" t="s">
        <v>9</v>
      </c>
      <c r="D10" s="57" t="s">
        <v>10</v>
      </c>
      <c r="E10" s="57"/>
      <c r="F10" s="57"/>
      <c r="G10" s="65" t="s">
        <v>11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57" t="s">
        <v>12</v>
      </c>
      <c r="S10" s="57"/>
      <c r="T10" s="57"/>
      <c r="U10" s="57"/>
      <c r="V10" s="68" t="s">
        <v>13</v>
      </c>
      <c r="W10" s="69"/>
      <c r="X10" s="69"/>
      <c r="Y10" s="69"/>
      <c r="Z10" s="70"/>
      <c r="AA10" s="74" t="s">
        <v>14</v>
      </c>
      <c r="AB10" s="75"/>
      <c r="AC10" s="75"/>
      <c r="AD10" s="75"/>
      <c r="AE10" s="76"/>
      <c r="AF10" s="80" t="s">
        <v>15</v>
      </c>
      <c r="AG10" s="81"/>
      <c r="AH10" s="81"/>
      <c r="AI10" s="81"/>
      <c r="AJ10" s="82"/>
      <c r="AK10" s="86" t="s">
        <v>16</v>
      </c>
      <c r="AL10" s="87"/>
      <c r="AM10" s="87"/>
      <c r="AN10" s="87"/>
      <c r="AO10" s="88"/>
      <c r="AP10" s="92" t="s">
        <v>17</v>
      </c>
      <c r="AQ10" s="93"/>
      <c r="AR10" s="93"/>
      <c r="AS10" s="94"/>
    </row>
    <row r="11" spans="1:45" ht="14.4" customHeight="1" x14ac:dyDescent="0.3">
      <c r="A11" s="57"/>
      <c r="B11" s="57"/>
      <c r="C11" s="57"/>
      <c r="D11" s="57"/>
      <c r="E11" s="57"/>
      <c r="F11" s="57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57"/>
      <c r="S11" s="57"/>
      <c r="T11" s="57"/>
      <c r="U11" s="57"/>
      <c r="V11" s="71"/>
      <c r="W11" s="72"/>
      <c r="X11" s="72"/>
      <c r="Y11" s="72"/>
      <c r="Z11" s="73"/>
      <c r="AA11" s="77"/>
      <c r="AB11" s="78"/>
      <c r="AC11" s="78"/>
      <c r="AD11" s="78"/>
      <c r="AE11" s="79"/>
      <c r="AF11" s="83"/>
      <c r="AG11" s="84"/>
      <c r="AH11" s="84"/>
      <c r="AI11" s="84"/>
      <c r="AJ11" s="85"/>
      <c r="AK11" s="89"/>
      <c r="AL11" s="90"/>
      <c r="AM11" s="90"/>
      <c r="AN11" s="90"/>
      <c r="AO11" s="91"/>
      <c r="AP11" s="95"/>
      <c r="AQ11" s="96"/>
      <c r="AR11" s="96"/>
      <c r="AS11" s="97"/>
    </row>
    <row r="12" spans="1:45" ht="43.2" x14ac:dyDescent="0.3">
      <c r="A12" s="2" t="s">
        <v>18</v>
      </c>
      <c r="B12" s="2" t="s">
        <v>19</v>
      </c>
      <c r="C12" s="57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0" customFormat="1" ht="158.4" x14ac:dyDescent="0.3">
      <c r="A13" s="22"/>
      <c r="B13" s="21"/>
      <c r="C13" s="21" t="s">
        <v>43</v>
      </c>
      <c r="D13" s="26" t="s">
        <v>44</v>
      </c>
      <c r="E13" s="37" t="s">
        <v>134</v>
      </c>
      <c r="F13" s="37" t="s">
        <v>73</v>
      </c>
      <c r="G13" s="37" t="s">
        <v>135</v>
      </c>
      <c r="H13" s="37" t="s">
        <v>133</v>
      </c>
      <c r="I13" s="53" t="s">
        <v>131</v>
      </c>
      <c r="J13" s="37" t="s">
        <v>46</v>
      </c>
      <c r="K13" s="37" t="s">
        <v>47</v>
      </c>
      <c r="L13" s="38">
        <v>0</v>
      </c>
      <c r="M13" s="38">
        <v>0.1</v>
      </c>
      <c r="N13" s="38">
        <v>0.2</v>
      </c>
      <c r="O13" s="38">
        <v>0.4</v>
      </c>
      <c r="P13" s="38">
        <f t="shared" ref="P13:P19" si="0">O13</f>
        <v>0.4</v>
      </c>
      <c r="Q13" s="37" t="s">
        <v>48</v>
      </c>
      <c r="R13" s="37" t="s">
        <v>49</v>
      </c>
      <c r="S13" s="37" t="s">
        <v>137</v>
      </c>
      <c r="T13" s="37" t="s">
        <v>138</v>
      </c>
      <c r="U13" s="21" t="s">
        <v>50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00.8" x14ac:dyDescent="0.3">
      <c r="A14" s="22"/>
      <c r="B14" s="21"/>
      <c r="C14" s="21" t="s">
        <v>51</v>
      </c>
      <c r="D14" s="26" t="s">
        <v>52</v>
      </c>
      <c r="E14" s="37" t="s">
        <v>208</v>
      </c>
      <c r="F14" s="37" t="s">
        <v>73</v>
      </c>
      <c r="G14" s="37" t="s">
        <v>53</v>
      </c>
      <c r="H14" s="37" t="s">
        <v>54</v>
      </c>
      <c r="I14" s="37" t="s">
        <v>55</v>
      </c>
      <c r="J14" s="37" t="s">
        <v>46</v>
      </c>
      <c r="K14" s="37" t="s">
        <v>47</v>
      </c>
      <c r="L14" s="38">
        <v>0.1</v>
      </c>
      <c r="M14" s="38">
        <v>0.25</v>
      </c>
      <c r="N14" s="38">
        <v>0.5</v>
      </c>
      <c r="O14" s="38">
        <v>0.66</v>
      </c>
      <c r="P14" s="38">
        <f t="shared" si="0"/>
        <v>0.66</v>
      </c>
      <c r="Q14" s="37" t="s">
        <v>48</v>
      </c>
      <c r="R14" s="37" t="s">
        <v>56</v>
      </c>
      <c r="S14" s="37" t="s">
        <v>57</v>
      </c>
      <c r="T14" s="37" t="s">
        <v>139</v>
      </c>
      <c r="U14" s="21" t="s">
        <v>50</v>
      </c>
      <c r="V14" s="29">
        <f t="shared" si="1"/>
        <v>0.1</v>
      </c>
      <c r="W14" s="21"/>
      <c r="X14" s="21">
        <f t="shared" ref="X14:X36" si="6">IF(W14/V14&gt;100%,100%,W14/V14)</f>
        <v>0</v>
      </c>
      <c r="Y14" s="21"/>
      <c r="Z14" s="21"/>
      <c r="AA14" s="29">
        <f t="shared" si="2"/>
        <v>0.25</v>
      </c>
      <c r="AB14" s="21"/>
      <c r="AC14" s="21">
        <f t="shared" ref="AC14:AC36" si="7">IF(AB14/AA14&gt;100%,100%,AB14/AA14)</f>
        <v>0</v>
      </c>
      <c r="AD14" s="21"/>
      <c r="AE14" s="21"/>
      <c r="AF14" s="29">
        <f t="shared" si="3"/>
        <v>0.5</v>
      </c>
      <c r="AG14" s="21"/>
      <c r="AH14" s="21">
        <f t="shared" ref="AH14:AH36" si="8">IF(AG14/AF14&gt;100%,100%,AG14/AF14)</f>
        <v>0</v>
      </c>
      <c r="AI14" s="21"/>
      <c r="AJ14" s="21"/>
      <c r="AK14" s="29">
        <f t="shared" si="4"/>
        <v>0.66</v>
      </c>
      <c r="AL14" s="21"/>
      <c r="AM14" s="21">
        <f t="shared" ref="AM14:AM36" si="9">IF(AL14/AK14&gt;100%,100%,AL14/AK14)</f>
        <v>0</v>
      </c>
      <c r="AN14" s="21"/>
      <c r="AO14" s="21"/>
      <c r="AP14" s="21">
        <f t="shared" si="5"/>
        <v>0.66</v>
      </c>
      <c r="AQ14" s="21"/>
      <c r="AR14" s="21">
        <f t="shared" ref="AR14:AR36" si="10">IF(AQ14/AP14&gt;100%,100%,AQ14/AP14)</f>
        <v>0</v>
      </c>
      <c r="AS14" s="21"/>
    </row>
    <row r="15" spans="1:45" s="30" customFormat="1" ht="115.2" x14ac:dyDescent="0.3">
      <c r="A15" s="22"/>
      <c r="B15" s="21"/>
      <c r="C15" s="21" t="s">
        <v>51</v>
      </c>
      <c r="D15" s="26" t="s">
        <v>58</v>
      </c>
      <c r="E15" s="37" t="s">
        <v>209</v>
      </c>
      <c r="F15" s="37" t="s">
        <v>73</v>
      </c>
      <c r="G15" s="37" t="s">
        <v>59</v>
      </c>
      <c r="H15" s="37" t="s">
        <v>60</v>
      </c>
      <c r="I15" s="37" t="s">
        <v>61</v>
      </c>
      <c r="J15" s="37" t="s">
        <v>46</v>
      </c>
      <c r="K15" s="37" t="s">
        <v>47</v>
      </c>
      <c r="L15" s="38">
        <v>0.1</v>
      </c>
      <c r="M15" s="38">
        <v>0.25</v>
      </c>
      <c r="N15" s="38">
        <v>0.5</v>
      </c>
      <c r="O15" s="38">
        <v>0.63</v>
      </c>
      <c r="P15" s="38">
        <f t="shared" si="0"/>
        <v>0.63</v>
      </c>
      <c r="Q15" s="37" t="s">
        <v>48</v>
      </c>
      <c r="R15" s="37" t="s">
        <v>56</v>
      </c>
      <c r="S15" s="37" t="s">
        <v>57</v>
      </c>
      <c r="T15" s="37" t="s">
        <v>139</v>
      </c>
      <c r="U15" s="21" t="s">
        <v>50</v>
      </c>
      <c r="V15" s="29">
        <f t="shared" si="1"/>
        <v>0.1</v>
      </c>
      <c r="W15" s="21"/>
      <c r="X15" s="21">
        <f t="shared" si="6"/>
        <v>0</v>
      </c>
      <c r="Y15" s="21"/>
      <c r="Z15" s="21"/>
      <c r="AA15" s="29">
        <f t="shared" si="2"/>
        <v>0.25</v>
      </c>
      <c r="AB15" s="21"/>
      <c r="AC15" s="21">
        <f t="shared" si="7"/>
        <v>0</v>
      </c>
      <c r="AD15" s="21"/>
      <c r="AE15" s="21"/>
      <c r="AF15" s="29">
        <f t="shared" si="3"/>
        <v>0.5</v>
      </c>
      <c r="AG15" s="21"/>
      <c r="AH15" s="21">
        <f t="shared" si="8"/>
        <v>0</v>
      </c>
      <c r="AI15" s="21"/>
      <c r="AJ15" s="21"/>
      <c r="AK15" s="29">
        <f t="shared" si="4"/>
        <v>0.63</v>
      </c>
      <c r="AL15" s="21"/>
      <c r="AM15" s="21">
        <f t="shared" si="9"/>
        <v>0</v>
      </c>
      <c r="AN15" s="21"/>
      <c r="AO15" s="21"/>
      <c r="AP15" s="21">
        <f t="shared" si="5"/>
        <v>0.63</v>
      </c>
      <c r="AQ15" s="21"/>
      <c r="AR15" s="21">
        <f t="shared" si="10"/>
        <v>0</v>
      </c>
      <c r="AS15" s="21"/>
    </row>
    <row r="16" spans="1:45" s="30" customFormat="1" ht="72" x14ac:dyDescent="0.3">
      <c r="A16" s="22"/>
      <c r="B16" s="21"/>
      <c r="C16" s="21" t="s">
        <v>51</v>
      </c>
      <c r="D16" s="26" t="s">
        <v>62</v>
      </c>
      <c r="E16" s="37" t="s">
        <v>63</v>
      </c>
      <c r="F16" s="37" t="s">
        <v>73</v>
      </c>
      <c r="G16" s="37" t="s">
        <v>64</v>
      </c>
      <c r="H16" s="37" t="s">
        <v>65</v>
      </c>
      <c r="I16" s="53" t="s">
        <v>66</v>
      </c>
      <c r="J16" s="37" t="s">
        <v>46</v>
      </c>
      <c r="K16" s="37" t="s">
        <v>47</v>
      </c>
      <c r="L16" s="38">
        <v>0.18</v>
      </c>
      <c r="M16" s="38">
        <v>0.35</v>
      </c>
      <c r="N16" s="38">
        <v>0.7</v>
      </c>
      <c r="O16" s="38">
        <v>0.97</v>
      </c>
      <c r="P16" s="38">
        <f t="shared" si="0"/>
        <v>0.97</v>
      </c>
      <c r="Q16" s="37" t="s">
        <v>48</v>
      </c>
      <c r="R16" s="37" t="s">
        <v>56</v>
      </c>
      <c r="S16" s="37" t="s">
        <v>57</v>
      </c>
      <c r="T16" s="37" t="s">
        <v>139</v>
      </c>
      <c r="U16" s="21" t="s">
        <v>50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2" x14ac:dyDescent="0.3">
      <c r="A17" s="22"/>
      <c r="B17" s="21"/>
      <c r="C17" s="21" t="s">
        <v>51</v>
      </c>
      <c r="D17" s="26" t="s">
        <v>67</v>
      </c>
      <c r="E17" s="37" t="s">
        <v>68</v>
      </c>
      <c r="F17" s="37" t="s">
        <v>73</v>
      </c>
      <c r="G17" s="37" t="s">
        <v>69</v>
      </c>
      <c r="H17" s="37" t="s">
        <v>70</v>
      </c>
      <c r="I17" s="53" t="s">
        <v>71</v>
      </c>
      <c r="J17" s="37" t="s">
        <v>46</v>
      </c>
      <c r="K17" s="37" t="s">
        <v>47</v>
      </c>
      <c r="L17" s="38">
        <v>0.05</v>
      </c>
      <c r="M17" s="38">
        <v>0.15</v>
      </c>
      <c r="N17" s="38">
        <v>0.33</v>
      </c>
      <c r="O17" s="38">
        <v>0.51</v>
      </c>
      <c r="P17" s="38">
        <f t="shared" si="0"/>
        <v>0.51</v>
      </c>
      <c r="Q17" s="37" t="s">
        <v>48</v>
      </c>
      <c r="R17" s="37" t="s">
        <v>56</v>
      </c>
      <c r="S17" s="37" t="s">
        <v>57</v>
      </c>
      <c r="T17" s="37" t="s">
        <v>139</v>
      </c>
      <c r="U17" s="21" t="s">
        <v>50</v>
      </c>
      <c r="V17" s="29">
        <f t="shared" si="1"/>
        <v>0.05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44.8" x14ac:dyDescent="0.3">
      <c r="A18" s="22"/>
      <c r="B18" s="21"/>
      <c r="C18" s="21" t="s">
        <v>51</v>
      </c>
      <c r="D18" s="26" t="s">
        <v>72</v>
      </c>
      <c r="E18" s="37" t="s">
        <v>136</v>
      </c>
      <c r="F18" s="37" t="s">
        <v>73</v>
      </c>
      <c r="G18" s="37" t="s">
        <v>74</v>
      </c>
      <c r="H18" s="37" t="s">
        <v>75</v>
      </c>
      <c r="I18" s="37" t="s">
        <v>76</v>
      </c>
      <c r="J18" s="37" t="s">
        <v>77</v>
      </c>
      <c r="K18" s="37" t="s">
        <v>47</v>
      </c>
      <c r="L18" s="38">
        <v>0.97</v>
      </c>
      <c r="M18" s="38">
        <v>0.97</v>
      </c>
      <c r="N18" s="38">
        <v>0.97</v>
      </c>
      <c r="O18" s="38">
        <v>0.97</v>
      </c>
      <c r="P18" s="38">
        <f t="shared" si="0"/>
        <v>0.97</v>
      </c>
      <c r="Q18" s="37" t="s">
        <v>48</v>
      </c>
      <c r="R18" s="37" t="s">
        <v>56</v>
      </c>
      <c r="S18" s="37" t="s">
        <v>78</v>
      </c>
      <c r="T18" s="37" t="s">
        <v>139</v>
      </c>
      <c r="U18" s="21" t="s">
        <v>50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29.6" x14ac:dyDescent="0.3">
      <c r="A19" s="22"/>
      <c r="B19" s="21"/>
      <c r="C19" s="21" t="s">
        <v>51</v>
      </c>
      <c r="D19" s="26" t="s">
        <v>79</v>
      </c>
      <c r="E19" s="37" t="s">
        <v>80</v>
      </c>
      <c r="F19" s="37" t="s">
        <v>45</v>
      </c>
      <c r="G19" s="37" t="s">
        <v>81</v>
      </c>
      <c r="H19" s="37" t="s">
        <v>132</v>
      </c>
      <c r="I19" s="37" t="s">
        <v>82</v>
      </c>
      <c r="J19" s="37" t="s">
        <v>46</v>
      </c>
      <c r="K19" s="37" t="s">
        <v>47</v>
      </c>
      <c r="L19" s="38">
        <v>0.4</v>
      </c>
      <c r="M19" s="38">
        <v>0.7</v>
      </c>
      <c r="N19" s="38">
        <v>0.9</v>
      </c>
      <c r="O19" s="38">
        <v>1</v>
      </c>
      <c r="P19" s="38">
        <f t="shared" si="0"/>
        <v>1</v>
      </c>
      <c r="Q19" s="37" t="s">
        <v>48</v>
      </c>
      <c r="R19" s="37" t="s">
        <v>56</v>
      </c>
      <c r="S19" s="37" t="s">
        <v>78</v>
      </c>
      <c r="T19" s="37" t="s">
        <v>139</v>
      </c>
      <c r="U19" s="21" t="s">
        <v>50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2" x14ac:dyDescent="0.3">
      <c r="A20" s="22"/>
      <c r="B20" s="21"/>
      <c r="C20" s="21" t="s">
        <v>83</v>
      </c>
      <c r="D20" s="26" t="s">
        <v>84</v>
      </c>
      <c r="E20" s="37" t="s">
        <v>203</v>
      </c>
      <c r="F20" s="37" t="s">
        <v>73</v>
      </c>
      <c r="G20" s="37" t="s">
        <v>85</v>
      </c>
      <c r="H20" s="37" t="s">
        <v>86</v>
      </c>
      <c r="I20" s="37" t="s">
        <v>87</v>
      </c>
      <c r="J20" s="37" t="s">
        <v>88</v>
      </c>
      <c r="K20" s="37" t="s">
        <v>85</v>
      </c>
      <c r="L20" s="54">
        <v>2800</v>
      </c>
      <c r="M20" s="54">
        <v>4040</v>
      </c>
      <c r="N20" s="54">
        <v>4040</v>
      </c>
      <c r="O20" s="54">
        <v>4000</v>
      </c>
      <c r="P20" s="54">
        <f>SUM(L20:O20)</f>
        <v>14880</v>
      </c>
      <c r="Q20" s="37" t="s">
        <v>48</v>
      </c>
      <c r="R20" s="37" t="s">
        <v>89</v>
      </c>
      <c r="S20" s="37" t="s">
        <v>90</v>
      </c>
      <c r="T20" s="37" t="s">
        <v>140</v>
      </c>
      <c r="U20" s="21" t="s">
        <v>91</v>
      </c>
      <c r="V20" s="29">
        <f t="shared" si="1"/>
        <v>2800</v>
      </c>
      <c r="W20" s="21"/>
      <c r="X20" s="21">
        <f t="shared" si="6"/>
        <v>0</v>
      </c>
      <c r="Y20" s="21"/>
      <c r="Z20" s="21"/>
      <c r="AA20" s="29">
        <f t="shared" si="2"/>
        <v>4040</v>
      </c>
      <c r="AB20" s="21"/>
      <c r="AC20" s="21">
        <f t="shared" si="7"/>
        <v>0</v>
      </c>
      <c r="AD20" s="21"/>
      <c r="AE20" s="21"/>
      <c r="AF20" s="29">
        <f t="shared" si="3"/>
        <v>4040</v>
      </c>
      <c r="AG20" s="21"/>
      <c r="AH20" s="21">
        <f t="shared" si="8"/>
        <v>0</v>
      </c>
      <c r="AI20" s="21"/>
      <c r="AJ20" s="21"/>
      <c r="AK20" s="29">
        <f t="shared" si="4"/>
        <v>4000</v>
      </c>
      <c r="AL20" s="21"/>
      <c r="AM20" s="21">
        <f t="shared" si="9"/>
        <v>0</v>
      </c>
      <c r="AN20" s="21"/>
      <c r="AO20" s="21"/>
      <c r="AP20" s="21">
        <f t="shared" si="5"/>
        <v>14880</v>
      </c>
      <c r="AQ20" s="21"/>
      <c r="AR20" s="21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83</v>
      </c>
      <c r="D21" s="26" t="s">
        <v>92</v>
      </c>
      <c r="E21" s="37" t="s">
        <v>204</v>
      </c>
      <c r="F21" s="37" t="s">
        <v>73</v>
      </c>
      <c r="G21" s="37" t="s">
        <v>93</v>
      </c>
      <c r="H21" s="37" t="s">
        <v>94</v>
      </c>
      <c r="I21" s="37" t="s">
        <v>87</v>
      </c>
      <c r="J21" s="37" t="s">
        <v>88</v>
      </c>
      <c r="K21" s="37" t="s">
        <v>93</v>
      </c>
      <c r="L21" s="54">
        <v>800</v>
      </c>
      <c r="M21" s="54">
        <v>1000</v>
      </c>
      <c r="N21" s="54">
        <v>1000</v>
      </c>
      <c r="O21" s="54">
        <v>872</v>
      </c>
      <c r="P21" s="54">
        <f t="shared" ref="P21:P26" si="11">SUM(L21:O21)</f>
        <v>3672</v>
      </c>
      <c r="Q21" s="37" t="s">
        <v>48</v>
      </c>
      <c r="R21" s="55" t="s">
        <v>95</v>
      </c>
      <c r="S21" s="55" t="s">
        <v>90</v>
      </c>
      <c r="T21" s="37" t="s">
        <v>140</v>
      </c>
      <c r="U21" s="21" t="s">
        <v>91</v>
      </c>
      <c r="V21" s="29">
        <f t="shared" si="1"/>
        <v>800</v>
      </c>
      <c r="W21" s="21"/>
      <c r="X21" s="21">
        <f t="shared" si="6"/>
        <v>0</v>
      </c>
      <c r="Y21" s="21"/>
      <c r="Z21" s="21"/>
      <c r="AA21" s="29">
        <f t="shared" si="2"/>
        <v>1000</v>
      </c>
      <c r="AB21" s="21"/>
      <c r="AC21" s="21">
        <f t="shared" si="7"/>
        <v>0</v>
      </c>
      <c r="AD21" s="21"/>
      <c r="AE21" s="21"/>
      <c r="AF21" s="29">
        <f t="shared" si="3"/>
        <v>1000</v>
      </c>
      <c r="AG21" s="21"/>
      <c r="AH21" s="21">
        <f t="shared" si="8"/>
        <v>0</v>
      </c>
      <c r="AI21" s="21"/>
      <c r="AJ21" s="21"/>
      <c r="AK21" s="29">
        <f t="shared" si="4"/>
        <v>872</v>
      </c>
      <c r="AL21" s="21"/>
      <c r="AM21" s="21">
        <f t="shared" si="9"/>
        <v>0</v>
      </c>
      <c r="AN21" s="21"/>
      <c r="AO21" s="21"/>
      <c r="AP21" s="21">
        <f t="shared" si="5"/>
        <v>3672</v>
      </c>
      <c r="AQ21" s="21"/>
      <c r="AR21" s="21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83</v>
      </c>
      <c r="D22" s="26" t="s">
        <v>96</v>
      </c>
      <c r="E22" s="37" t="s">
        <v>97</v>
      </c>
      <c r="F22" s="37" t="s">
        <v>73</v>
      </c>
      <c r="G22" s="37" t="s">
        <v>98</v>
      </c>
      <c r="H22" s="37" t="s">
        <v>99</v>
      </c>
      <c r="I22" s="37" t="s">
        <v>87</v>
      </c>
      <c r="J22" s="37" t="s">
        <v>88</v>
      </c>
      <c r="K22" s="37" t="s">
        <v>100</v>
      </c>
      <c r="L22" s="54">
        <v>15</v>
      </c>
      <c r="M22" s="54">
        <v>51</v>
      </c>
      <c r="N22" s="54">
        <v>84</v>
      </c>
      <c r="O22" s="54">
        <v>50</v>
      </c>
      <c r="P22" s="54">
        <f t="shared" si="11"/>
        <v>200</v>
      </c>
      <c r="Q22" s="37" t="s">
        <v>48</v>
      </c>
      <c r="R22" s="37" t="s">
        <v>101</v>
      </c>
      <c r="S22" s="37" t="s">
        <v>102</v>
      </c>
      <c r="T22" s="37" t="s">
        <v>140</v>
      </c>
      <c r="U22" s="21" t="s">
        <v>91</v>
      </c>
      <c r="V22" s="29">
        <f t="shared" si="1"/>
        <v>15</v>
      </c>
      <c r="W22" s="21"/>
      <c r="X22" s="21">
        <f t="shared" si="6"/>
        <v>0</v>
      </c>
      <c r="Y22" s="21"/>
      <c r="Z22" s="21"/>
      <c r="AA22" s="29">
        <f t="shared" si="2"/>
        <v>51</v>
      </c>
      <c r="AB22" s="21"/>
      <c r="AC22" s="21">
        <f t="shared" si="7"/>
        <v>0</v>
      </c>
      <c r="AD22" s="21"/>
      <c r="AE22" s="21"/>
      <c r="AF22" s="29">
        <f t="shared" si="3"/>
        <v>84</v>
      </c>
      <c r="AG22" s="21"/>
      <c r="AH22" s="21">
        <f t="shared" si="8"/>
        <v>0</v>
      </c>
      <c r="AI22" s="21"/>
      <c r="AJ22" s="21"/>
      <c r="AK22" s="29">
        <f t="shared" si="4"/>
        <v>50</v>
      </c>
      <c r="AL22" s="21"/>
      <c r="AM22" s="21">
        <f t="shared" si="9"/>
        <v>0</v>
      </c>
      <c r="AN22" s="21"/>
      <c r="AO22" s="21"/>
      <c r="AP22" s="21">
        <f t="shared" si="5"/>
        <v>200</v>
      </c>
      <c r="AQ22" s="21"/>
      <c r="AR22" s="21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83</v>
      </c>
      <c r="D23" s="26" t="s">
        <v>103</v>
      </c>
      <c r="E23" s="37" t="s">
        <v>104</v>
      </c>
      <c r="F23" s="37" t="s">
        <v>73</v>
      </c>
      <c r="G23" s="37" t="s">
        <v>105</v>
      </c>
      <c r="H23" s="37" t="s">
        <v>106</v>
      </c>
      <c r="I23" s="37" t="s">
        <v>87</v>
      </c>
      <c r="J23" s="37" t="s">
        <v>88</v>
      </c>
      <c r="K23" s="37" t="s">
        <v>107</v>
      </c>
      <c r="L23" s="56">
        <v>15</v>
      </c>
      <c r="M23" s="56">
        <v>51</v>
      </c>
      <c r="N23" s="56">
        <v>84</v>
      </c>
      <c r="O23" s="56">
        <v>50</v>
      </c>
      <c r="P23" s="54">
        <f t="shared" si="11"/>
        <v>200</v>
      </c>
      <c r="Q23" s="37" t="s">
        <v>48</v>
      </c>
      <c r="R23" s="37" t="s">
        <v>101</v>
      </c>
      <c r="S23" s="37" t="s">
        <v>102</v>
      </c>
      <c r="T23" s="37" t="s">
        <v>140</v>
      </c>
      <c r="U23" s="21" t="s">
        <v>91</v>
      </c>
      <c r="V23" s="29">
        <f t="shared" si="1"/>
        <v>15</v>
      </c>
      <c r="W23" s="21"/>
      <c r="X23" s="21">
        <f t="shared" si="6"/>
        <v>0</v>
      </c>
      <c r="Y23" s="21"/>
      <c r="Z23" s="21"/>
      <c r="AA23" s="29">
        <f t="shared" si="2"/>
        <v>51</v>
      </c>
      <c r="AB23" s="21"/>
      <c r="AC23" s="21">
        <f t="shared" si="7"/>
        <v>0</v>
      </c>
      <c r="AD23" s="21"/>
      <c r="AE23" s="21"/>
      <c r="AF23" s="29">
        <f t="shared" si="3"/>
        <v>84</v>
      </c>
      <c r="AG23" s="21"/>
      <c r="AH23" s="21">
        <f t="shared" si="8"/>
        <v>0</v>
      </c>
      <c r="AI23" s="21"/>
      <c r="AJ23" s="21"/>
      <c r="AK23" s="29">
        <f t="shared" si="4"/>
        <v>50</v>
      </c>
      <c r="AL23" s="21"/>
      <c r="AM23" s="21">
        <f t="shared" si="9"/>
        <v>0</v>
      </c>
      <c r="AN23" s="21"/>
      <c r="AO23" s="21"/>
      <c r="AP23" s="21">
        <f t="shared" si="5"/>
        <v>200</v>
      </c>
      <c r="AQ23" s="21"/>
      <c r="AR23" s="21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83</v>
      </c>
      <c r="D24" s="26" t="s">
        <v>108</v>
      </c>
      <c r="E24" s="37" t="s">
        <v>205</v>
      </c>
      <c r="F24" s="37" t="s">
        <v>73</v>
      </c>
      <c r="G24" s="37" t="s">
        <v>109</v>
      </c>
      <c r="H24" s="37" t="s">
        <v>110</v>
      </c>
      <c r="I24" s="37" t="s">
        <v>87</v>
      </c>
      <c r="J24" s="37" t="s">
        <v>88</v>
      </c>
      <c r="K24" s="37" t="s">
        <v>111</v>
      </c>
      <c r="L24" s="56">
        <v>30</v>
      </c>
      <c r="M24" s="56">
        <v>60</v>
      </c>
      <c r="N24" s="56">
        <v>60</v>
      </c>
      <c r="O24" s="56">
        <v>50</v>
      </c>
      <c r="P24" s="54">
        <f t="shared" si="11"/>
        <v>200</v>
      </c>
      <c r="Q24" s="37" t="s">
        <v>48</v>
      </c>
      <c r="R24" s="37" t="s">
        <v>112</v>
      </c>
      <c r="S24" s="37" t="s">
        <v>113</v>
      </c>
      <c r="T24" s="37" t="s">
        <v>140</v>
      </c>
      <c r="U24" s="21" t="s">
        <v>91</v>
      </c>
      <c r="V24" s="29">
        <f t="shared" si="1"/>
        <v>30</v>
      </c>
      <c r="W24" s="21"/>
      <c r="X24" s="21">
        <f t="shared" si="6"/>
        <v>0</v>
      </c>
      <c r="Y24" s="21"/>
      <c r="Z24" s="21"/>
      <c r="AA24" s="29">
        <f t="shared" si="2"/>
        <v>60</v>
      </c>
      <c r="AB24" s="21"/>
      <c r="AC24" s="21">
        <f t="shared" si="7"/>
        <v>0</v>
      </c>
      <c r="AD24" s="21"/>
      <c r="AE24" s="21"/>
      <c r="AF24" s="29">
        <f t="shared" si="3"/>
        <v>60</v>
      </c>
      <c r="AG24" s="21"/>
      <c r="AH24" s="21">
        <f t="shared" si="8"/>
        <v>0</v>
      </c>
      <c r="AI24" s="21"/>
      <c r="AJ24" s="21"/>
      <c r="AK24" s="29">
        <f t="shared" si="4"/>
        <v>50</v>
      </c>
      <c r="AL24" s="21"/>
      <c r="AM24" s="21">
        <f t="shared" si="9"/>
        <v>0</v>
      </c>
      <c r="AN24" s="21"/>
      <c r="AO24" s="21"/>
      <c r="AP24" s="21">
        <f t="shared" si="5"/>
        <v>200</v>
      </c>
      <c r="AQ24" s="21"/>
      <c r="AR24" s="21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83</v>
      </c>
      <c r="D25" s="26" t="s">
        <v>114</v>
      </c>
      <c r="E25" s="37" t="s">
        <v>206</v>
      </c>
      <c r="F25" s="37" t="s">
        <v>73</v>
      </c>
      <c r="G25" s="37" t="s">
        <v>115</v>
      </c>
      <c r="H25" s="37" t="s">
        <v>116</v>
      </c>
      <c r="I25" s="37" t="s">
        <v>87</v>
      </c>
      <c r="J25" s="37" t="s">
        <v>88</v>
      </c>
      <c r="K25" s="37" t="s">
        <v>111</v>
      </c>
      <c r="L25" s="54">
        <v>50</v>
      </c>
      <c r="M25" s="54">
        <v>80</v>
      </c>
      <c r="N25" s="54">
        <v>80</v>
      </c>
      <c r="O25" s="54">
        <v>50</v>
      </c>
      <c r="P25" s="54">
        <f>SUM(L25:O25)</f>
        <v>260</v>
      </c>
      <c r="Q25" s="37" t="s">
        <v>48</v>
      </c>
      <c r="R25" s="37" t="s">
        <v>117</v>
      </c>
      <c r="S25" s="37" t="s">
        <v>113</v>
      </c>
      <c r="T25" s="37" t="s">
        <v>140</v>
      </c>
      <c r="U25" s="21" t="s">
        <v>91</v>
      </c>
      <c r="V25" s="29">
        <f t="shared" si="1"/>
        <v>50</v>
      </c>
      <c r="W25" s="21"/>
      <c r="X25" s="21">
        <f t="shared" si="6"/>
        <v>0</v>
      </c>
      <c r="Y25" s="21"/>
      <c r="Z25" s="21"/>
      <c r="AA25" s="29">
        <f t="shared" si="2"/>
        <v>80</v>
      </c>
      <c r="AB25" s="21"/>
      <c r="AC25" s="21">
        <f t="shared" si="7"/>
        <v>0</v>
      </c>
      <c r="AD25" s="21"/>
      <c r="AE25" s="21"/>
      <c r="AF25" s="29">
        <f t="shared" si="3"/>
        <v>80</v>
      </c>
      <c r="AG25" s="21"/>
      <c r="AH25" s="21">
        <f t="shared" si="8"/>
        <v>0</v>
      </c>
      <c r="AI25" s="21"/>
      <c r="AJ25" s="21"/>
      <c r="AK25" s="29">
        <f t="shared" si="4"/>
        <v>50</v>
      </c>
      <c r="AL25" s="21"/>
      <c r="AM25" s="21">
        <f t="shared" si="9"/>
        <v>0</v>
      </c>
      <c r="AN25" s="21"/>
      <c r="AO25" s="21"/>
      <c r="AP25" s="21">
        <f t="shared" si="5"/>
        <v>260</v>
      </c>
      <c r="AQ25" s="21"/>
      <c r="AR25" s="21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83</v>
      </c>
      <c r="D26" s="26" t="s">
        <v>118</v>
      </c>
      <c r="E26" s="37" t="s">
        <v>207</v>
      </c>
      <c r="F26" s="37" t="s">
        <v>73</v>
      </c>
      <c r="G26" s="37" t="s">
        <v>119</v>
      </c>
      <c r="H26" s="37" t="s">
        <v>120</v>
      </c>
      <c r="I26" s="37" t="s">
        <v>87</v>
      </c>
      <c r="J26" s="37" t="s">
        <v>88</v>
      </c>
      <c r="K26" s="37" t="s">
        <v>111</v>
      </c>
      <c r="L26" s="54">
        <v>8</v>
      </c>
      <c r="M26" s="54">
        <v>15</v>
      </c>
      <c r="N26" s="54">
        <v>15</v>
      </c>
      <c r="O26" s="54">
        <v>12</v>
      </c>
      <c r="P26" s="54">
        <f t="shared" si="11"/>
        <v>50</v>
      </c>
      <c r="Q26" s="37" t="s">
        <v>48</v>
      </c>
      <c r="R26" s="37" t="s">
        <v>121</v>
      </c>
      <c r="S26" s="37" t="s">
        <v>113</v>
      </c>
      <c r="T26" s="37" t="s">
        <v>140</v>
      </c>
      <c r="U26" s="21" t="s">
        <v>91</v>
      </c>
      <c r="V26" s="29">
        <f t="shared" si="1"/>
        <v>8</v>
      </c>
      <c r="W26" s="21"/>
      <c r="X26" s="21">
        <f t="shared" si="6"/>
        <v>0</v>
      </c>
      <c r="Y26" s="21"/>
      <c r="Z26" s="21"/>
      <c r="AA26" s="29">
        <f t="shared" si="2"/>
        <v>15</v>
      </c>
      <c r="AB26" s="21"/>
      <c r="AC26" s="21">
        <f t="shared" si="7"/>
        <v>0</v>
      </c>
      <c r="AD26" s="21"/>
      <c r="AE26" s="21"/>
      <c r="AF26" s="29">
        <f t="shared" si="3"/>
        <v>15</v>
      </c>
      <c r="AG26" s="21"/>
      <c r="AH26" s="21">
        <f t="shared" si="8"/>
        <v>0</v>
      </c>
      <c r="AI26" s="21"/>
      <c r="AJ26" s="21"/>
      <c r="AK26" s="29">
        <f t="shared" si="4"/>
        <v>12</v>
      </c>
      <c r="AL26" s="21"/>
      <c r="AM26" s="21">
        <f t="shared" si="9"/>
        <v>0</v>
      </c>
      <c r="AN26" s="21"/>
      <c r="AO26" s="21"/>
      <c r="AP26" s="21">
        <f t="shared" si="5"/>
        <v>50</v>
      </c>
      <c r="AQ26" s="21"/>
      <c r="AR26" s="21">
        <f t="shared" si="10"/>
        <v>0</v>
      </c>
      <c r="AS26" s="21"/>
    </row>
    <row r="27" spans="1:45" s="30" customFormat="1" ht="86.4" x14ac:dyDescent="0.3">
      <c r="A27" s="22"/>
      <c r="B27" s="21"/>
      <c r="C27" s="21" t="s">
        <v>83</v>
      </c>
      <c r="D27" s="26" t="s">
        <v>122</v>
      </c>
      <c r="E27" s="37" t="s">
        <v>123</v>
      </c>
      <c r="F27" s="37" t="s">
        <v>73</v>
      </c>
      <c r="G27" s="37" t="s">
        <v>124</v>
      </c>
      <c r="H27" s="37" t="s">
        <v>125</v>
      </c>
      <c r="I27" s="37" t="s">
        <v>87</v>
      </c>
      <c r="J27" s="37" t="s">
        <v>88</v>
      </c>
      <c r="K27" s="37" t="s">
        <v>111</v>
      </c>
      <c r="L27" s="54">
        <v>8</v>
      </c>
      <c r="M27" s="54">
        <v>15</v>
      </c>
      <c r="N27" s="54">
        <v>15</v>
      </c>
      <c r="O27" s="54">
        <v>13</v>
      </c>
      <c r="P27" s="54">
        <f>SUM(L27:O27)</f>
        <v>51</v>
      </c>
      <c r="Q27" s="37" t="s">
        <v>48</v>
      </c>
      <c r="R27" s="37" t="s">
        <v>126</v>
      </c>
      <c r="S27" s="37" t="s">
        <v>113</v>
      </c>
      <c r="T27" s="37" t="s">
        <v>140</v>
      </c>
      <c r="U27" s="21" t="s">
        <v>91</v>
      </c>
      <c r="V27" s="29">
        <f t="shared" si="1"/>
        <v>8</v>
      </c>
      <c r="W27" s="21"/>
      <c r="X27" s="21">
        <f t="shared" si="6"/>
        <v>0</v>
      </c>
      <c r="Y27" s="21"/>
      <c r="Z27" s="21"/>
      <c r="AA27" s="29">
        <f t="shared" si="2"/>
        <v>15</v>
      </c>
      <c r="AB27" s="21"/>
      <c r="AC27" s="21">
        <f t="shared" si="7"/>
        <v>0</v>
      </c>
      <c r="AD27" s="21"/>
      <c r="AE27" s="21"/>
      <c r="AF27" s="29">
        <f t="shared" si="3"/>
        <v>15</v>
      </c>
      <c r="AG27" s="21"/>
      <c r="AH27" s="21">
        <f t="shared" si="8"/>
        <v>0</v>
      </c>
      <c r="AI27" s="21"/>
      <c r="AJ27" s="21"/>
      <c r="AK27" s="29">
        <f t="shared" si="4"/>
        <v>13</v>
      </c>
      <c r="AL27" s="21"/>
      <c r="AM27" s="21">
        <f t="shared" si="9"/>
        <v>0</v>
      </c>
      <c r="AN27" s="21"/>
      <c r="AO27" s="21"/>
      <c r="AP27" s="21">
        <f t="shared" si="5"/>
        <v>51</v>
      </c>
      <c r="AQ27" s="21"/>
      <c r="AR27" s="21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127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72" x14ac:dyDescent="0.3">
      <c r="A29" s="32"/>
      <c r="B29" s="27"/>
      <c r="C29" s="27" t="s">
        <v>141</v>
      </c>
      <c r="D29" s="32" t="s">
        <v>142</v>
      </c>
      <c r="E29" s="27" t="s">
        <v>143</v>
      </c>
      <c r="F29" s="27" t="s">
        <v>130</v>
      </c>
      <c r="G29" s="27" t="s">
        <v>144</v>
      </c>
      <c r="H29" s="27" t="s">
        <v>145</v>
      </c>
      <c r="I29" s="27" t="s">
        <v>146</v>
      </c>
      <c r="J29" s="39" t="s">
        <v>77</v>
      </c>
      <c r="K29" s="39" t="s">
        <v>147</v>
      </c>
      <c r="L29" s="40" t="s">
        <v>148</v>
      </c>
      <c r="M29" s="41">
        <v>0.8</v>
      </c>
      <c r="N29" s="40" t="s">
        <v>148</v>
      </c>
      <c r="O29" s="41">
        <v>0.8</v>
      </c>
      <c r="P29" s="41">
        <v>0.8</v>
      </c>
      <c r="Q29" s="27" t="s">
        <v>48</v>
      </c>
      <c r="R29" s="27" t="s">
        <v>149</v>
      </c>
      <c r="S29" s="27" t="s">
        <v>150</v>
      </c>
      <c r="T29" s="27" t="s">
        <v>151</v>
      </c>
      <c r="U29" s="27" t="s">
        <v>152</v>
      </c>
      <c r="V29" s="29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29">
        <f>M29</f>
        <v>0.8</v>
      </c>
      <c r="AB29" s="27"/>
      <c r="AC29" s="21">
        <f t="shared" si="7"/>
        <v>0</v>
      </c>
      <c r="AD29" s="27"/>
      <c r="AE29" s="27"/>
      <c r="AF29" s="29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29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0" customFormat="1" ht="158.4" x14ac:dyDescent="0.3">
      <c r="A30" s="32"/>
      <c r="B30" s="27"/>
      <c r="C30" s="27" t="s">
        <v>153</v>
      </c>
      <c r="D30" s="32" t="s">
        <v>154</v>
      </c>
      <c r="E30" s="42" t="s">
        <v>155</v>
      </c>
      <c r="F30" s="42" t="s">
        <v>130</v>
      </c>
      <c r="G30" s="42" t="s">
        <v>156</v>
      </c>
      <c r="H30" s="42" t="s">
        <v>157</v>
      </c>
      <c r="I30" s="42" t="s">
        <v>158</v>
      </c>
      <c r="J30" s="42" t="s">
        <v>159</v>
      </c>
      <c r="K30" s="42" t="s">
        <v>156</v>
      </c>
      <c r="L30" s="43" t="s">
        <v>160</v>
      </c>
      <c r="M30" s="44">
        <v>1</v>
      </c>
      <c r="N30" s="44">
        <v>1</v>
      </c>
      <c r="O30" s="45">
        <v>1</v>
      </c>
      <c r="P30" s="45">
        <v>1</v>
      </c>
      <c r="Q30" s="42" t="s">
        <v>161</v>
      </c>
      <c r="R30" s="42" t="s">
        <v>162</v>
      </c>
      <c r="S30" s="42" t="s">
        <v>163</v>
      </c>
      <c r="T30" s="46" t="s">
        <v>164</v>
      </c>
      <c r="U30" s="47" t="s">
        <v>165</v>
      </c>
      <c r="V30" s="29" t="str">
        <f>L30</f>
        <v>No programada</v>
      </c>
      <c r="W30" s="27"/>
      <c r="X30" s="21" t="e">
        <f t="shared" si="6"/>
        <v>#VALUE!</v>
      </c>
      <c r="Y30" s="27"/>
      <c r="Z30" s="27"/>
      <c r="AA30" s="29">
        <f>M30</f>
        <v>1</v>
      </c>
      <c r="AB30" s="27"/>
      <c r="AC30" s="21">
        <f t="shared" si="7"/>
        <v>0</v>
      </c>
      <c r="AD30" s="27"/>
      <c r="AE30" s="27"/>
      <c r="AF30" s="29">
        <f>N30</f>
        <v>1</v>
      </c>
      <c r="AG30" s="27"/>
      <c r="AH30" s="21">
        <f t="shared" si="8"/>
        <v>0</v>
      </c>
      <c r="AI30" s="27"/>
      <c r="AJ30" s="27"/>
      <c r="AK30" s="29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0" customFormat="1" ht="86.4" x14ac:dyDescent="0.3">
      <c r="A31" s="32"/>
      <c r="B31" s="27"/>
      <c r="C31" s="27" t="s">
        <v>141</v>
      </c>
      <c r="D31" s="32" t="s">
        <v>166</v>
      </c>
      <c r="E31" s="27" t="s">
        <v>167</v>
      </c>
      <c r="F31" s="27" t="s">
        <v>130</v>
      </c>
      <c r="G31" s="27" t="s">
        <v>168</v>
      </c>
      <c r="H31" s="27" t="s">
        <v>169</v>
      </c>
      <c r="I31" s="32" t="s">
        <v>170</v>
      </c>
      <c r="J31" s="28" t="s">
        <v>88</v>
      </c>
      <c r="K31" s="27" t="s">
        <v>168</v>
      </c>
      <c r="L31" s="48">
        <v>0</v>
      </c>
      <c r="M31" s="48">
        <v>1</v>
      </c>
      <c r="N31" s="48">
        <v>0</v>
      </c>
      <c r="O31" s="48">
        <v>1</v>
      </c>
      <c r="P31" s="48">
        <v>2</v>
      </c>
      <c r="Q31" s="27" t="s">
        <v>48</v>
      </c>
      <c r="R31" s="42" t="s">
        <v>171</v>
      </c>
      <c r="S31" s="42" t="s">
        <v>171</v>
      </c>
      <c r="T31" s="42" t="s">
        <v>151</v>
      </c>
      <c r="U31" s="42" t="s">
        <v>151</v>
      </c>
      <c r="V31" s="29"/>
      <c r="W31" s="27"/>
      <c r="X31" s="21"/>
      <c r="Y31" s="27"/>
      <c r="Z31" s="27"/>
      <c r="AA31" s="29"/>
      <c r="AB31" s="27"/>
      <c r="AC31" s="21"/>
      <c r="AD31" s="27"/>
      <c r="AE31" s="27"/>
      <c r="AF31" s="29"/>
      <c r="AG31" s="27"/>
      <c r="AH31" s="21"/>
      <c r="AI31" s="27"/>
      <c r="AJ31" s="27"/>
      <c r="AK31" s="29"/>
      <c r="AL31" s="27"/>
      <c r="AM31" s="21"/>
      <c r="AN31" s="27"/>
      <c r="AO31" s="27"/>
      <c r="AP31" s="21"/>
      <c r="AQ31" s="27"/>
      <c r="AR31" s="21"/>
      <c r="AS31" s="27"/>
    </row>
    <row r="32" spans="1:45" s="30" customFormat="1" ht="100.8" x14ac:dyDescent="0.3">
      <c r="A32" s="32"/>
      <c r="B32" s="27"/>
      <c r="C32" s="27" t="s">
        <v>172</v>
      </c>
      <c r="D32" s="32" t="s">
        <v>173</v>
      </c>
      <c r="E32" s="42" t="s">
        <v>174</v>
      </c>
      <c r="F32" s="42" t="s">
        <v>130</v>
      </c>
      <c r="G32" s="42" t="s">
        <v>175</v>
      </c>
      <c r="H32" s="42" t="s">
        <v>176</v>
      </c>
      <c r="I32" s="42" t="s">
        <v>177</v>
      </c>
      <c r="J32" s="42" t="s">
        <v>88</v>
      </c>
      <c r="K32" s="42" t="s">
        <v>178</v>
      </c>
      <c r="L32" s="49">
        <v>1</v>
      </c>
      <c r="M32" s="49">
        <v>0</v>
      </c>
      <c r="N32" s="49">
        <v>0</v>
      </c>
      <c r="O32" s="49">
        <v>0</v>
      </c>
      <c r="P32" s="49">
        <v>1</v>
      </c>
      <c r="Q32" s="42" t="s">
        <v>48</v>
      </c>
      <c r="R32" s="42" t="s">
        <v>179</v>
      </c>
      <c r="S32" s="42" t="s">
        <v>180</v>
      </c>
      <c r="T32" s="42" t="s">
        <v>151</v>
      </c>
      <c r="U32" s="42" t="s">
        <v>181</v>
      </c>
      <c r="V32" s="29"/>
      <c r="W32" s="27"/>
      <c r="X32" s="21"/>
      <c r="Y32" s="27"/>
      <c r="Z32" s="27"/>
      <c r="AA32" s="29"/>
      <c r="AB32" s="27"/>
      <c r="AC32" s="21"/>
      <c r="AD32" s="27"/>
      <c r="AE32" s="27"/>
      <c r="AF32" s="29"/>
      <c r="AG32" s="27"/>
      <c r="AH32" s="21"/>
      <c r="AI32" s="27"/>
      <c r="AJ32" s="27"/>
      <c r="AK32" s="29"/>
      <c r="AL32" s="27"/>
      <c r="AM32" s="21"/>
      <c r="AN32" s="27"/>
      <c r="AO32" s="27"/>
      <c r="AP32" s="21"/>
      <c r="AQ32" s="27"/>
      <c r="AR32" s="21"/>
      <c r="AS32" s="27"/>
    </row>
    <row r="33" spans="1:45" s="30" customFormat="1" ht="86.4" x14ac:dyDescent="0.3">
      <c r="A33" s="32"/>
      <c r="B33" s="27"/>
      <c r="C33" s="27" t="s">
        <v>172</v>
      </c>
      <c r="D33" s="32" t="s">
        <v>182</v>
      </c>
      <c r="E33" s="42" t="s">
        <v>183</v>
      </c>
      <c r="F33" s="42" t="s">
        <v>130</v>
      </c>
      <c r="G33" s="42" t="s">
        <v>184</v>
      </c>
      <c r="H33" s="42" t="s">
        <v>185</v>
      </c>
      <c r="I33" s="42" t="s">
        <v>82</v>
      </c>
      <c r="J33" s="42" t="s">
        <v>77</v>
      </c>
      <c r="K33" s="42" t="s">
        <v>184</v>
      </c>
      <c r="L33" s="49">
        <v>1</v>
      </c>
      <c r="M33" s="49">
        <v>1</v>
      </c>
      <c r="N33" s="49">
        <v>1</v>
      </c>
      <c r="O33" s="49">
        <v>1</v>
      </c>
      <c r="P33" s="49">
        <v>1</v>
      </c>
      <c r="Q33" s="42" t="s">
        <v>186</v>
      </c>
      <c r="R33" s="42" t="s">
        <v>187</v>
      </c>
      <c r="S33" s="42" t="s">
        <v>188</v>
      </c>
      <c r="T33" s="42" t="s">
        <v>151</v>
      </c>
      <c r="U33" s="42" t="s">
        <v>181</v>
      </c>
      <c r="V33" s="29"/>
      <c r="W33" s="27"/>
      <c r="X33" s="21"/>
      <c r="Y33" s="27"/>
      <c r="Z33" s="27"/>
      <c r="AA33" s="29"/>
      <c r="AB33" s="27"/>
      <c r="AC33" s="21"/>
      <c r="AD33" s="27"/>
      <c r="AE33" s="27"/>
      <c r="AF33" s="29"/>
      <c r="AG33" s="27"/>
      <c r="AH33" s="21"/>
      <c r="AI33" s="27"/>
      <c r="AJ33" s="27"/>
      <c r="AK33" s="29"/>
      <c r="AL33" s="27"/>
      <c r="AM33" s="21"/>
      <c r="AN33" s="27"/>
      <c r="AO33" s="27"/>
      <c r="AP33" s="21"/>
      <c r="AQ33" s="27"/>
      <c r="AR33" s="21"/>
      <c r="AS33" s="27"/>
    </row>
    <row r="34" spans="1:45" s="30" customFormat="1" ht="86.4" x14ac:dyDescent="0.3">
      <c r="A34" s="32"/>
      <c r="B34" s="27"/>
      <c r="C34" s="27" t="s">
        <v>189</v>
      </c>
      <c r="D34" s="32" t="s">
        <v>190</v>
      </c>
      <c r="E34" s="27" t="s">
        <v>191</v>
      </c>
      <c r="F34" s="42" t="s">
        <v>130</v>
      </c>
      <c r="G34" s="27" t="s">
        <v>192</v>
      </c>
      <c r="H34" s="27" t="s">
        <v>193</v>
      </c>
      <c r="I34" s="27" t="s">
        <v>194</v>
      </c>
      <c r="J34" s="52" t="s">
        <v>88</v>
      </c>
      <c r="K34" s="27" t="s">
        <v>192</v>
      </c>
      <c r="L34" s="50">
        <v>0</v>
      </c>
      <c r="M34" s="50">
        <v>1</v>
      </c>
      <c r="N34" s="50">
        <v>0</v>
      </c>
      <c r="O34" s="50">
        <v>0</v>
      </c>
      <c r="P34" s="51">
        <v>1</v>
      </c>
      <c r="Q34" s="27" t="s">
        <v>48</v>
      </c>
      <c r="R34" s="27" t="s">
        <v>192</v>
      </c>
      <c r="S34" s="27" t="s">
        <v>195</v>
      </c>
      <c r="T34" s="27" t="s">
        <v>151</v>
      </c>
      <c r="U34" s="27" t="s">
        <v>196</v>
      </c>
      <c r="V34" s="29">
        <f>L34</f>
        <v>0</v>
      </c>
      <c r="W34" s="27"/>
      <c r="X34" s="21" t="e">
        <f t="shared" si="6"/>
        <v>#DIV/0!</v>
      </c>
      <c r="Y34" s="27"/>
      <c r="Z34" s="27"/>
      <c r="AA34" s="29">
        <f>M34</f>
        <v>1</v>
      </c>
      <c r="AB34" s="27"/>
      <c r="AC34" s="21">
        <f t="shared" si="7"/>
        <v>0</v>
      </c>
      <c r="AD34" s="27"/>
      <c r="AE34" s="27"/>
      <c r="AF34" s="29">
        <f>N34</f>
        <v>0</v>
      </c>
      <c r="AG34" s="27"/>
      <c r="AH34" s="21" t="e">
        <f t="shared" si="8"/>
        <v>#DIV/0!</v>
      </c>
      <c r="AI34" s="27"/>
      <c r="AJ34" s="27"/>
      <c r="AK34" s="29">
        <f>O34</f>
        <v>0</v>
      </c>
      <c r="AL34" s="27"/>
      <c r="AM34" s="21" t="e">
        <f t="shared" si="9"/>
        <v>#DIV/0!</v>
      </c>
      <c r="AN34" s="27"/>
      <c r="AO34" s="27"/>
      <c r="AP34" s="21">
        <f>P34</f>
        <v>1</v>
      </c>
      <c r="AQ34" s="27"/>
      <c r="AR34" s="21">
        <f t="shared" si="10"/>
        <v>0</v>
      </c>
      <c r="AS34" s="27"/>
    </row>
    <row r="35" spans="1:45" s="30" customFormat="1" ht="115.2" x14ac:dyDescent="0.3">
      <c r="A35" s="32"/>
      <c r="B35" s="27"/>
      <c r="C35" s="27" t="s">
        <v>189</v>
      </c>
      <c r="D35" s="32" t="s">
        <v>197</v>
      </c>
      <c r="E35" s="27" t="s">
        <v>198</v>
      </c>
      <c r="F35" s="42" t="s">
        <v>130</v>
      </c>
      <c r="G35" s="27" t="s">
        <v>199</v>
      </c>
      <c r="H35" s="27" t="s">
        <v>200</v>
      </c>
      <c r="I35" s="27" t="s">
        <v>194</v>
      </c>
      <c r="J35" s="52" t="s">
        <v>88</v>
      </c>
      <c r="K35" s="27" t="s">
        <v>199</v>
      </c>
      <c r="L35" s="51">
        <v>0</v>
      </c>
      <c r="M35" s="51">
        <v>0</v>
      </c>
      <c r="N35" s="51">
        <v>0</v>
      </c>
      <c r="O35" s="51">
        <v>1</v>
      </c>
      <c r="P35" s="51">
        <v>1</v>
      </c>
      <c r="Q35" s="27" t="s">
        <v>48</v>
      </c>
      <c r="R35" s="27" t="s">
        <v>201</v>
      </c>
      <c r="S35" s="27" t="s">
        <v>202</v>
      </c>
      <c r="T35" s="27" t="s">
        <v>151</v>
      </c>
      <c r="U35" s="27" t="s">
        <v>196</v>
      </c>
      <c r="V35" s="29">
        <f>L35</f>
        <v>0</v>
      </c>
      <c r="W35" s="27"/>
      <c r="X35" s="21" t="e">
        <f t="shared" si="6"/>
        <v>#DIV/0!</v>
      </c>
      <c r="Y35" s="27"/>
      <c r="Z35" s="27"/>
      <c r="AA35" s="29">
        <f>M35</f>
        <v>0</v>
      </c>
      <c r="AB35" s="27"/>
      <c r="AC35" s="21" t="e">
        <f t="shared" si="7"/>
        <v>#DIV/0!</v>
      </c>
      <c r="AD35" s="27"/>
      <c r="AE35" s="27"/>
      <c r="AF35" s="29">
        <f>N35</f>
        <v>0</v>
      </c>
      <c r="AG35" s="27"/>
      <c r="AH35" s="21" t="e">
        <f t="shared" si="8"/>
        <v>#DIV/0!</v>
      </c>
      <c r="AI35" s="27"/>
      <c r="AJ35" s="27"/>
      <c r="AK35" s="29">
        <f>O35</f>
        <v>1</v>
      </c>
      <c r="AL35" s="27"/>
      <c r="AM35" s="21">
        <f t="shared" si="9"/>
        <v>0</v>
      </c>
      <c r="AN35" s="27"/>
      <c r="AO35" s="27"/>
      <c r="AP35" s="21">
        <f>P35</f>
        <v>1</v>
      </c>
      <c r="AQ35" s="27"/>
      <c r="AR35" s="21">
        <f t="shared" si="10"/>
        <v>0</v>
      </c>
      <c r="AS35" s="27"/>
    </row>
    <row r="36" spans="1:45" s="30" customFormat="1" x14ac:dyDescent="0.3">
      <c r="A36" s="32"/>
      <c r="B36" s="27"/>
      <c r="C36" s="27"/>
      <c r="D36" s="32"/>
      <c r="E36" s="27"/>
      <c r="F36" s="27"/>
      <c r="G36" s="27"/>
      <c r="H36" s="27"/>
      <c r="I36" s="27"/>
      <c r="J36" s="28"/>
      <c r="K36" s="28"/>
      <c r="L36" s="31"/>
      <c r="M36" s="31"/>
      <c r="N36" s="31"/>
      <c r="O36" s="31"/>
      <c r="P36" s="31"/>
      <c r="Q36" s="27"/>
      <c r="R36" s="27"/>
      <c r="S36" s="27"/>
      <c r="T36" s="27"/>
      <c r="U36" s="27"/>
      <c r="V36" s="29">
        <f>L36</f>
        <v>0</v>
      </c>
      <c r="W36" s="27"/>
      <c r="X36" s="21" t="e">
        <f t="shared" si="6"/>
        <v>#DIV/0!</v>
      </c>
      <c r="Y36" s="27"/>
      <c r="Z36" s="27"/>
      <c r="AA36" s="29">
        <f>M36</f>
        <v>0</v>
      </c>
      <c r="AB36" s="27"/>
      <c r="AC36" s="21" t="e">
        <f t="shared" si="7"/>
        <v>#DIV/0!</v>
      </c>
      <c r="AD36" s="27"/>
      <c r="AE36" s="27"/>
      <c r="AF36" s="29">
        <f>N36</f>
        <v>0</v>
      </c>
      <c r="AG36" s="27"/>
      <c r="AH36" s="21" t="e">
        <f t="shared" si="8"/>
        <v>#DIV/0!</v>
      </c>
      <c r="AI36" s="27"/>
      <c r="AJ36" s="27"/>
      <c r="AK36" s="29">
        <f>O36</f>
        <v>0</v>
      </c>
      <c r="AL36" s="27"/>
      <c r="AM36" s="21" t="e">
        <f t="shared" si="9"/>
        <v>#DIV/0!</v>
      </c>
      <c r="AN36" s="27"/>
      <c r="AO36" s="27"/>
      <c r="AP36" s="21">
        <f>P36</f>
        <v>0</v>
      </c>
      <c r="AQ36" s="27"/>
      <c r="AR36" s="21" t="e">
        <f t="shared" si="10"/>
        <v>#DIV/0!</v>
      </c>
      <c r="AS36" s="27"/>
    </row>
    <row r="37" spans="1:45" s="5" customFormat="1" ht="15.6" x14ac:dyDescent="0.3">
      <c r="A37" s="10"/>
      <c r="B37" s="10"/>
      <c r="C37" s="10"/>
      <c r="D37" s="10"/>
      <c r="E37" s="11" t="s">
        <v>128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AVERAGE(X29:X36)*20%</f>
        <v>#VALUE!</v>
      </c>
      <c r="Y37" s="10"/>
      <c r="Z37" s="10"/>
      <c r="AA37" s="12"/>
      <c r="AB37" s="12"/>
      <c r="AC37" s="14" t="e">
        <f>AVERAGE(AC29:AC36)*20%</f>
        <v>#DIV/0!</v>
      </c>
      <c r="AD37" s="10"/>
      <c r="AE37" s="10"/>
      <c r="AF37" s="12"/>
      <c r="AG37" s="12"/>
      <c r="AH37" s="14" t="e">
        <f>AVERAGE(AH29:AH36)*20%</f>
        <v>#VALUE!</v>
      </c>
      <c r="AI37" s="10"/>
      <c r="AJ37" s="10"/>
      <c r="AK37" s="12"/>
      <c r="AL37" s="12"/>
      <c r="AM37" s="14" t="e">
        <f>AVERAGE(AM29:AM36)*20%</f>
        <v>#DIV/0!</v>
      </c>
      <c r="AN37" s="10"/>
      <c r="AO37" s="10"/>
      <c r="AP37" s="17"/>
      <c r="AQ37" s="17"/>
      <c r="AR37" s="14" t="e">
        <f>AVERAGE(AR29:AR36)*20%</f>
        <v>#DIV/0!</v>
      </c>
      <c r="AS37" s="10"/>
    </row>
    <row r="38" spans="1:45" s="9" customFormat="1" ht="18" x14ac:dyDescent="0.35">
      <c r="A38" s="6"/>
      <c r="B38" s="6"/>
      <c r="C38" s="6"/>
      <c r="D38" s="6"/>
      <c r="E38" s="7" t="s">
        <v>129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X28+X37</f>
        <v>#DIV/0!</v>
      </c>
      <c r="Y38" s="6"/>
      <c r="Z38" s="6"/>
      <c r="AA38" s="8"/>
      <c r="AB38" s="8"/>
      <c r="AC38" s="19" t="e">
        <f>AC28+AC37</f>
        <v>#DIV/0!</v>
      </c>
      <c r="AD38" s="6"/>
      <c r="AE38" s="6"/>
      <c r="AF38" s="8"/>
      <c r="AG38" s="8"/>
      <c r="AH38" s="19" t="e">
        <f>AH28+AH37</f>
        <v>#VALUE!</v>
      </c>
      <c r="AI38" s="6"/>
      <c r="AJ38" s="6"/>
      <c r="AK38" s="8"/>
      <c r="AL38" s="8"/>
      <c r="AM38" s="19" t="e">
        <f>AM28+AM37</f>
        <v>#DIV/0!</v>
      </c>
      <c r="AN38" s="6"/>
      <c r="AO38" s="6"/>
      <c r="AP38" s="18"/>
      <c r="AQ38" s="18"/>
      <c r="AR38" s="19" t="e">
        <f>AR28+AR37</f>
        <v>#DIV/0!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F19:F28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73</v>
      </c>
    </row>
    <row r="3" spans="1:1" x14ac:dyDescent="0.3">
      <c r="A3" t="s">
        <v>45</v>
      </c>
    </row>
    <row r="4" spans="1:1" x14ac:dyDescent="0.3">
      <c r="A4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purl.org/dc/dcmitype/"/>
    <ds:schemaRef ds:uri="4d1d2e24-7be0-47eb-a1db-99cc6d75caff"/>
    <ds:schemaRef ds:uri="d6eaa91c-3afb-4015-aba1-5ff992c1a5c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5DFB3-A1B7-48F1-B4A5-8DFAE616C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2024-11-21T04:46:24Z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