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28" documentId="8_{B8DE2740-F929-4AE0-8161-C9E8DDE5AA6B}" xr6:coauthVersionLast="47" xr6:coauthVersionMax="47" xr10:uidLastSave="{23EAC390-0C62-4DA0-8856-D6FEBD02EDCF}"/>
  <bookViews>
    <workbookView xWindow="-120" yWindow="-120" windowWidth="29040" windowHeight="15840" xr2:uid="{E1260591-A9D6-4A39-A2D7-BEEA545F6082}"/>
  </bookViews>
  <sheets>
    <sheet name="PROYECCION 2024" sheetId="1" r:id="rId1"/>
  </sheets>
  <definedNames>
    <definedName name="_xlnm._FilterDatabase" localSheetId="0" hidden="1">'PROYECCION 2024'!$A$13:$XEC$19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2" i="1" l="1"/>
  <c r="AP32" i="1" s="1"/>
  <c r="AK32" i="1"/>
  <c r="AA32" i="1"/>
  <c r="V32" i="1"/>
  <c r="T32" i="1"/>
  <c r="AN31" i="1"/>
  <c r="AP31" i="1" s="1"/>
  <c r="T31" i="1"/>
  <c r="V31" i="1" s="1"/>
  <c r="AN30" i="1"/>
  <c r="AP30" i="1" s="1"/>
  <c r="AI30" i="1"/>
  <c r="AK30" i="1" s="1"/>
  <c r="Y30" i="1"/>
  <c r="AA30" i="1" s="1"/>
  <c r="AN29" i="1"/>
  <c r="AP29" i="1" s="1"/>
  <c r="AI29" i="1"/>
  <c r="AD29" i="1"/>
  <c r="AF29" i="1" s="1"/>
  <c r="Y29" i="1"/>
  <c r="AA29" i="1" s="1"/>
  <c r="T29" i="1"/>
  <c r="AN28" i="1"/>
  <c r="AP28" i="1" s="1"/>
  <c r="AI28" i="1"/>
  <c r="AK28" i="1" s="1"/>
  <c r="AD28" i="1"/>
  <c r="Y28" i="1"/>
  <c r="AA28" i="1" s="1"/>
  <c r="T28" i="1"/>
  <c r="AP33" i="1"/>
  <c r="AK33" i="1"/>
  <c r="AF33" i="1"/>
  <c r="AA33" i="1"/>
  <c r="V33" i="1"/>
  <c r="AI26" i="1"/>
  <c r="AK26" i="1" s="1"/>
  <c r="AD26" i="1"/>
  <c r="AF26" i="1" s="1"/>
  <c r="Y26" i="1"/>
  <c r="AA26" i="1" s="1"/>
  <c r="T26" i="1"/>
  <c r="V26" i="1" s="1"/>
  <c r="AP25" i="1"/>
  <c r="AN25" i="1"/>
  <c r="AI25" i="1"/>
  <c r="AK25" i="1" s="1"/>
  <c r="AD25" i="1"/>
  <c r="AF25" i="1" s="1"/>
  <c r="Y25" i="1"/>
  <c r="AA25" i="1" s="1"/>
  <c r="T25" i="1"/>
  <c r="V25" i="1" s="1"/>
  <c r="AN24" i="1"/>
  <c r="AP24" i="1" s="1"/>
  <c r="AI24" i="1"/>
  <c r="AK24" i="1" s="1"/>
  <c r="AD24" i="1"/>
  <c r="AF24" i="1" s="1"/>
  <c r="Y24" i="1"/>
  <c r="AA24" i="1" s="1"/>
  <c r="T24" i="1"/>
  <c r="V24" i="1" s="1"/>
  <c r="AN23" i="1"/>
  <c r="AP23" i="1" s="1"/>
  <c r="AI23" i="1"/>
  <c r="AK23" i="1" s="1"/>
  <c r="AD23" i="1"/>
  <c r="AF23" i="1" s="1"/>
  <c r="Y23" i="1"/>
  <c r="AA23" i="1" s="1"/>
  <c r="T23" i="1"/>
  <c r="V23" i="1" s="1"/>
  <c r="AN22" i="1"/>
  <c r="AP22" i="1" s="1"/>
  <c r="AI22" i="1"/>
  <c r="AK22" i="1" s="1"/>
  <c r="AD22" i="1"/>
  <c r="AF22" i="1" s="1"/>
  <c r="Y22" i="1"/>
  <c r="AA22" i="1" s="1"/>
  <c r="T22" i="1"/>
  <c r="V22" i="1" s="1"/>
  <c r="AN21" i="1"/>
  <c r="AP21" i="1" s="1"/>
  <c r="AI21" i="1"/>
  <c r="AK21" i="1" s="1"/>
  <c r="AD21" i="1"/>
  <c r="AF21" i="1" s="1"/>
  <c r="Y21" i="1"/>
  <c r="AA21" i="1" s="1"/>
  <c r="T21" i="1"/>
  <c r="V21" i="1" s="1"/>
  <c r="AN20" i="1"/>
  <c r="AP20" i="1" s="1"/>
  <c r="AI20" i="1"/>
  <c r="AK20" i="1" s="1"/>
  <c r="AD20" i="1"/>
  <c r="AF20" i="1" s="1"/>
  <c r="AA20" i="1"/>
  <c r="Y20" i="1"/>
  <c r="T20" i="1"/>
  <c r="V20" i="1" s="1"/>
  <c r="AN19" i="1"/>
  <c r="AP19" i="1" s="1"/>
  <c r="AI19" i="1"/>
  <c r="AK19" i="1" s="1"/>
  <c r="AD19" i="1"/>
  <c r="AF19" i="1" s="1"/>
  <c r="Y19" i="1"/>
  <c r="AA19" i="1" s="1"/>
  <c r="T19" i="1"/>
  <c r="V19" i="1" s="1"/>
  <c r="AN18" i="1"/>
  <c r="AP18" i="1" s="1"/>
  <c r="AI18" i="1"/>
  <c r="AK18" i="1" s="1"/>
  <c r="AD18" i="1"/>
  <c r="AF18" i="1" s="1"/>
  <c r="Y18" i="1"/>
  <c r="AA18" i="1" s="1"/>
  <c r="T18" i="1"/>
  <c r="V18" i="1" s="1"/>
  <c r="AN17" i="1"/>
  <c r="AP17" i="1" s="1"/>
  <c r="AI17" i="1"/>
  <c r="AK17" i="1" s="1"/>
  <c r="AD17" i="1"/>
  <c r="AF17" i="1" s="1"/>
  <c r="Y17" i="1"/>
  <c r="AA17" i="1" s="1"/>
  <c r="T17" i="1"/>
  <c r="V17" i="1" s="1"/>
  <c r="AN16" i="1"/>
  <c r="AP16" i="1" s="1"/>
  <c r="AI16" i="1"/>
  <c r="AK16" i="1" s="1"/>
  <c r="AD16" i="1"/>
  <c r="AF16" i="1" s="1"/>
  <c r="Y16" i="1"/>
  <c r="AA16" i="1" s="1"/>
  <c r="T16" i="1"/>
  <c r="V16" i="1" s="1"/>
  <c r="AN15" i="1"/>
  <c r="AP15" i="1" s="1"/>
  <c r="AI15" i="1"/>
  <c r="AK15" i="1" s="1"/>
  <c r="AD15" i="1"/>
  <c r="AF15" i="1" s="1"/>
  <c r="Y15" i="1"/>
  <c r="AA15" i="1" s="1"/>
  <c r="T15" i="1"/>
  <c r="V15" i="1" s="1"/>
  <c r="AN14" i="1"/>
  <c r="AP14" i="1" s="1"/>
  <c r="AI14" i="1"/>
  <c r="AK14" i="1" s="1"/>
  <c r="AD14" i="1"/>
  <c r="AF14" i="1" s="1"/>
  <c r="Y14" i="1"/>
  <c r="AA14" i="1" s="1"/>
  <c r="T14" i="1"/>
  <c r="V14" i="1" s="1"/>
  <c r="AP13" i="1"/>
  <c r="AN13" i="1"/>
  <c r="AI13" i="1"/>
  <c r="AK13" i="1" s="1"/>
  <c r="AK27" i="1" s="1"/>
  <c r="AD13" i="1"/>
  <c r="AF13" i="1" s="1"/>
  <c r="Y13" i="1"/>
  <c r="AA13" i="1" s="1"/>
  <c r="T13" i="1"/>
  <c r="V13" i="1" s="1"/>
  <c r="O26" i="1"/>
  <c r="AN26" i="1" s="1"/>
  <c r="AP26" i="1" s="1"/>
  <c r="AA27" i="1" l="1"/>
  <c r="AA34" i="1" s="1"/>
  <c r="AP27" i="1"/>
  <c r="AP34" i="1" s="1"/>
  <c r="AF27" i="1"/>
  <c r="V27" i="1"/>
  <c r="V34" i="1" s="1"/>
  <c r="AF34" i="1"/>
  <c r="AK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24877E8E-7BC5-4430-AF61-719B68A50587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D2CB9FB6-930B-410C-BE06-262E299A608F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E58FF068-92A3-4784-AA9B-EDAF40E3A59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2FF645B1-DEBF-404F-ABF9-BA7042FD980C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4F142FD2-B822-42F8-9BC0-2B3D42DEB0DC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929F686B-CCCE-4357-8695-6D361C9A995C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1125A570-67DF-498E-8322-B0B6A79DFA4B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10733D5C-2816-4E32-A1B5-89274BB2E565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DC409C9B-5A00-4BA5-8AEE-0FFA36D0573B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C45A4634-4342-4A8A-A1FD-0C08ED7E136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6BF564EF-ECA7-4C2E-BFBB-CD39BF157F78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6F33727E-C224-4D0F-B5FB-0DC876E460E5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importante indicar la magnitud, unidad de medida y la vigencia en la cual se obtuvo</t>
        </r>
      </text>
    </comment>
    <comment ref="I12" authorId="0" shapeId="0" xr:uid="{CD0290ED-AE66-40CE-9029-7BCCA7220385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81C753D9-1D8D-48AB-BB31-ED67DA71FC2B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E13B9090-C6C2-4BFD-A8AA-53997F922EAB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97AF14D9-3A76-43C8-B302-05D68A29886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E5441790-1951-4A76-8021-FED0EE4D902A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F955A835-E4B8-4AE5-95D7-B83A291F4483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4DA2B808-11B4-4877-9DBB-770414D1F58C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185C3A1B-B7D5-40F7-B620-83560E22099A}">
      <text>
        <r>
          <rPr>
            <b/>
            <sz val="9"/>
            <color indexed="81"/>
            <rFont val="Tahoma"/>
            <family val="2"/>
          </rPr>
          <t xml:space="preserve">Indique el tipo de indicador: 
- Eficacia 
- Eficiencia 
- Efectividad </t>
        </r>
      </text>
    </comment>
    <comment ref="Q12" authorId="0" shapeId="0" xr:uid="{DAFEBD4B-68F4-4235-8ED7-7BB07D251E04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D1CC9138-5596-41B8-89DE-402283EF2BE2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BE23B82D-6EAB-4CEC-B4FB-60D91F552068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DDAECB17-FEDB-4BAD-9DEB-38C7ABDF6B81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EEBBE13C-1B35-4E5E-8B3E-2CCBDC0E83B6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1F6918CF-1EE7-4AF8-B3EF-55FED5210921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79D2F2BD-80DD-4D29-B332-4BB16116E34E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39FEC7BF-F2A1-46FF-BED3-490B28162F4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D7686A69-CF5D-4976-807B-A0AD0B74E417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24207A36-EDBD-4580-971E-43370EAAF6A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B5363B76-9F2D-4129-AFAD-90A4FFF4E8A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DD605667-46D2-4519-9F03-CE5FE9EE76F7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EF844228-DC26-43A8-915C-6F25F6B77EF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57226BCA-EFC3-43BE-A67A-10E9AE7AEF2B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B7E4C93D-2B79-4525-8994-6FC2D3E6DA5E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5C1CBCA8-1A77-4EE1-8F2D-5FDED5A40B5D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613F4B47-D8FD-4E06-8F5B-831F3A5EA24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82EBA6F3-3CAF-46B1-870D-3A928684ACAE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76293AF8-C867-4C4F-A375-A4F697A338D8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09310FFB-740D-4FFA-85F1-F3A7E124FCF1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2C07B30A-4B21-4CEC-A272-C914144390F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A47F3912-EFB6-4591-BE3A-2AEB1261929F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3AC40CF6-9CDB-464E-BECF-40BDE112ACF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BD691187-1FE2-4A0C-B64B-8C4FC07E8C84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428F409B-BB6B-4B44-8C90-11881F1A1F06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C664E7D6-0BCD-401A-9F98-ED726193231D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D49B0ACB-8AB4-44D1-8B85-F96EE5C9272E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7" authorId="0" shapeId="0" xr:uid="{366E0311-8B30-4A13-A869-C7EF9DB924AD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33" authorId="0" shapeId="0" xr:uid="{55F42CEA-76DE-41AF-857F-C5782402FF31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34" authorId="0" shapeId="0" xr:uid="{BBC08941-3704-4C60-8EAC-854314E424E3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<sst xmlns="http://schemas.openxmlformats.org/spreadsheetml/2006/main" count="342" uniqueCount="189">
  <si>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  </t>
    </r>
    <r>
      <rPr>
        <b/>
        <u/>
        <sz val="11"/>
        <color theme="1"/>
        <rFont val="Calibri Light"/>
        <family val="2"/>
        <scheme val="major"/>
      </rPr>
      <t>FOMENTO Y PROTECCIÓN DE DDHH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</si>
  <si>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</si>
  <si>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</si>
  <si>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</si>
  <si>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</si>
  <si>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</si>
  <si>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</si>
  <si>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</si>
  <si>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</si>
  <si>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</si>
  <si>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</si>
  <si>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</si>
  <si>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</si>
  <si>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</si>
  <si>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</si>
  <si>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</si>
  <si>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</si>
  <si>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</si>
  <si>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</si>
  <si>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</si>
  <si>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</si>
  <si>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</si>
  <si>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</si>
  <si>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</si>
  <si>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</si>
  <si>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</si>
  <si>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</si>
  <si>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</si>
  <si>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</si>
  <si>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</si>
  <si>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</si>
  <si>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Brindar atención oportuna y de calidad a los diferentes sectores poblacionales, generando relaciones de confianza y respeto por la diferencia.</t>
  </si>
  <si>
    <t>Gestión</t>
  </si>
  <si>
    <t>Suma</t>
  </si>
  <si>
    <t>Eficacia</t>
  </si>
  <si>
    <t>Documentos Planes de Trabajo CLDDHH</t>
  </si>
  <si>
    <t>Dirección de Derechos Humanos 
-Equipo Territorial</t>
  </si>
  <si>
    <t>Informes trimestrales con caracterizaciones de la población atendida y tipo de atenciones realizadas</t>
  </si>
  <si>
    <t>Sistema de información</t>
  </si>
  <si>
    <t>Dirección de Derechos Humanos- Equipo Prevención</t>
  </si>
  <si>
    <t xml:space="preserve">Número de Informes de avance de la gestión de archivos de la Dirección de DDHH </t>
  </si>
  <si>
    <t xml:space="preserve">Informes de avance de gestión de archivos </t>
  </si>
  <si>
    <t>Informe trimestral de seguimiento</t>
  </si>
  <si>
    <t xml:space="preserve">Informes de seguimiento </t>
  </si>
  <si>
    <t>Dirección de Derechos Humanos</t>
  </si>
  <si>
    <t>Atender al 100% de la demanda de educación en derechos humanos solicitada por agentes institucionales, fuerza pública y ciudadanía en general</t>
  </si>
  <si>
    <t>(# de personas formadas / # de personas que demandan procesos de formación) * 100</t>
  </si>
  <si>
    <t>15.970  registros de personas participantes en el  proceso de formación  Dirección de DDHH entre el 2020 y septiembre del 2023</t>
  </si>
  <si>
    <t>Constante</t>
  </si>
  <si>
    <t>Informe trimestral consolidado de procesos de formación</t>
  </si>
  <si>
    <t>Base de datos de formación</t>
  </si>
  <si>
    <t xml:space="preserve">Dirección de Derechos Humanos
Equipo de formación </t>
  </si>
  <si>
    <t>Actas de sensibilización de los Comités Locales de Derechos Humanos</t>
  </si>
  <si>
    <t>Dirección de Derechos Humanos 
 Equipo de Política Pública de DDHH</t>
  </si>
  <si>
    <t>Realizar (220) acciones de territorialización de  la política pública integral de Derechos Humanos en el Distrito Capital, que favorezca la participación ciudadana en los Comités Locales de Derechos Humanos.</t>
  </si>
  <si>
    <t>Sumatoria de acciones de territorialización de la política pública de DDHH</t>
  </si>
  <si>
    <t>Número de acciones realizadas de territorialización de la política pública de DDHH</t>
  </si>
  <si>
    <t>Efectividad</t>
  </si>
  <si>
    <t xml:space="preserve">Informe de gestión territorial mensual </t>
  </si>
  <si>
    <t xml:space="preserve">Listados de asistencia y/o actas. </t>
  </si>
  <si>
    <t>Número de estrategias con enfoque poblacional y territorial para la garantía de los derechos humanos.</t>
  </si>
  <si>
    <t>Sumatoria de estrategias implementadas.</t>
  </si>
  <si>
    <t xml:space="preserve">Número de estrategias implementadas
</t>
  </si>
  <si>
    <t>(6) Documentos estrategias territoriales y poblacionales</t>
  </si>
  <si>
    <t>Listados de asistencia, actas, pieza audiovisual</t>
  </si>
  <si>
    <t>Brindar atención oportuna y de calidad a los diferentes sectores poblacionales, generando relaciones de confianza y respeto por la diferencia</t>
  </si>
  <si>
    <t>Porcentaje de socializaciones y capacitaciones</t>
  </si>
  <si>
    <t>Informes trimestrales de ejecución</t>
  </si>
  <si>
    <t>Actas de socialización y capacitación</t>
  </si>
  <si>
    <t xml:space="preserve">Número de Informes de gestión </t>
  </si>
  <si>
    <t>Informe semestral de seguimiento</t>
  </si>
  <si>
    <t xml:space="preserve">Acompañar el proceso de aprobación del 100% de los planes de trabajo de Comités Locales de Derechos Humanos </t>
  </si>
  <si>
    <t>Atender el 100% de personas que se contacten a través de los canales de las rutas de atención dispuestas por la Dirección de Derechos Humanos</t>
  </si>
  <si>
    <t>N/A</t>
  </si>
  <si>
    <t>Sumatoria  de informes de avance de la gestión de archivos de la Dirección de Derechos Humanos</t>
  </si>
  <si>
    <t>Implementar seis (6) estrategias con enfoque territorial y poblacional  para el fortalecimiento de la organización social y comunitaria en garantía de los derechos humanos.</t>
  </si>
  <si>
    <t>Un informe 2023.</t>
  </si>
  <si>
    <t xml:space="preserve">Dos (2)  informes 2022. </t>
  </si>
  <si>
    <t>Dos (2) informes de seguimiento al Decreto 053 de 2023,  por recomendación de la Comité Internacional de Derechos Humanos - 2023</t>
  </si>
  <si>
    <t>(8) estrategias con enfoque territorial y poblacional  para el fortalecimiento de la organización social y comunitaria en garantía de los derechos humanos, implementadas 2023</t>
  </si>
  <si>
    <t xml:space="preserve">A la fecha en 2023 se han reportado 385 acciones. </t>
  </si>
  <si>
    <t xml:space="preserve">A la fecha en 2023 se han reportado 15 Sensibilizaciones en los espacios de los Comités locales de Derechos humanos - bimensual </t>
  </si>
  <si>
    <t xml:space="preserve">A la fecha en 2023 se han realizado 1966 atenciones en  las (5) Rutas de  Prevención y promoción de DDHH </t>
  </si>
  <si>
    <t>Realizar dos (2) Informes de gestión del Comité Distrital de Prevención.</t>
  </si>
  <si>
    <t>Realizar tres (3) Informes de seguimiento a los planes de acción y reportes de las acciones implementadas en el Distrito respecto a las Alertas Tempranas emitidas  por la Defensoría del Pueblo y de la Comisión Intersectorial de Alertas Tempranas (CIPRAT) del Ministerio del Interior.</t>
  </si>
  <si>
    <t>Realizar dos (2) Informes de avance a la implementación del Decreto 053 de 2023 "por medio del cual se establece y adopta el Protocolo Distrital para la garantía y protección de los derechos a la reunión, manifestación pública y la protesta social pacífica" y el seguimiento a las recomendaciones del CIDH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</si>
  <si>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</si>
  <si>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 xml:space="preserve">Avanzar  en un 50% el diagnóstico de la situación de vulneración y amenaza a los derechos fundamentales a la libertad y objeción de conciencia en Bogotá, en los ámbitos: educativo, laboral, médico, militar, ciudadanía en general. </t>
  </si>
  <si>
    <t xml:space="preserve">Retadora </t>
  </si>
  <si>
    <t>Porcentaje de avance de la elaboración del diagnóstico</t>
  </si>
  <si>
    <t>(No. De acciones implementadas / No de acciones programadas para el periodo) * peso ponderado )X 100</t>
  </si>
  <si>
    <t>Subdirección de Asuntos de Libertad Religiosa y de Conciencia</t>
  </si>
  <si>
    <t>Sumatoria del No. de acciones de  sensibilización realizadas</t>
  </si>
  <si>
    <t>(12) eventos  de  sensibilización para servidores públicos, líderes religiosos y/o ciudadanía en general en relación con el ejercicio y el contenido de las libertades fundamentales de religión culto y conciencia, brindados por la SARLC de 
enero- sept. 2021</t>
  </si>
  <si>
    <t>Acciones de  sensibilización</t>
  </si>
  <si>
    <t>Informes, registros administrativos, material didáctico, documentos, registros fotográficos y/o vínculos digitales a las grabaciones y/o piezas publicitarias.</t>
  </si>
  <si>
    <t xml:space="preserve">Evento y/o  sensibilización, </t>
  </si>
  <si>
    <t>Implementar estrategias de Gobierno Abierto y transparencia, haciendo uso de herramientas de las TIC para su divulgación, como parte del fortalecimiento de la relación entre la ciudadanía y el gobierno.</t>
  </si>
  <si>
    <t>Sumatoria  de informes  de acompañamiento a las reuniones ordinarias y extraordinarias de los comités locales de libertad religiosa</t>
  </si>
  <si>
    <t>(4) Informes trimestrales  de acompañamiento a las reuniones ordinarias y extraordinarias de los comités locales de libertad religiosa 2023</t>
  </si>
  <si>
    <t xml:space="preserve">Informes de acompañamiento a las reuniones ordinarias y extraordinarias de los comités locales de libertad religiosa </t>
  </si>
  <si>
    <t xml:space="preserve">Número de Informes de avance de implementación  </t>
  </si>
  <si>
    <t xml:space="preserve">Número de Informes de seguimiento </t>
  </si>
  <si>
    <t>Informes trimestral de seguimiento</t>
  </si>
  <si>
    <t xml:space="preserve"> A la fecha se han reportado (3)   informes trimestrales  de gestión de archivo- 2023 </t>
  </si>
  <si>
    <t>Realizar doce (12) sensibilizaciones para servidores públicos, líderes religiosos y/o ciudadanía en general en relación con el ejercicio y el contenido de las libertades fundamentales de religión culto y conciencia, participación ciudadana y/o resolución de conflictos.</t>
  </si>
  <si>
    <t xml:space="preserve">A la fecha avance del 35%  del 50 % programado para el 2023- (1) Informe consolidado de la fase de diseño y recolección de la información y fuentes de sondeo de indagación a las entidades públicas. </t>
  </si>
  <si>
    <t>Subsecretaría para la Gobernabilidad y Garantía de Derechos
Dirección de Derechos Humanos
Subdirección de Asuntos de Libertad Religiosa y de Conciencia</t>
  </si>
  <si>
    <t>I TRIMESTRE</t>
  </si>
  <si>
    <t>II TRIMESTRE</t>
  </si>
  <si>
    <t>III TRIMESTRE</t>
  </si>
  <si>
    <t>IV TRIMESTRE</t>
  </si>
  <si>
    <t>SEGUIMIENTO ACUMULADO PLAN GESTIÓN</t>
  </si>
  <si>
    <t>PROGRAMADO</t>
  </si>
  <si>
    <t>EJECUTADO</t>
  </si>
  <si>
    <t>RESULTADO DE LA MEDICIÓN</t>
  </si>
  <si>
    <t>ANÁLISIS DE AVANCE</t>
  </si>
  <si>
    <t xml:space="preserve">EVIDENCIA </t>
  </si>
  <si>
    <t>Total metas técnicas (80%)</t>
  </si>
  <si>
    <t>Total metas transversales (20%)</t>
  </si>
  <si>
    <t xml:space="preserve">Total plan de gestión </t>
  </si>
  <si>
    <t>Porcentaje de planes de trabajo aprobados por el comité local de DDHH</t>
  </si>
  <si>
    <t>(No. de planes de trabajo aprobados por los comités locales de DDHH / No.  de planes de trabajo presentados en los  Comités Locales de DDHH) X 100</t>
  </si>
  <si>
    <t>20 planes de trabajo de Comités locales de Derechos Humanos aprobados para cada una de las vigencias 2021, 2022 y 2023</t>
  </si>
  <si>
    <t>Porcentaje de planes de trabajo aprobados</t>
  </si>
  <si>
    <t>(Número de atenciones realizadas / Número de solicitudes realizadas) X 100</t>
  </si>
  <si>
    <t>No. de  acciones de territorialización de la política pública de DDHH</t>
  </si>
  <si>
    <t>Número de socializaciones y capacitaciones realizadas / Número de socializaciones y capacitaciones programadas * 100</t>
  </si>
  <si>
    <t xml:space="preserve">Sumatoría del número de informes de gestión </t>
  </si>
  <si>
    <t>Número de acciones de sensibilización realizadas</t>
  </si>
  <si>
    <t xml:space="preserve">Número de  informes de acompañamiento a las reuniones ordinarias y extraordinarias de los comités locales de libertad religiosa  </t>
  </si>
  <si>
    <t>Informe trimestral de avance en la elaboración de diagnóstico de la vulneración a los derechos fundamentales a la libertad y objeción de conciencia en el Distrito Capital</t>
  </si>
  <si>
    <t xml:space="preserve">1. Finalización de fase de  Recolección de información  2. Análisis y sistematización de  información  cualitativa y cuantitativa 3. Socialización de la Información </t>
  </si>
  <si>
    <t xml:space="preserve">(20) documentos de Excel de Plan de Trabajo CLDDHH y (20) actas de aprobación de los planes de trabajo. </t>
  </si>
  <si>
    <t>Realizar (4 ) informes de Gestión de Archivos según las disposiciones existentes (Protocolo gestión de archivos de derechos humanos - Acuerdo 04 de 2015) en acompañamiento de la Dirección Administrativa.</t>
  </si>
  <si>
    <t>Porcentaje de cumplimiento de la demanda de formación sobre derechos humanos</t>
  </si>
  <si>
    <t xml:space="preserve">       
Realizar veinte (20) sensibilizaciones relacionadas con la política pública integral de Derechos Humanos en el marco de los comités locales de Derechos Humanos.</t>
  </si>
  <si>
    <t>Sensibilizaciones de política pública de Derechos Humanos en los Comités Locales de Derechos Humanos.</t>
  </si>
  <si>
    <t>Sumatoria de sensibilizaciones relacionada con la política pública integral de Derechos Humanos en el marco de los Comités Locales de Derechos Humanos</t>
  </si>
  <si>
    <t>(20) actas de Sensibilizaciones de política pública de Derechos Humanos en los Comités Locales de Derechos Humanos.</t>
  </si>
  <si>
    <t>Atender el 100% de solicitudes que realicen  organizaciones internacionales, sociales, de la academia e interinstitucionales en cuanto a socializaciones y capacitaciones para el fortalecimiento de las rutas de atención en materia de prevención de derechos humanos</t>
  </si>
  <si>
    <t>Dirección de Derechos Humanos- Equipo de Prevención</t>
  </si>
  <si>
    <t xml:space="preserve">Sumatoria del número de Informes de avance de implementación  </t>
  </si>
  <si>
    <t xml:space="preserve">sumatoria del número de Informes de seguimiento </t>
  </si>
  <si>
    <t xml:space="preserve">Realizar (4)  Informes de acompañamiento a las reuniones ordinarias y extraordinarias  de los  comités locales de libertad religiosa </t>
  </si>
  <si>
    <t>Porcentaje de atenciones realizadas por las rutas de atención</t>
  </si>
  <si>
    <t>Porcentaje de atenciones realizadas</t>
  </si>
  <si>
    <t>Número de Informes de avance a la implementación del Decreto 053 de 2023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</si>
  <si>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</si>
  <si>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</si>
  <si>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</si>
  <si>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</si>
  <si>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</si>
  <si>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</si>
  <si>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</si>
  <si>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</si>
  <si>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</si>
  <si>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</si>
  <si>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</si>
  <si>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</si>
  <si>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</si>
  <si>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</si>
  <si>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</si>
  <si>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</si>
  <si>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</si>
  <si>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</si>
  <si>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</si>
  <si>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</si>
  <si>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</si>
  <si>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</si>
  <si>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Registro de asistencia y presentación realizada</t>
  </si>
  <si>
    <t>Líder del proceso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</si>
  <si>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</si>
  <si>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</si>
  <si>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</si>
  <si>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</si>
  <si>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</si>
  <si>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</si>
  <si>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</si>
  <si>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</si>
  <si>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</si>
  <si>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</si>
  <si>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</si>
  <si>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</si>
  <si>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</si>
  <si>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</si>
  <si>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</si>
  <si>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14711</t>
    </r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</si>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</sst>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color theme="8" tint="-0.249977111117893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rgb="FF4472C4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/>
    <xf numFmtId="9" fontId="13" fillId="3" borderId="1" xfId="1" applyFont="1" applyFill="1" applyBorder="1" applyAlignment="1">
      <alignment wrapText="1"/>
    </xf>
    <xf numFmtId="9" fontId="13" fillId="3" borderId="1" xfId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3" borderId="1" xfId="0" applyFont="1" applyFill="1" applyBorder="1" applyAlignment="1">
      <alignment wrapText="1"/>
    </xf>
    <xf numFmtId="9" fontId="15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9" fontId="15" fillId="3" borderId="1" xfId="0" applyNumberFormat="1" applyFont="1" applyFill="1" applyBorder="1" applyAlignment="1">
      <alignment horizontal="right" wrapText="1"/>
    </xf>
    <xf numFmtId="0" fontId="16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9" fontId="16" fillId="4" borderId="1" xfId="1" applyFont="1" applyFill="1" applyBorder="1" applyAlignment="1">
      <alignment wrapText="1"/>
    </xf>
    <xf numFmtId="9" fontId="3" fillId="4" borderId="1" xfId="0" applyNumberFormat="1" applyFont="1" applyFill="1" applyBorder="1" applyAlignment="1">
      <alignment wrapText="1"/>
    </xf>
    <xf numFmtId="9" fontId="16" fillId="4" borderId="1" xfId="1" applyFont="1" applyFill="1" applyBorder="1" applyAlignment="1">
      <alignment horizontal="right" wrapText="1"/>
    </xf>
    <xf numFmtId="0" fontId="16" fillId="0" borderId="0" xfId="0" applyFont="1" applyAlignment="1">
      <alignment wrapText="1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9" fontId="13" fillId="3" borderId="1" xfId="1" applyFont="1" applyFill="1" applyBorder="1" applyAlignment="1">
      <alignment horizontal="center" wrapText="1"/>
    </xf>
    <xf numFmtId="9" fontId="15" fillId="3" borderId="1" xfId="0" applyNumberFormat="1" applyFont="1" applyFill="1" applyBorder="1" applyAlignment="1">
      <alignment horizontal="center" wrapText="1"/>
    </xf>
    <xf numFmtId="9" fontId="16" fillId="4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9" fontId="11" fillId="0" borderId="4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 wrapText="1"/>
    </xf>
    <xf numFmtId="9" fontId="7" fillId="0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justify" vertical="center" wrapText="1"/>
    </xf>
    <xf numFmtId="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left" vertical="center" wrapText="1"/>
    </xf>
    <xf numFmtId="9" fontId="17" fillId="0" borderId="1" xfId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9" fontId="17" fillId="2" borderId="1" xfId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1" fontId="17" fillId="2" borderId="1" xfId="1" applyNumberFormat="1" applyFont="1" applyFill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9" fontId="21" fillId="0" borderId="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justify" vertical="center" wrapText="1"/>
    </xf>
    <xf numFmtId="9" fontId="18" fillId="0" borderId="1" xfId="1" applyFont="1" applyBorder="1" applyAlignment="1">
      <alignment horizontal="justify" vertical="center" wrapText="1"/>
    </xf>
    <xf numFmtId="9" fontId="18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1863808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2539ED-D641-4E0F-97E8-7356FBB1C8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27746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C80D-157C-4A9A-83EB-E9EDD4F5FA4B}">
  <dimension ref="A1:AQ34"/>
  <sheetViews>
    <sheetView tabSelected="1" zoomScale="85" zoomScaleNormal="85" workbookViewId="0">
      <selection activeCell="V34" sqref="V34"/>
    </sheetView>
  </sheetViews>
  <sheetFormatPr baseColWidth="10" defaultColWidth="10.85546875" defaultRowHeight="15" x14ac:dyDescent="0.25"/>
  <cols>
    <col min="1" max="1" width="6.140625" style="5" customWidth="1"/>
    <col min="2" max="2" width="41.28515625" style="5" customWidth="1"/>
    <col min="3" max="3" width="8.140625" style="5" customWidth="1"/>
    <col min="4" max="4" width="44.28515625" style="5" bestFit="1" customWidth="1"/>
    <col min="5" max="5" width="10.85546875" style="5" customWidth="1"/>
    <col min="6" max="6" width="24.42578125" style="5" customWidth="1"/>
    <col min="7" max="7" width="28.85546875" style="5" customWidth="1"/>
    <col min="8" max="8" width="41" style="5" customWidth="1"/>
    <col min="9" max="9" width="18.42578125" style="11" customWidth="1"/>
    <col min="10" max="10" width="22.85546875" style="58" customWidth="1"/>
    <col min="11" max="14" width="7.28515625" style="11" customWidth="1"/>
    <col min="15" max="15" width="22.5703125" style="11" customWidth="1"/>
    <col min="16" max="16" width="17.85546875" style="58" customWidth="1"/>
    <col min="17" max="17" width="28.7109375" style="5" customWidth="1"/>
    <col min="18" max="18" width="33.28515625" style="5" customWidth="1"/>
    <col min="19" max="19" width="25.42578125" style="5" customWidth="1"/>
    <col min="20" max="21" width="10.85546875" style="5"/>
    <col min="22" max="22" width="12.140625" style="5" bestFit="1" customWidth="1"/>
    <col min="23" max="16384" width="10.85546875" style="5"/>
  </cols>
  <sheetData>
    <row r="1" spans="1:43" s="2" customFormat="1" ht="70.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5" t="s">
        <v>1</v>
      </c>
      <c r="L1" s="115"/>
      <c r="M1" s="115"/>
      <c r="N1" s="115"/>
      <c r="O1" s="115"/>
      <c r="P1" s="57"/>
    </row>
    <row r="2" spans="1:43" s="17" customFormat="1" ht="23.45" customHeight="1" x14ac:dyDescent="0.25">
      <c r="A2" s="116" t="s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23"/>
      <c r="L2" s="23"/>
      <c r="M2" s="23"/>
      <c r="N2" s="23"/>
      <c r="O2" s="23"/>
      <c r="P2" s="24"/>
    </row>
    <row r="3" spans="1:43" ht="15" customHeight="1" x14ac:dyDescent="0.25"/>
    <row r="4" spans="1:43" s="2" customFormat="1" ht="29.1" customHeight="1" x14ac:dyDescent="0.25">
      <c r="A4" s="118" t="s">
        <v>3</v>
      </c>
      <c r="B4" s="119"/>
      <c r="C4" s="124" t="s">
        <v>107</v>
      </c>
      <c r="D4" s="125"/>
      <c r="E4" s="130" t="s">
        <v>4</v>
      </c>
      <c r="F4" s="131"/>
      <c r="G4" s="131"/>
      <c r="H4" s="131"/>
      <c r="I4" s="131"/>
      <c r="J4" s="132"/>
      <c r="K4" s="3"/>
      <c r="L4" s="3"/>
      <c r="M4" s="3"/>
      <c r="N4" s="3"/>
      <c r="O4" s="3"/>
      <c r="P4" s="57"/>
    </row>
    <row r="5" spans="1:43" s="2" customFormat="1" ht="15" customHeight="1" x14ac:dyDescent="0.25">
      <c r="A5" s="120"/>
      <c r="B5" s="121"/>
      <c r="C5" s="126"/>
      <c r="D5" s="127"/>
      <c r="E5" s="4" t="s">
        <v>5</v>
      </c>
      <c r="F5" s="4" t="s">
        <v>6</v>
      </c>
      <c r="G5" s="130" t="s">
        <v>7</v>
      </c>
      <c r="H5" s="131"/>
      <c r="I5" s="131"/>
      <c r="J5" s="132"/>
      <c r="K5" s="3"/>
      <c r="L5" s="3"/>
      <c r="M5" s="3"/>
      <c r="N5" s="3"/>
      <c r="O5" s="3"/>
      <c r="P5" s="57"/>
    </row>
    <row r="6" spans="1:43" s="2" customFormat="1" x14ac:dyDescent="0.25">
      <c r="A6" s="120"/>
      <c r="B6" s="121"/>
      <c r="C6" s="126"/>
      <c r="D6" s="127"/>
      <c r="E6" s="1">
        <v>1</v>
      </c>
      <c r="F6" s="1" t="s">
        <v>188</v>
      </c>
      <c r="G6" s="133" t="s">
        <v>187</v>
      </c>
      <c r="H6" s="133"/>
      <c r="I6" s="133"/>
      <c r="J6" s="133"/>
      <c r="K6" s="3"/>
      <c r="L6" s="3"/>
      <c r="M6" s="3"/>
      <c r="N6" s="3"/>
      <c r="O6" s="3"/>
      <c r="P6" s="57"/>
    </row>
    <row r="7" spans="1:43" s="2" customFormat="1" x14ac:dyDescent="0.25">
      <c r="A7" s="120"/>
      <c r="B7" s="121"/>
      <c r="C7" s="126"/>
      <c r="D7" s="127"/>
      <c r="E7" s="1"/>
      <c r="F7" s="1"/>
      <c r="G7" s="133"/>
      <c r="H7" s="133"/>
      <c r="I7" s="133"/>
      <c r="J7" s="133"/>
      <c r="K7" s="3"/>
      <c r="L7" s="3"/>
      <c r="M7" s="3"/>
      <c r="N7" s="3"/>
      <c r="O7" s="3"/>
      <c r="P7" s="57"/>
    </row>
    <row r="8" spans="1:43" s="2" customFormat="1" x14ac:dyDescent="0.25">
      <c r="A8" s="122"/>
      <c r="B8" s="123"/>
      <c r="C8" s="128"/>
      <c r="D8" s="129"/>
      <c r="E8" s="1"/>
      <c r="F8" s="1"/>
      <c r="G8" s="133"/>
      <c r="H8" s="133"/>
      <c r="I8" s="133"/>
      <c r="J8" s="133"/>
      <c r="K8" s="3"/>
      <c r="L8" s="3"/>
      <c r="M8" s="3"/>
      <c r="N8" s="3"/>
      <c r="O8" s="3"/>
      <c r="P8" s="57"/>
    </row>
    <row r="9" spans="1:43" s="2" customFormat="1" x14ac:dyDescent="0.25">
      <c r="I9" s="3"/>
      <c r="J9" s="57"/>
      <c r="K9" s="3"/>
      <c r="L9" s="3"/>
      <c r="M9" s="3"/>
      <c r="N9" s="3"/>
      <c r="O9" s="3"/>
      <c r="P9" s="57"/>
    </row>
    <row r="10" spans="1:43" ht="14.45" customHeight="1" x14ac:dyDescent="0.25">
      <c r="A10" s="158" t="s">
        <v>8</v>
      </c>
      <c r="B10" s="158"/>
      <c r="C10" s="158" t="s">
        <v>9</v>
      </c>
      <c r="D10" s="158"/>
      <c r="E10" s="158"/>
      <c r="F10" s="159" t="s">
        <v>10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8" t="s">
        <v>11</v>
      </c>
      <c r="R10" s="158"/>
      <c r="S10" s="158"/>
      <c r="T10" s="160" t="s">
        <v>108</v>
      </c>
      <c r="U10" s="161"/>
      <c r="V10" s="161"/>
      <c r="W10" s="161"/>
      <c r="X10" s="162"/>
      <c r="Y10" s="134" t="s">
        <v>109</v>
      </c>
      <c r="Z10" s="135"/>
      <c r="AA10" s="135"/>
      <c r="AB10" s="135"/>
      <c r="AC10" s="136"/>
      <c r="AD10" s="140" t="s">
        <v>110</v>
      </c>
      <c r="AE10" s="141"/>
      <c r="AF10" s="141"/>
      <c r="AG10" s="141"/>
      <c r="AH10" s="142"/>
      <c r="AI10" s="146" t="s">
        <v>111</v>
      </c>
      <c r="AJ10" s="147"/>
      <c r="AK10" s="147"/>
      <c r="AL10" s="147"/>
      <c r="AM10" s="148"/>
      <c r="AN10" s="152" t="s">
        <v>112</v>
      </c>
      <c r="AO10" s="153"/>
      <c r="AP10" s="153"/>
      <c r="AQ10" s="154"/>
    </row>
    <row r="11" spans="1:43" ht="14.45" customHeight="1" x14ac:dyDescent="0.25">
      <c r="A11" s="158"/>
      <c r="B11" s="158"/>
      <c r="C11" s="158"/>
      <c r="D11" s="158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8"/>
      <c r="R11" s="158"/>
      <c r="S11" s="158"/>
      <c r="T11" s="163"/>
      <c r="U11" s="164"/>
      <c r="V11" s="164"/>
      <c r="W11" s="164"/>
      <c r="X11" s="165"/>
      <c r="Y11" s="137"/>
      <c r="Z11" s="138"/>
      <c r="AA11" s="138"/>
      <c r="AB11" s="138"/>
      <c r="AC11" s="139"/>
      <c r="AD11" s="143"/>
      <c r="AE11" s="144"/>
      <c r="AF11" s="144"/>
      <c r="AG11" s="144"/>
      <c r="AH11" s="145"/>
      <c r="AI11" s="149"/>
      <c r="AJ11" s="150"/>
      <c r="AK11" s="150"/>
      <c r="AL11" s="150"/>
      <c r="AM11" s="151"/>
      <c r="AN11" s="155"/>
      <c r="AO11" s="156"/>
      <c r="AP11" s="156"/>
      <c r="AQ11" s="157"/>
    </row>
    <row r="12" spans="1:43" ht="60" x14ac:dyDescent="0.25">
      <c r="A12" s="4" t="s">
        <v>12</v>
      </c>
      <c r="B12" s="4" t="s">
        <v>13</v>
      </c>
      <c r="C12" s="4" t="s">
        <v>14</v>
      </c>
      <c r="D12" s="4" t="s">
        <v>15</v>
      </c>
      <c r="E12" s="4" t="s">
        <v>16</v>
      </c>
      <c r="F12" s="25" t="s">
        <v>17</v>
      </c>
      <c r="G12" s="25" t="s">
        <v>18</v>
      </c>
      <c r="H12" s="25" t="s">
        <v>19</v>
      </c>
      <c r="I12" s="25" t="s">
        <v>20</v>
      </c>
      <c r="J12" s="25" t="s">
        <v>21</v>
      </c>
      <c r="K12" s="25" t="s">
        <v>22</v>
      </c>
      <c r="L12" s="25" t="s">
        <v>23</v>
      </c>
      <c r="M12" s="25" t="s">
        <v>24</v>
      </c>
      <c r="N12" s="25" t="s">
        <v>25</v>
      </c>
      <c r="O12" s="25" t="s">
        <v>26</v>
      </c>
      <c r="P12" s="25" t="s">
        <v>27</v>
      </c>
      <c r="Q12" s="4" t="s">
        <v>28</v>
      </c>
      <c r="R12" s="4" t="s">
        <v>29</v>
      </c>
      <c r="S12" s="4" t="s">
        <v>30</v>
      </c>
      <c r="T12" s="26" t="s">
        <v>113</v>
      </c>
      <c r="U12" s="26" t="s">
        <v>114</v>
      </c>
      <c r="V12" s="26" t="s">
        <v>115</v>
      </c>
      <c r="W12" s="26" t="s">
        <v>116</v>
      </c>
      <c r="X12" s="26" t="s">
        <v>117</v>
      </c>
      <c r="Y12" s="27" t="s">
        <v>113</v>
      </c>
      <c r="Z12" s="27" t="s">
        <v>114</v>
      </c>
      <c r="AA12" s="27" t="s">
        <v>115</v>
      </c>
      <c r="AB12" s="27" t="s">
        <v>116</v>
      </c>
      <c r="AC12" s="27" t="s">
        <v>117</v>
      </c>
      <c r="AD12" s="28" t="s">
        <v>113</v>
      </c>
      <c r="AE12" s="28" t="s">
        <v>114</v>
      </c>
      <c r="AF12" s="28" t="s">
        <v>115</v>
      </c>
      <c r="AG12" s="28" t="s">
        <v>116</v>
      </c>
      <c r="AH12" s="28" t="s">
        <v>117</v>
      </c>
      <c r="AI12" s="29" t="s">
        <v>113</v>
      </c>
      <c r="AJ12" s="29" t="s">
        <v>114</v>
      </c>
      <c r="AK12" s="29" t="s">
        <v>115</v>
      </c>
      <c r="AL12" s="29" t="s">
        <v>116</v>
      </c>
      <c r="AM12" s="29" t="s">
        <v>117</v>
      </c>
      <c r="AN12" s="30" t="s">
        <v>113</v>
      </c>
      <c r="AO12" s="30" t="s">
        <v>114</v>
      </c>
      <c r="AP12" s="30" t="s">
        <v>115</v>
      </c>
      <c r="AQ12" s="30" t="s">
        <v>116</v>
      </c>
    </row>
    <row r="13" spans="1:43" s="10" customFormat="1" ht="131.25" customHeight="1" x14ac:dyDescent="0.25">
      <c r="A13" s="12">
        <v>5</v>
      </c>
      <c r="B13" s="7" t="s">
        <v>31</v>
      </c>
      <c r="C13" s="9">
        <v>1</v>
      </c>
      <c r="D13" s="7" t="s">
        <v>71</v>
      </c>
      <c r="E13" s="8" t="s">
        <v>32</v>
      </c>
      <c r="F13" s="7" t="s">
        <v>121</v>
      </c>
      <c r="G13" s="7" t="s">
        <v>122</v>
      </c>
      <c r="H13" s="8" t="s">
        <v>123</v>
      </c>
      <c r="I13" s="12" t="s">
        <v>33</v>
      </c>
      <c r="J13" s="8" t="s">
        <v>124</v>
      </c>
      <c r="K13" s="15">
        <v>0.1</v>
      </c>
      <c r="L13" s="15">
        <v>0.5</v>
      </c>
      <c r="M13" s="15">
        <v>0.4</v>
      </c>
      <c r="N13" s="15">
        <v>0</v>
      </c>
      <c r="O13" s="15">
        <v>1</v>
      </c>
      <c r="P13" s="59" t="s">
        <v>34</v>
      </c>
      <c r="Q13" s="9" t="s">
        <v>133</v>
      </c>
      <c r="R13" s="9" t="s">
        <v>35</v>
      </c>
      <c r="S13" s="9" t="s">
        <v>36</v>
      </c>
      <c r="T13" s="67">
        <f t="shared" ref="T13" si="0">K13</f>
        <v>0.1</v>
      </c>
      <c r="U13" s="68"/>
      <c r="V13" s="68">
        <f t="shared" ref="V13" si="1">IF(U13/T13&gt;100%,100%,U13/T13)</f>
        <v>0</v>
      </c>
      <c r="W13" s="68"/>
      <c r="X13" s="68"/>
      <c r="Y13" s="67">
        <f t="shared" ref="Y13" si="2">L13</f>
        <v>0.5</v>
      </c>
      <c r="Z13" s="68"/>
      <c r="AA13" s="68">
        <f t="shared" ref="AA13" si="3">IF(Z13/Y13&gt;100%,100%,Z13/Y13)</f>
        <v>0</v>
      </c>
      <c r="AB13" s="68"/>
      <c r="AC13" s="68"/>
      <c r="AD13" s="67">
        <f t="shared" ref="AD13" si="4">M13</f>
        <v>0.4</v>
      </c>
      <c r="AE13" s="68"/>
      <c r="AF13" s="68">
        <f t="shared" ref="AF13" si="5">IF(AE13/AD13&gt;100%,100%,AE13/AD13)</f>
        <v>0</v>
      </c>
      <c r="AG13" s="68"/>
      <c r="AH13" s="68"/>
      <c r="AI13" s="67">
        <f t="shared" ref="AI13" si="6">N13</f>
        <v>0</v>
      </c>
      <c r="AJ13" s="68"/>
      <c r="AK13" s="68" t="e">
        <f t="shared" ref="AK13" si="7">IF(AJ13/AI13&gt;100%,100%,AJ13/AI13)</f>
        <v>#DIV/0!</v>
      </c>
      <c r="AL13" s="68"/>
      <c r="AM13" s="68"/>
      <c r="AN13" s="68">
        <f t="shared" ref="AN13" si="8">O13</f>
        <v>1</v>
      </c>
      <c r="AO13" s="68"/>
      <c r="AP13" s="68">
        <f t="shared" ref="AP13" si="9">IF(AO13/AN13&gt;100%,100%,AO13/AN13)</f>
        <v>0</v>
      </c>
      <c r="AQ13" s="68"/>
    </row>
    <row r="14" spans="1:43" s="10" customFormat="1" ht="115.5" customHeight="1" x14ac:dyDescent="0.25">
      <c r="A14" s="12">
        <v>5</v>
      </c>
      <c r="B14" s="7" t="s">
        <v>31</v>
      </c>
      <c r="C14" s="9">
        <v>2</v>
      </c>
      <c r="D14" s="7" t="s">
        <v>72</v>
      </c>
      <c r="E14" s="8" t="s">
        <v>32</v>
      </c>
      <c r="F14" s="13" t="s">
        <v>145</v>
      </c>
      <c r="G14" s="14" t="s">
        <v>125</v>
      </c>
      <c r="H14" s="8" t="s">
        <v>82</v>
      </c>
      <c r="I14" s="12" t="s">
        <v>48</v>
      </c>
      <c r="J14" s="8" t="s">
        <v>146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59" t="s">
        <v>34</v>
      </c>
      <c r="Q14" s="13" t="s">
        <v>37</v>
      </c>
      <c r="R14" s="14" t="s">
        <v>38</v>
      </c>
      <c r="S14" s="14" t="s">
        <v>39</v>
      </c>
      <c r="T14" s="67">
        <f t="shared" ref="T14:T26" si="10">K14</f>
        <v>1</v>
      </c>
      <c r="U14" s="68"/>
      <c r="V14" s="68">
        <f t="shared" ref="V14:V26" si="11">IF(U14/T14&gt;100%,100%,U14/T14)</f>
        <v>0</v>
      </c>
      <c r="W14" s="68"/>
      <c r="X14" s="68"/>
      <c r="Y14" s="67">
        <f t="shared" ref="Y14:Y26" si="12">L14</f>
        <v>1</v>
      </c>
      <c r="Z14" s="68"/>
      <c r="AA14" s="68">
        <f t="shared" ref="AA14:AA26" si="13">IF(Z14/Y14&gt;100%,100%,Z14/Y14)</f>
        <v>0</v>
      </c>
      <c r="AB14" s="68"/>
      <c r="AC14" s="68"/>
      <c r="AD14" s="67">
        <f t="shared" ref="AD14:AD26" si="14">M14</f>
        <v>1</v>
      </c>
      <c r="AE14" s="68"/>
      <c r="AF14" s="68">
        <f t="shared" ref="AF14:AF26" si="15">IF(AE14/AD14&gt;100%,100%,AE14/AD14)</f>
        <v>0</v>
      </c>
      <c r="AG14" s="68"/>
      <c r="AH14" s="68"/>
      <c r="AI14" s="67">
        <f t="shared" ref="AI14:AI26" si="16">N14</f>
        <v>1</v>
      </c>
      <c r="AJ14" s="68"/>
      <c r="AK14" s="68">
        <f t="shared" ref="AK14:AK26" si="17">IF(AJ14/AI14&gt;100%,100%,AJ14/AI14)</f>
        <v>0</v>
      </c>
      <c r="AL14" s="68"/>
      <c r="AM14" s="68"/>
      <c r="AN14" s="68">
        <f t="shared" ref="AN14:AN26" si="18">O14</f>
        <v>1</v>
      </c>
      <c r="AO14" s="68"/>
      <c r="AP14" s="68">
        <f t="shared" ref="AP14:AP26" si="19">IF(AO14/AN14&gt;100%,100%,AO14/AN14)</f>
        <v>0</v>
      </c>
      <c r="AQ14" s="68"/>
    </row>
    <row r="15" spans="1:43" s="10" customFormat="1" ht="103.5" customHeight="1" x14ac:dyDescent="0.25">
      <c r="A15" s="9">
        <v>5</v>
      </c>
      <c r="B15" s="7" t="s">
        <v>31</v>
      </c>
      <c r="C15" s="9">
        <v>3</v>
      </c>
      <c r="D15" s="7" t="s">
        <v>134</v>
      </c>
      <c r="E15" s="8" t="s">
        <v>32</v>
      </c>
      <c r="F15" s="7" t="s">
        <v>40</v>
      </c>
      <c r="G15" s="7" t="s">
        <v>74</v>
      </c>
      <c r="H15" s="8" t="s">
        <v>104</v>
      </c>
      <c r="I15" s="12" t="s">
        <v>33</v>
      </c>
      <c r="J15" s="8" t="s">
        <v>41</v>
      </c>
      <c r="K15" s="9">
        <v>1</v>
      </c>
      <c r="L15" s="9">
        <v>1</v>
      </c>
      <c r="M15" s="9">
        <v>1</v>
      </c>
      <c r="N15" s="9">
        <v>1</v>
      </c>
      <c r="O15" s="9">
        <v>4</v>
      </c>
      <c r="P15" s="59" t="s">
        <v>34</v>
      </c>
      <c r="Q15" s="9" t="s">
        <v>42</v>
      </c>
      <c r="R15" s="9" t="s">
        <v>43</v>
      </c>
      <c r="S15" s="9" t="s">
        <v>44</v>
      </c>
      <c r="T15" s="67">
        <f t="shared" si="10"/>
        <v>1</v>
      </c>
      <c r="U15" s="68"/>
      <c r="V15" s="68">
        <f t="shared" si="11"/>
        <v>0</v>
      </c>
      <c r="W15" s="68"/>
      <c r="X15" s="68"/>
      <c r="Y15" s="67">
        <f t="shared" si="12"/>
        <v>1</v>
      </c>
      <c r="Z15" s="68"/>
      <c r="AA15" s="68">
        <f t="shared" si="13"/>
        <v>0</v>
      </c>
      <c r="AB15" s="68"/>
      <c r="AC15" s="68"/>
      <c r="AD15" s="67">
        <f t="shared" si="14"/>
        <v>1</v>
      </c>
      <c r="AE15" s="68"/>
      <c r="AF15" s="68">
        <f t="shared" si="15"/>
        <v>0</v>
      </c>
      <c r="AG15" s="68"/>
      <c r="AH15" s="68"/>
      <c r="AI15" s="67">
        <f t="shared" si="16"/>
        <v>1</v>
      </c>
      <c r="AJ15" s="68"/>
      <c r="AK15" s="68">
        <f t="shared" si="17"/>
        <v>0</v>
      </c>
      <c r="AL15" s="68"/>
      <c r="AM15" s="68"/>
      <c r="AN15" s="68">
        <f t="shared" si="18"/>
        <v>4</v>
      </c>
      <c r="AO15" s="68"/>
      <c r="AP15" s="68">
        <f t="shared" si="19"/>
        <v>0</v>
      </c>
      <c r="AQ15" s="68"/>
    </row>
    <row r="16" spans="1:43" s="10" customFormat="1" ht="75.75" customHeight="1" x14ac:dyDescent="0.25">
      <c r="A16" s="9">
        <v>5</v>
      </c>
      <c r="B16" s="7" t="s">
        <v>31</v>
      </c>
      <c r="C16" s="9">
        <v>4</v>
      </c>
      <c r="D16" s="7" t="s">
        <v>45</v>
      </c>
      <c r="E16" s="8" t="s">
        <v>32</v>
      </c>
      <c r="F16" s="8" t="s">
        <v>135</v>
      </c>
      <c r="G16" s="8" t="s">
        <v>46</v>
      </c>
      <c r="H16" s="8" t="s">
        <v>47</v>
      </c>
      <c r="I16" s="12" t="s">
        <v>48</v>
      </c>
      <c r="J16" s="8" t="s">
        <v>135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59" t="s">
        <v>34</v>
      </c>
      <c r="Q16" s="9" t="s">
        <v>49</v>
      </c>
      <c r="R16" s="9" t="s">
        <v>50</v>
      </c>
      <c r="S16" s="9" t="s">
        <v>51</v>
      </c>
      <c r="T16" s="67">
        <f t="shared" si="10"/>
        <v>1</v>
      </c>
      <c r="U16" s="68"/>
      <c r="V16" s="68">
        <f t="shared" si="11"/>
        <v>0</v>
      </c>
      <c r="W16" s="68"/>
      <c r="X16" s="68"/>
      <c r="Y16" s="67">
        <f t="shared" si="12"/>
        <v>1</v>
      </c>
      <c r="Z16" s="68"/>
      <c r="AA16" s="68">
        <f t="shared" si="13"/>
        <v>0</v>
      </c>
      <c r="AB16" s="68"/>
      <c r="AC16" s="68"/>
      <c r="AD16" s="67">
        <f t="shared" si="14"/>
        <v>1</v>
      </c>
      <c r="AE16" s="68"/>
      <c r="AF16" s="68">
        <f t="shared" si="15"/>
        <v>0</v>
      </c>
      <c r="AG16" s="68"/>
      <c r="AH16" s="68"/>
      <c r="AI16" s="67">
        <f t="shared" si="16"/>
        <v>1</v>
      </c>
      <c r="AJ16" s="68"/>
      <c r="AK16" s="68">
        <f t="shared" si="17"/>
        <v>0</v>
      </c>
      <c r="AL16" s="68"/>
      <c r="AM16" s="68"/>
      <c r="AN16" s="68">
        <f t="shared" si="18"/>
        <v>1</v>
      </c>
      <c r="AO16" s="68"/>
      <c r="AP16" s="68">
        <f t="shared" si="19"/>
        <v>0</v>
      </c>
      <c r="AQ16" s="68"/>
    </row>
    <row r="17" spans="1:43" s="10" customFormat="1" ht="90" x14ac:dyDescent="0.25">
      <c r="A17" s="9">
        <v>5</v>
      </c>
      <c r="B17" s="7" t="s">
        <v>31</v>
      </c>
      <c r="C17" s="9">
        <v>5</v>
      </c>
      <c r="D17" s="7" t="s">
        <v>136</v>
      </c>
      <c r="E17" s="8" t="s">
        <v>32</v>
      </c>
      <c r="F17" s="8" t="s">
        <v>137</v>
      </c>
      <c r="G17" s="8" t="s">
        <v>138</v>
      </c>
      <c r="H17" s="8" t="s">
        <v>81</v>
      </c>
      <c r="I17" s="9" t="s">
        <v>33</v>
      </c>
      <c r="J17" s="8" t="s">
        <v>139</v>
      </c>
      <c r="K17" s="9">
        <v>3</v>
      </c>
      <c r="L17" s="9">
        <v>6</v>
      </c>
      <c r="M17" s="9">
        <v>7</v>
      </c>
      <c r="N17" s="9">
        <v>4</v>
      </c>
      <c r="O17" s="16">
        <v>20</v>
      </c>
      <c r="P17" s="59" t="s">
        <v>34</v>
      </c>
      <c r="Q17" s="9" t="s">
        <v>139</v>
      </c>
      <c r="R17" s="9" t="s">
        <v>52</v>
      </c>
      <c r="S17" s="9" t="s">
        <v>53</v>
      </c>
      <c r="T17" s="67">
        <f t="shared" si="10"/>
        <v>3</v>
      </c>
      <c r="U17" s="68"/>
      <c r="V17" s="68">
        <f t="shared" si="11"/>
        <v>0</v>
      </c>
      <c r="W17" s="68"/>
      <c r="X17" s="68"/>
      <c r="Y17" s="67">
        <f t="shared" si="12"/>
        <v>6</v>
      </c>
      <c r="Z17" s="68"/>
      <c r="AA17" s="68">
        <f t="shared" si="13"/>
        <v>0</v>
      </c>
      <c r="AB17" s="68"/>
      <c r="AC17" s="68"/>
      <c r="AD17" s="67">
        <f t="shared" si="14"/>
        <v>7</v>
      </c>
      <c r="AE17" s="68"/>
      <c r="AF17" s="68">
        <f t="shared" si="15"/>
        <v>0</v>
      </c>
      <c r="AG17" s="68"/>
      <c r="AH17" s="68"/>
      <c r="AI17" s="67">
        <f t="shared" si="16"/>
        <v>4</v>
      </c>
      <c r="AJ17" s="68"/>
      <c r="AK17" s="68">
        <f t="shared" si="17"/>
        <v>0</v>
      </c>
      <c r="AL17" s="68"/>
      <c r="AM17" s="68"/>
      <c r="AN17" s="68">
        <f t="shared" si="18"/>
        <v>20</v>
      </c>
      <c r="AO17" s="68"/>
      <c r="AP17" s="68">
        <f t="shared" si="19"/>
        <v>0</v>
      </c>
      <c r="AQ17" s="68"/>
    </row>
    <row r="18" spans="1:43" s="10" customFormat="1" ht="171.75" customHeight="1" x14ac:dyDescent="0.25">
      <c r="A18" s="9">
        <v>5</v>
      </c>
      <c r="B18" s="7" t="s">
        <v>31</v>
      </c>
      <c r="C18" s="9">
        <v>6</v>
      </c>
      <c r="D18" s="7" t="s">
        <v>54</v>
      </c>
      <c r="E18" s="8" t="s">
        <v>32</v>
      </c>
      <c r="F18" s="8" t="s">
        <v>126</v>
      </c>
      <c r="G18" s="7" t="s">
        <v>55</v>
      </c>
      <c r="H18" s="8" t="s">
        <v>80</v>
      </c>
      <c r="I18" s="9" t="s">
        <v>33</v>
      </c>
      <c r="J18" s="8" t="s">
        <v>56</v>
      </c>
      <c r="K18" s="9">
        <v>20</v>
      </c>
      <c r="L18" s="9">
        <v>80</v>
      </c>
      <c r="M18" s="9">
        <v>80</v>
      </c>
      <c r="N18" s="9">
        <v>40</v>
      </c>
      <c r="O18" s="16">
        <v>220</v>
      </c>
      <c r="P18" s="59" t="s">
        <v>57</v>
      </c>
      <c r="Q18" s="9" t="s">
        <v>58</v>
      </c>
      <c r="R18" s="9" t="s">
        <v>59</v>
      </c>
      <c r="S18" s="9" t="s">
        <v>36</v>
      </c>
      <c r="T18" s="67">
        <f t="shared" si="10"/>
        <v>20</v>
      </c>
      <c r="U18" s="68"/>
      <c r="V18" s="68">
        <f t="shared" si="11"/>
        <v>0</v>
      </c>
      <c r="W18" s="68"/>
      <c r="X18" s="68"/>
      <c r="Y18" s="67">
        <f t="shared" si="12"/>
        <v>80</v>
      </c>
      <c r="Z18" s="68"/>
      <c r="AA18" s="68">
        <f t="shared" si="13"/>
        <v>0</v>
      </c>
      <c r="AB18" s="68"/>
      <c r="AC18" s="68"/>
      <c r="AD18" s="67">
        <f t="shared" si="14"/>
        <v>80</v>
      </c>
      <c r="AE18" s="68"/>
      <c r="AF18" s="68">
        <f t="shared" si="15"/>
        <v>0</v>
      </c>
      <c r="AG18" s="68"/>
      <c r="AH18" s="68"/>
      <c r="AI18" s="67">
        <f t="shared" si="16"/>
        <v>40</v>
      </c>
      <c r="AJ18" s="68"/>
      <c r="AK18" s="68">
        <f t="shared" si="17"/>
        <v>0</v>
      </c>
      <c r="AL18" s="68"/>
      <c r="AM18" s="68"/>
      <c r="AN18" s="68">
        <f t="shared" si="18"/>
        <v>220</v>
      </c>
      <c r="AO18" s="68"/>
      <c r="AP18" s="68">
        <f t="shared" si="19"/>
        <v>0</v>
      </c>
      <c r="AQ18" s="68"/>
    </row>
    <row r="19" spans="1:43" s="10" customFormat="1" ht="111" customHeight="1" x14ac:dyDescent="0.25">
      <c r="A19" s="9">
        <v>5</v>
      </c>
      <c r="B19" s="7" t="s">
        <v>31</v>
      </c>
      <c r="C19" s="9">
        <v>7</v>
      </c>
      <c r="D19" s="7" t="s">
        <v>75</v>
      </c>
      <c r="E19" s="8" t="s">
        <v>32</v>
      </c>
      <c r="F19" s="7" t="s">
        <v>60</v>
      </c>
      <c r="G19" s="7" t="s">
        <v>61</v>
      </c>
      <c r="H19" s="8" t="s">
        <v>79</v>
      </c>
      <c r="I19" s="9" t="s">
        <v>33</v>
      </c>
      <c r="J19" s="8" t="s">
        <v>62</v>
      </c>
      <c r="K19" s="9">
        <v>0</v>
      </c>
      <c r="L19" s="9">
        <v>2</v>
      </c>
      <c r="M19" s="9">
        <v>2</v>
      </c>
      <c r="N19" s="9">
        <v>2</v>
      </c>
      <c r="O19" s="9">
        <v>6</v>
      </c>
      <c r="P19" s="59" t="s">
        <v>34</v>
      </c>
      <c r="Q19" s="9" t="s">
        <v>63</v>
      </c>
      <c r="R19" s="9" t="s">
        <v>64</v>
      </c>
      <c r="S19" s="9" t="s">
        <v>36</v>
      </c>
      <c r="T19" s="67">
        <f t="shared" si="10"/>
        <v>0</v>
      </c>
      <c r="U19" s="68"/>
      <c r="V19" s="68" t="e">
        <f t="shared" si="11"/>
        <v>#DIV/0!</v>
      </c>
      <c r="W19" s="68"/>
      <c r="X19" s="68"/>
      <c r="Y19" s="67">
        <f t="shared" si="12"/>
        <v>2</v>
      </c>
      <c r="Z19" s="68"/>
      <c r="AA19" s="68">
        <f t="shared" si="13"/>
        <v>0</v>
      </c>
      <c r="AB19" s="68"/>
      <c r="AC19" s="68"/>
      <c r="AD19" s="67">
        <f t="shared" si="14"/>
        <v>2</v>
      </c>
      <c r="AE19" s="68"/>
      <c r="AF19" s="68">
        <f t="shared" si="15"/>
        <v>0</v>
      </c>
      <c r="AG19" s="68"/>
      <c r="AH19" s="68"/>
      <c r="AI19" s="67">
        <f t="shared" si="16"/>
        <v>2</v>
      </c>
      <c r="AJ19" s="68"/>
      <c r="AK19" s="68">
        <f t="shared" si="17"/>
        <v>0</v>
      </c>
      <c r="AL19" s="68"/>
      <c r="AM19" s="68"/>
      <c r="AN19" s="68">
        <f t="shared" si="18"/>
        <v>6</v>
      </c>
      <c r="AO19" s="68"/>
      <c r="AP19" s="68">
        <f t="shared" si="19"/>
        <v>0</v>
      </c>
      <c r="AQ19" s="68"/>
    </row>
    <row r="20" spans="1:43" s="77" customFormat="1" ht="117.75" customHeight="1" x14ac:dyDescent="0.25">
      <c r="A20" s="6">
        <v>5</v>
      </c>
      <c r="B20" s="69" t="s">
        <v>65</v>
      </c>
      <c r="C20" s="70">
        <v>8</v>
      </c>
      <c r="D20" s="71" t="s">
        <v>140</v>
      </c>
      <c r="E20" s="71" t="s">
        <v>32</v>
      </c>
      <c r="F20" s="71" t="s">
        <v>66</v>
      </c>
      <c r="G20" s="71" t="s">
        <v>127</v>
      </c>
      <c r="H20" s="71" t="s">
        <v>73</v>
      </c>
      <c r="I20" s="72" t="s">
        <v>48</v>
      </c>
      <c r="J20" s="73" t="s">
        <v>66</v>
      </c>
      <c r="K20" s="74">
        <v>1</v>
      </c>
      <c r="L20" s="75">
        <v>1</v>
      </c>
      <c r="M20" s="75">
        <v>1</v>
      </c>
      <c r="N20" s="75">
        <v>1</v>
      </c>
      <c r="O20" s="75">
        <v>1</v>
      </c>
      <c r="P20" s="76" t="s">
        <v>34</v>
      </c>
      <c r="Q20" s="71" t="s">
        <v>67</v>
      </c>
      <c r="R20" s="71" t="s">
        <v>68</v>
      </c>
      <c r="S20" s="71" t="s">
        <v>141</v>
      </c>
      <c r="T20" s="67">
        <f t="shared" si="10"/>
        <v>1</v>
      </c>
      <c r="U20" s="68"/>
      <c r="V20" s="68">
        <f t="shared" si="11"/>
        <v>0</v>
      </c>
      <c r="W20" s="68"/>
      <c r="X20" s="68"/>
      <c r="Y20" s="67">
        <f t="shared" si="12"/>
        <v>1</v>
      </c>
      <c r="Z20" s="68"/>
      <c r="AA20" s="68">
        <f t="shared" si="13"/>
        <v>0</v>
      </c>
      <c r="AB20" s="68"/>
      <c r="AC20" s="68"/>
      <c r="AD20" s="67">
        <f t="shared" si="14"/>
        <v>1</v>
      </c>
      <c r="AE20" s="68"/>
      <c r="AF20" s="68">
        <f t="shared" si="15"/>
        <v>0</v>
      </c>
      <c r="AG20" s="68"/>
      <c r="AH20" s="68"/>
      <c r="AI20" s="67">
        <f t="shared" si="16"/>
        <v>1</v>
      </c>
      <c r="AJ20" s="68"/>
      <c r="AK20" s="68">
        <f t="shared" si="17"/>
        <v>0</v>
      </c>
      <c r="AL20" s="68"/>
      <c r="AM20" s="68"/>
      <c r="AN20" s="68">
        <f t="shared" si="18"/>
        <v>1</v>
      </c>
      <c r="AO20" s="68"/>
      <c r="AP20" s="68">
        <f t="shared" si="19"/>
        <v>0</v>
      </c>
      <c r="AQ20" s="68"/>
    </row>
    <row r="21" spans="1:43" s="77" customFormat="1" ht="145.5" customHeight="1" x14ac:dyDescent="0.25">
      <c r="A21" s="78">
        <v>5</v>
      </c>
      <c r="B21" s="69" t="s">
        <v>65</v>
      </c>
      <c r="C21" s="79">
        <v>9</v>
      </c>
      <c r="D21" s="13" t="s">
        <v>85</v>
      </c>
      <c r="E21" s="14" t="s">
        <v>32</v>
      </c>
      <c r="F21" s="14" t="s">
        <v>101</v>
      </c>
      <c r="G21" s="14" t="s">
        <v>142</v>
      </c>
      <c r="H21" s="14" t="s">
        <v>78</v>
      </c>
      <c r="I21" s="49" t="s">
        <v>33</v>
      </c>
      <c r="J21" s="65" t="s">
        <v>147</v>
      </c>
      <c r="K21" s="20">
        <v>0</v>
      </c>
      <c r="L21" s="20">
        <v>1</v>
      </c>
      <c r="M21" s="20">
        <v>0</v>
      </c>
      <c r="N21" s="20">
        <v>1</v>
      </c>
      <c r="O21" s="20">
        <v>2</v>
      </c>
      <c r="P21" s="60" t="s">
        <v>34</v>
      </c>
      <c r="Q21" s="14" t="s">
        <v>70</v>
      </c>
      <c r="R21" s="14" t="s">
        <v>43</v>
      </c>
      <c r="S21" s="71" t="s">
        <v>141</v>
      </c>
      <c r="T21" s="67">
        <f t="shared" si="10"/>
        <v>0</v>
      </c>
      <c r="U21" s="68"/>
      <c r="V21" s="68" t="e">
        <f t="shared" si="11"/>
        <v>#DIV/0!</v>
      </c>
      <c r="W21" s="68"/>
      <c r="X21" s="68"/>
      <c r="Y21" s="67">
        <f t="shared" si="12"/>
        <v>1</v>
      </c>
      <c r="Z21" s="68"/>
      <c r="AA21" s="68">
        <f t="shared" si="13"/>
        <v>0</v>
      </c>
      <c r="AB21" s="68"/>
      <c r="AC21" s="68"/>
      <c r="AD21" s="67">
        <f t="shared" si="14"/>
        <v>0</v>
      </c>
      <c r="AE21" s="68"/>
      <c r="AF21" s="68" t="e">
        <f t="shared" si="15"/>
        <v>#DIV/0!</v>
      </c>
      <c r="AG21" s="68"/>
      <c r="AH21" s="68"/>
      <c r="AI21" s="67">
        <f t="shared" si="16"/>
        <v>1</v>
      </c>
      <c r="AJ21" s="68"/>
      <c r="AK21" s="68">
        <f t="shared" si="17"/>
        <v>0</v>
      </c>
      <c r="AL21" s="68"/>
      <c r="AM21" s="68"/>
      <c r="AN21" s="68">
        <f t="shared" si="18"/>
        <v>2</v>
      </c>
      <c r="AO21" s="68"/>
      <c r="AP21" s="68">
        <f t="shared" si="19"/>
        <v>0</v>
      </c>
      <c r="AQ21" s="68"/>
    </row>
    <row r="22" spans="1:43" s="77" customFormat="1" ht="105" x14ac:dyDescent="0.25">
      <c r="A22" s="78">
        <v>5</v>
      </c>
      <c r="B22" s="69" t="s">
        <v>65</v>
      </c>
      <c r="C22" s="79">
        <v>10</v>
      </c>
      <c r="D22" s="18" t="s">
        <v>84</v>
      </c>
      <c r="E22" s="19" t="s">
        <v>32</v>
      </c>
      <c r="F22" s="19" t="s">
        <v>102</v>
      </c>
      <c r="G22" s="19" t="s">
        <v>143</v>
      </c>
      <c r="H22" s="19" t="s">
        <v>77</v>
      </c>
      <c r="I22" s="50" t="s">
        <v>33</v>
      </c>
      <c r="J22" s="66" t="s">
        <v>102</v>
      </c>
      <c r="K22" s="21">
        <v>0</v>
      </c>
      <c r="L22" s="21">
        <v>1</v>
      </c>
      <c r="M22" s="21">
        <v>1</v>
      </c>
      <c r="N22" s="21">
        <v>1</v>
      </c>
      <c r="O22" s="21">
        <v>3</v>
      </c>
      <c r="P22" s="61" t="s">
        <v>34</v>
      </c>
      <c r="Q22" s="19" t="s">
        <v>42</v>
      </c>
      <c r="R22" s="19" t="s">
        <v>43</v>
      </c>
      <c r="S22" s="71" t="s">
        <v>141</v>
      </c>
      <c r="T22" s="67">
        <f t="shared" si="10"/>
        <v>0</v>
      </c>
      <c r="U22" s="68"/>
      <c r="V22" s="68" t="e">
        <f t="shared" si="11"/>
        <v>#DIV/0!</v>
      </c>
      <c r="W22" s="68"/>
      <c r="X22" s="68"/>
      <c r="Y22" s="67">
        <f t="shared" si="12"/>
        <v>1</v>
      </c>
      <c r="Z22" s="68"/>
      <c r="AA22" s="68">
        <f t="shared" si="13"/>
        <v>0</v>
      </c>
      <c r="AB22" s="68"/>
      <c r="AC22" s="68"/>
      <c r="AD22" s="67">
        <f t="shared" si="14"/>
        <v>1</v>
      </c>
      <c r="AE22" s="68"/>
      <c r="AF22" s="68">
        <f t="shared" si="15"/>
        <v>0</v>
      </c>
      <c r="AG22" s="68"/>
      <c r="AH22" s="68"/>
      <c r="AI22" s="67">
        <f t="shared" si="16"/>
        <v>1</v>
      </c>
      <c r="AJ22" s="68"/>
      <c r="AK22" s="68">
        <f t="shared" si="17"/>
        <v>0</v>
      </c>
      <c r="AL22" s="68"/>
      <c r="AM22" s="68"/>
      <c r="AN22" s="68">
        <f t="shared" si="18"/>
        <v>3</v>
      </c>
      <c r="AO22" s="68"/>
      <c r="AP22" s="68">
        <f t="shared" si="19"/>
        <v>0</v>
      </c>
      <c r="AQ22" s="68"/>
    </row>
    <row r="23" spans="1:43" s="77" customFormat="1" ht="85.5" customHeight="1" x14ac:dyDescent="0.25">
      <c r="A23" s="78">
        <v>5</v>
      </c>
      <c r="B23" s="80" t="s">
        <v>65</v>
      </c>
      <c r="C23" s="79">
        <v>11</v>
      </c>
      <c r="D23" s="18" t="s">
        <v>83</v>
      </c>
      <c r="E23" s="19" t="s">
        <v>32</v>
      </c>
      <c r="F23" s="19" t="s">
        <v>69</v>
      </c>
      <c r="G23" s="19" t="s">
        <v>128</v>
      </c>
      <c r="H23" s="19" t="s">
        <v>76</v>
      </c>
      <c r="I23" s="50" t="s">
        <v>33</v>
      </c>
      <c r="J23" s="66" t="s">
        <v>69</v>
      </c>
      <c r="K23" s="21">
        <v>0</v>
      </c>
      <c r="L23" s="21">
        <v>1</v>
      </c>
      <c r="M23" s="21">
        <v>0</v>
      </c>
      <c r="N23" s="21">
        <v>1</v>
      </c>
      <c r="O23" s="21">
        <v>2</v>
      </c>
      <c r="P23" s="61" t="s">
        <v>34</v>
      </c>
      <c r="Q23" s="19" t="s">
        <v>42</v>
      </c>
      <c r="R23" s="22" t="s">
        <v>43</v>
      </c>
      <c r="S23" s="81" t="s">
        <v>141</v>
      </c>
      <c r="T23" s="67">
        <f t="shared" si="10"/>
        <v>0</v>
      </c>
      <c r="U23" s="68"/>
      <c r="V23" s="68" t="e">
        <f t="shared" si="11"/>
        <v>#DIV/0!</v>
      </c>
      <c r="W23" s="68"/>
      <c r="X23" s="68"/>
      <c r="Y23" s="67">
        <f t="shared" si="12"/>
        <v>1</v>
      </c>
      <c r="Z23" s="68"/>
      <c r="AA23" s="68">
        <f t="shared" si="13"/>
        <v>0</v>
      </c>
      <c r="AB23" s="68"/>
      <c r="AC23" s="68"/>
      <c r="AD23" s="67">
        <f t="shared" si="14"/>
        <v>0</v>
      </c>
      <c r="AE23" s="68"/>
      <c r="AF23" s="68" t="e">
        <f t="shared" si="15"/>
        <v>#DIV/0!</v>
      </c>
      <c r="AG23" s="68"/>
      <c r="AH23" s="68"/>
      <c r="AI23" s="67">
        <f t="shared" si="16"/>
        <v>1</v>
      </c>
      <c r="AJ23" s="68"/>
      <c r="AK23" s="68">
        <f t="shared" si="17"/>
        <v>0</v>
      </c>
      <c r="AL23" s="68"/>
      <c r="AM23" s="68"/>
      <c r="AN23" s="68">
        <f t="shared" si="18"/>
        <v>2</v>
      </c>
      <c r="AO23" s="68"/>
      <c r="AP23" s="68">
        <f t="shared" si="19"/>
        <v>0</v>
      </c>
      <c r="AQ23" s="68"/>
    </row>
    <row r="24" spans="1:43" s="77" customFormat="1" ht="105" x14ac:dyDescent="0.25">
      <c r="A24" s="6">
        <v>2</v>
      </c>
      <c r="B24" s="8" t="s">
        <v>86</v>
      </c>
      <c r="C24" s="9">
        <v>12</v>
      </c>
      <c r="D24" s="7" t="s">
        <v>105</v>
      </c>
      <c r="E24" s="59" t="s">
        <v>32</v>
      </c>
      <c r="F24" s="7" t="s">
        <v>129</v>
      </c>
      <c r="G24" s="8" t="s">
        <v>92</v>
      </c>
      <c r="H24" s="8" t="s">
        <v>93</v>
      </c>
      <c r="I24" s="12" t="s">
        <v>33</v>
      </c>
      <c r="J24" s="8" t="s">
        <v>94</v>
      </c>
      <c r="K24" s="12">
        <v>2</v>
      </c>
      <c r="L24" s="12">
        <v>4</v>
      </c>
      <c r="M24" s="12">
        <v>4</v>
      </c>
      <c r="N24" s="12">
        <v>2</v>
      </c>
      <c r="O24" s="12">
        <v>12</v>
      </c>
      <c r="P24" s="61" t="s">
        <v>34</v>
      </c>
      <c r="Q24" s="8" t="s">
        <v>95</v>
      </c>
      <c r="R24" s="9" t="s">
        <v>96</v>
      </c>
      <c r="S24" s="9" t="s">
        <v>91</v>
      </c>
      <c r="T24" s="67">
        <f t="shared" si="10"/>
        <v>2</v>
      </c>
      <c r="U24" s="68"/>
      <c r="V24" s="68">
        <f t="shared" si="11"/>
        <v>0</v>
      </c>
      <c r="W24" s="68"/>
      <c r="X24" s="68"/>
      <c r="Y24" s="67">
        <f t="shared" si="12"/>
        <v>4</v>
      </c>
      <c r="Z24" s="68"/>
      <c r="AA24" s="68">
        <f t="shared" si="13"/>
        <v>0</v>
      </c>
      <c r="AB24" s="68"/>
      <c r="AC24" s="68"/>
      <c r="AD24" s="67">
        <f t="shared" si="14"/>
        <v>4</v>
      </c>
      <c r="AE24" s="68"/>
      <c r="AF24" s="68">
        <f t="shared" si="15"/>
        <v>0</v>
      </c>
      <c r="AG24" s="68"/>
      <c r="AH24" s="68"/>
      <c r="AI24" s="67">
        <f t="shared" si="16"/>
        <v>2</v>
      </c>
      <c r="AJ24" s="68"/>
      <c r="AK24" s="68">
        <f t="shared" si="17"/>
        <v>0</v>
      </c>
      <c r="AL24" s="68"/>
      <c r="AM24" s="68"/>
      <c r="AN24" s="68">
        <f t="shared" si="18"/>
        <v>12</v>
      </c>
      <c r="AO24" s="68"/>
      <c r="AP24" s="68">
        <f t="shared" si="19"/>
        <v>0</v>
      </c>
      <c r="AQ24" s="68"/>
    </row>
    <row r="25" spans="1:43" s="77" customFormat="1" ht="90" x14ac:dyDescent="0.25">
      <c r="A25" s="6">
        <v>3</v>
      </c>
      <c r="B25" s="8" t="s">
        <v>97</v>
      </c>
      <c r="C25" s="9">
        <v>13</v>
      </c>
      <c r="D25" s="7" t="s">
        <v>144</v>
      </c>
      <c r="E25" s="59" t="s">
        <v>32</v>
      </c>
      <c r="F25" s="7" t="s">
        <v>130</v>
      </c>
      <c r="G25" s="8" t="s">
        <v>98</v>
      </c>
      <c r="H25" s="8" t="s">
        <v>99</v>
      </c>
      <c r="I25" s="9" t="s">
        <v>33</v>
      </c>
      <c r="J25" s="8" t="s">
        <v>100</v>
      </c>
      <c r="K25" s="9">
        <v>1</v>
      </c>
      <c r="L25" s="9">
        <v>1</v>
      </c>
      <c r="M25" s="9">
        <v>1</v>
      </c>
      <c r="N25" s="9">
        <v>1</v>
      </c>
      <c r="O25" s="82">
        <v>4</v>
      </c>
      <c r="P25" s="83" t="s">
        <v>34</v>
      </c>
      <c r="Q25" s="83" t="s">
        <v>103</v>
      </c>
      <c r="R25" s="16" t="s">
        <v>43</v>
      </c>
      <c r="S25" s="9" t="s">
        <v>91</v>
      </c>
      <c r="T25" s="67">
        <f t="shared" si="10"/>
        <v>1</v>
      </c>
      <c r="U25" s="68"/>
      <c r="V25" s="68">
        <f t="shared" si="11"/>
        <v>0</v>
      </c>
      <c r="W25" s="68"/>
      <c r="X25" s="68"/>
      <c r="Y25" s="67">
        <f t="shared" si="12"/>
        <v>1</v>
      </c>
      <c r="Z25" s="68"/>
      <c r="AA25" s="68">
        <f t="shared" si="13"/>
        <v>0</v>
      </c>
      <c r="AB25" s="68"/>
      <c r="AC25" s="68"/>
      <c r="AD25" s="67">
        <f t="shared" si="14"/>
        <v>1</v>
      </c>
      <c r="AE25" s="68"/>
      <c r="AF25" s="68">
        <f t="shared" si="15"/>
        <v>0</v>
      </c>
      <c r="AG25" s="68"/>
      <c r="AH25" s="68"/>
      <c r="AI25" s="67">
        <f t="shared" si="16"/>
        <v>1</v>
      </c>
      <c r="AJ25" s="68"/>
      <c r="AK25" s="68">
        <f t="shared" si="17"/>
        <v>0</v>
      </c>
      <c r="AL25" s="68"/>
      <c r="AM25" s="68"/>
      <c r="AN25" s="68">
        <f t="shared" si="18"/>
        <v>4</v>
      </c>
      <c r="AO25" s="68"/>
      <c r="AP25" s="68">
        <f t="shared" si="19"/>
        <v>0</v>
      </c>
      <c r="AQ25" s="68"/>
    </row>
    <row r="26" spans="1:43" s="77" customFormat="1" ht="105" x14ac:dyDescent="0.25">
      <c r="A26" s="6">
        <v>2</v>
      </c>
      <c r="B26" s="8" t="s">
        <v>86</v>
      </c>
      <c r="C26" s="6">
        <v>14</v>
      </c>
      <c r="D26" s="8" t="s">
        <v>87</v>
      </c>
      <c r="E26" s="59" t="s">
        <v>88</v>
      </c>
      <c r="F26" s="9" t="s">
        <v>89</v>
      </c>
      <c r="G26" s="7" t="s">
        <v>90</v>
      </c>
      <c r="H26" s="8" t="s">
        <v>106</v>
      </c>
      <c r="I26" s="9" t="s">
        <v>33</v>
      </c>
      <c r="J26" s="8" t="s">
        <v>89</v>
      </c>
      <c r="K26" s="15">
        <v>0.05</v>
      </c>
      <c r="L26" s="15">
        <v>0.15</v>
      </c>
      <c r="M26" s="15">
        <v>0.15</v>
      </c>
      <c r="N26" s="15">
        <v>0.15</v>
      </c>
      <c r="O26" s="84">
        <f>SUM(K26:N26)</f>
        <v>0.5</v>
      </c>
      <c r="P26" s="61" t="s">
        <v>34</v>
      </c>
      <c r="Q26" s="8" t="s">
        <v>131</v>
      </c>
      <c r="R26" s="8" t="s">
        <v>132</v>
      </c>
      <c r="S26" s="9" t="s">
        <v>91</v>
      </c>
      <c r="T26" s="67">
        <f t="shared" si="10"/>
        <v>0.05</v>
      </c>
      <c r="U26" s="68"/>
      <c r="V26" s="68">
        <f t="shared" si="11"/>
        <v>0</v>
      </c>
      <c r="W26" s="68"/>
      <c r="X26" s="68"/>
      <c r="Y26" s="67">
        <f t="shared" si="12"/>
        <v>0.15</v>
      </c>
      <c r="Z26" s="68"/>
      <c r="AA26" s="68">
        <f t="shared" si="13"/>
        <v>0</v>
      </c>
      <c r="AB26" s="68"/>
      <c r="AC26" s="68"/>
      <c r="AD26" s="67">
        <f t="shared" si="14"/>
        <v>0.15</v>
      </c>
      <c r="AE26" s="68"/>
      <c r="AF26" s="68">
        <f t="shared" si="15"/>
        <v>0</v>
      </c>
      <c r="AG26" s="68"/>
      <c r="AH26" s="68"/>
      <c r="AI26" s="67">
        <f t="shared" si="16"/>
        <v>0.15</v>
      </c>
      <c r="AJ26" s="68"/>
      <c r="AK26" s="68">
        <f t="shared" si="17"/>
        <v>0</v>
      </c>
      <c r="AL26" s="68"/>
      <c r="AM26" s="68"/>
      <c r="AN26" s="68">
        <f t="shared" si="18"/>
        <v>0.5</v>
      </c>
      <c r="AO26" s="68"/>
      <c r="AP26" s="68">
        <f t="shared" si="19"/>
        <v>0</v>
      </c>
      <c r="AQ26" s="68"/>
    </row>
    <row r="27" spans="1:43" s="35" customFormat="1" ht="15.75" x14ac:dyDescent="0.25">
      <c r="A27" s="31"/>
      <c r="B27" s="31"/>
      <c r="C27" s="31"/>
      <c r="D27" s="32" t="s">
        <v>118</v>
      </c>
      <c r="E27" s="31"/>
      <c r="F27" s="31"/>
      <c r="G27" s="31"/>
      <c r="H27" s="31"/>
      <c r="I27" s="51"/>
      <c r="J27" s="62"/>
      <c r="K27" s="54"/>
      <c r="L27" s="54"/>
      <c r="M27" s="54"/>
      <c r="N27" s="54"/>
      <c r="O27" s="54"/>
      <c r="P27" s="62"/>
      <c r="Q27" s="31"/>
      <c r="R27" s="31"/>
      <c r="S27" s="31"/>
      <c r="T27" s="33"/>
      <c r="U27" s="33"/>
      <c r="V27" s="33" t="e">
        <f>AVERAGE(V13:V26)*80%</f>
        <v>#DIV/0!</v>
      </c>
      <c r="W27" s="33"/>
      <c r="X27" s="33"/>
      <c r="Y27" s="33"/>
      <c r="Z27" s="33"/>
      <c r="AA27" s="33">
        <f>AVERAGE(AA13:AA26)*80%</f>
        <v>0</v>
      </c>
      <c r="AB27" s="33"/>
      <c r="AC27" s="33"/>
      <c r="AD27" s="33"/>
      <c r="AE27" s="33"/>
      <c r="AF27" s="33" t="e">
        <f>AVERAGE(AF13:AF26)*80%</f>
        <v>#DIV/0!</v>
      </c>
      <c r="AG27" s="33"/>
      <c r="AH27" s="33"/>
      <c r="AI27" s="33"/>
      <c r="AJ27" s="33"/>
      <c r="AK27" s="33" t="e">
        <f>AVERAGE(AK13:AK26)*80%</f>
        <v>#DIV/0!</v>
      </c>
      <c r="AL27" s="31"/>
      <c r="AM27" s="31"/>
      <c r="AN27" s="34"/>
      <c r="AO27" s="34"/>
      <c r="AP27" s="33">
        <f>AVERAGE(AP13:AP26)*80%</f>
        <v>0</v>
      </c>
      <c r="AQ27" s="31"/>
    </row>
    <row r="28" spans="1:43" s="38" customFormat="1" ht="75" x14ac:dyDescent="0.25">
      <c r="A28" s="36">
        <v>7</v>
      </c>
      <c r="B28" s="37" t="s">
        <v>148</v>
      </c>
      <c r="C28" s="36" t="s">
        <v>149</v>
      </c>
      <c r="D28" s="85" t="s">
        <v>150</v>
      </c>
      <c r="E28" s="86" t="s">
        <v>151</v>
      </c>
      <c r="F28" s="86" t="s">
        <v>152</v>
      </c>
      <c r="G28" s="86" t="s">
        <v>153</v>
      </c>
      <c r="H28" s="87" t="s">
        <v>154</v>
      </c>
      <c r="I28" s="88" t="s">
        <v>48</v>
      </c>
      <c r="J28" s="86" t="s">
        <v>152</v>
      </c>
      <c r="K28" s="89" t="s">
        <v>155</v>
      </c>
      <c r="L28" s="89">
        <v>0.8</v>
      </c>
      <c r="M28" s="89" t="s">
        <v>155</v>
      </c>
      <c r="N28" s="89">
        <v>0.8</v>
      </c>
      <c r="O28" s="89">
        <v>0.8</v>
      </c>
      <c r="P28" s="86" t="s">
        <v>34</v>
      </c>
      <c r="Q28" s="90" t="s">
        <v>156</v>
      </c>
      <c r="R28" s="90" t="s">
        <v>157</v>
      </c>
      <c r="S28" s="90" t="s">
        <v>158</v>
      </c>
      <c r="T28" s="91" t="str">
        <f>K28</f>
        <v>No programada</v>
      </c>
      <c r="U28" s="92" t="s">
        <v>155</v>
      </c>
      <c r="V28" s="92" t="s">
        <v>155</v>
      </c>
      <c r="W28" s="93" t="s">
        <v>155</v>
      </c>
      <c r="X28" s="93" t="s">
        <v>155</v>
      </c>
      <c r="Y28" s="94">
        <f>L28</f>
        <v>0.8</v>
      </c>
      <c r="Z28" s="95"/>
      <c r="AA28" s="96">
        <f t="shared" ref="AA28:AA32" si="20">IF(Z28/Y28&gt;100%,100%,Z28/Y28)</f>
        <v>0</v>
      </c>
      <c r="AB28" s="86"/>
      <c r="AC28" s="86"/>
      <c r="AD28" s="91" t="str">
        <f>U28</f>
        <v>No programada</v>
      </c>
      <c r="AE28" s="92" t="s">
        <v>155</v>
      </c>
      <c r="AF28" s="92" t="s">
        <v>155</v>
      </c>
      <c r="AG28" s="93" t="s">
        <v>155</v>
      </c>
      <c r="AH28" s="93" t="s">
        <v>155</v>
      </c>
      <c r="AI28" s="94">
        <f>N28</f>
        <v>0.8</v>
      </c>
      <c r="AJ28" s="97"/>
      <c r="AK28" s="96">
        <f t="shared" ref="AK28:AK32" si="21">IF(AJ28/AI28&gt;100%,100%,AJ28/AI28)</f>
        <v>0</v>
      </c>
      <c r="AL28" s="86"/>
      <c r="AM28" s="86"/>
      <c r="AN28" s="91">
        <f>O28</f>
        <v>0.8</v>
      </c>
      <c r="AO28" s="98"/>
      <c r="AP28" s="96">
        <f t="shared" ref="AP28:AP32" si="22">IF(AO28/AN28&gt;100%,100%,AO28/AN28)</f>
        <v>0</v>
      </c>
      <c r="AQ28" s="97"/>
    </row>
    <row r="29" spans="1:43" s="38" customFormat="1" ht="126" customHeight="1" x14ac:dyDescent="0.25">
      <c r="A29" s="36">
        <v>7</v>
      </c>
      <c r="B29" s="37" t="s">
        <v>148</v>
      </c>
      <c r="C29" s="36" t="s">
        <v>159</v>
      </c>
      <c r="D29" s="37" t="s">
        <v>160</v>
      </c>
      <c r="E29" s="86" t="s">
        <v>151</v>
      </c>
      <c r="F29" s="86" t="s">
        <v>161</v>
      </c>
      <c r="G29" s="86" t="s">
        <v>162</v>
      </c>
      <c r="H29" s="87" t="s">
        <v>163</v>
      </c>
      <c r="I29" s="88" t="s">
        <v>48</v>
      </c>
      <c r="J29" s="86" t="s">
        <v>161</v>
      </c>
      <c r="K29" s="99">
        <v>0</v>
      </c>
      <c r="L29" s="99">
        <v>0.66666999999999998</v>
      </c>
      <c r="M29" s="99">
        <v>0.33329999999999999</v>
      </c>
      <c r="N29" s="99">
        <v>0</v>
      </c>
      <c r="O29" s="99">
        <v>1</v>
      </c>
      <c r="P29" s="86" t="s">
        <v>34</v>
      </c>
      <c r="Q29" s="90" t="s">
        <v>164</v>
      </c>
      <c r="R29" s="90" t="s">
        <v>165</v>
      </c>
      <c r="S29" s="90" t="s">
        <v>158</v>
      </c>
      <c r="T29" s="91">
        <f t="shared" ref="T29:T32" si="23">K29</f>
        <v>0</v>
      </c>
      <c r="U29" s="92" t="s">
        <v>155</v>
      </c>
      <c r="V29" s="92" t="s">
        <v>155</v>
      </c>
      <c r="W29" s="92" t="s">
        <v>155</v>
      </c>
      <c r="X29" s="92" t="s">
        <v>155</v>
      </c>
      <c r="Y29" s="94">
        <f t="shared" ref="Y29:Y30" si="24">L29</f>
        <v>0.66666999999999998</v>
      </c>
      <c r="Z29" s="91"/>
      <c r="AA29" s="96">
        <f t="shared" si="20"/>
        <v>0</v>
      </c>
      <c r="AB29" s="86"/>
      <c r="AC29" s="86"/>
      <c r="AD29" s="94">
        <f>M29</f>
        <v>0.33329999999999999</v>
      </c>
      <c r="AE29" s="97"/>
      <c r="AF29" s="96">
        <f t="shared" ref="AF29" si="25">IF(AE29/AD29&gt;100%,100%,AE29/AD29)</f>
        <v>0</v>
      </c>
      <c r="AG29" s="86"/>
      <c r="AH29" s="86"/>
      <c r="AI29" s="94">
        <f t="shared" ref="AI29:AI30" si="26">N29</f>
        <v>0</v>
      </c>
      <c r="AJ29" s="92" t="s">
        <v>155</v>
      </c>
      <c r="AK29" s="92" t="s">
        <v>155</v>
      </c>
      <c r="AL29" s="92" t="s">
        <v>155</v>
      </c>
      <c r="AM29" s="92" t="s">
        <v>155</v>
      </c>
      <c r="AN29" s="91">
        <f t="shared" ref="AN29:AN32" si="27">O29</f>
        <v>1</v>
      </c>
      <c r="AO29" s="100"/>
      <c r="AP29" s="96">
        <f t="shared" si="22"/>
        <v>0</v>
      </c>
      <c r="AQ29" s="97"/>
    </row>
    <row r="30" spans="1:43" s="38" customFormat="1" ht="126" customHeight="1" x14ac:dyDescent="0.25">
      <c r="A30" s="36">
        <v>7</v>
      </c>
      <c r="B30" s="37" t="s">
        <v>148</v>
      </c>
      <c r="C30" s="36" t="s">
        <v>166</v>
      </c>
      <c r="D30" s="37" t="s">
        <v>167</v>
      </c>
      <c r="E30" s="86" t="s">
        <v>151</v>
      </c>
      <c r="F30" s="86" t="s">
        <v>168</v>
      </c>
      <c r="G30" s="86" t="s">
        <v>169</v>
      </c>
      <c r="H30" s="86" t="s">
        <v>73</v>
      </c>
      <c r="I30" s="88" t="s">
        <v>33</v>
      </c>
      <c r="J30" s="86" t="s">
        <v>168</v>
      </c>
      <c r="K30" s="101">
        <v>0</v>
      </c>
      <c r="L30" s="101">
        <v>1</v>
      </c>
      <c r="M30" s="101">
        <v>0</v>
      </c>
      <c r="N30" s="101">
        <v>1</v>
      </c>
      <c r="O30" s="101">
        <v>2</v>
      </c>
      <c r="P30" s="86" t="s">
        <v>34</v>
      </c>
      <c r="Q30" s="90" t="s">
        <v>170</v>
      </c>
      <c r="R30" s="90" t="s">
        <v>170</v>
      </c>
      <c r="S30" s="86" t="s">
        <v>171</v>
      </c>
      <c r="T30" s="92" t="s">
        <v>155</v>
      </c>
      <c r="U30" s="92" t="s">
        <v>155</v>
      </c>
      <c r="V30" s="92" t="s">
        <v>155</v>
      </c>
      <c r="W30" s="93" t="s">
        <v>155</v>
      </c>
      <c r="X30" s="93" t="s">
        <v>155</v>
      </c>
      <c r="Y30" s="102">
        <f t="shared" si="24"/>
        <v>1</v>
      </c>
      <c r="Z30" s="97"/>
      <c r="AA30" s="96">
        <f t="shared" si="20"/>
        <v>0</v>
      </c>
      <c r="AB30" s="103"/>
      <c r="AC30" s="86"/>
      <c r="AD30" s="92" t="s">
        <v>155</v>
      </c>
      <c r="AE30" s="92" t="s">
        <v>155</v>
      </c>
      <c r="AF30" s="92" t="s">
        <v>155</v>
      </c>
      <c r="AG30" s="93" t="s">
        <v>155</v>
      </c>
      <c r="AH30" s="93" t="s">
        <v>155</v>
      </c>
      <c r="AI30" s="102">
        <f t="shared" si="26"/>
        <v>1</v>
      </c>
      <c r="AJ30" s="97"/>
      <c r="AK30" s="96">
        <f t="shared" si="21"/>
        <v>0</v>
      </c>
      <c r="AL30" s="86"/>
      <c r="AM30" s="86"/>
      <c r="AN30" s="92">
        <f t="shared" si="27"/>
        <v>2</v>
      </c>
      <c r="AO30" s="92"/>
      <c r="AP30" s="96">
        <f t="shared" si="22"/>
        <v>0</v>
      </c>
      <c r="AQ30" s="97"/>
    </row>
    <row r="31" spans="1:43" s="38" customFormat="1" ht="126" customHeight="1" x14ac:dyDescent="0.25">
      <c r="A31" s="104">
        <v>5</v>
      </c>
      <c r="B31" s="105" t="s">
        <v>31</v>
      </c>
      <c r="C31" s="106" t="s">
        <v>172</v>
      </c>
      <c r="D31" s="107" t="s">
        <v>173</v>
      </c>
      <c r="E31" s="107" t="s">
        <v>151</v>
      </c>
      <c r="F31" s="107" t="s">
        <v>174</v>
      </c>
      <c r="G31" s="107" t="s">
        <v>175</v>
      </c>
      <c r="H31" s="107" t="s">
        <v>176</v>
      </c>
      <c r="I31" s="107" t="s">
        <v>33</v>
      </c>
      <c r="J31" s="107" t="s">
        <v>174</v>
      </c>
      <c r="K31" s="108">
        <v>1</v>
      </c>
      <c r="L31" s="108">
        <v>0</v>
      </c>
      <c r="M31" s="108">
        <v>0</v>
      </c>
      <c r="N31" s="108">
        <v>0</v>
      </c>
      <c r="O31" s="108">
        <v>1</v>
      </c>
      <c r="P31" s="107" t="s">
        <v>34</v>
      </c>
      <c r="Q31" s="107" t="s">
        <v>177</v>
      </c>
      <c r="R31" s="107" t="s">
        <v>178</v>
      </c>
      <c r="S31" s="107" t="s">
        <v>179</v>
      </c>
      <c r="T31" s="91">
        <f t="shared" si="23"/>
        <v>1</v>
      </c>
      <c r="U31" s="109"/>
      <c r="V31" s="96">
        <f t="shared" ref="V31:V32" si="28">IF(U31/T31&gt;100%,100%,U31/T31)</f>
        <v>0</v>
      </c>
      <c r="W31" s="110"/>
      <c r="X31" s="111"/>
      <c r="Y31" s="92" t="s">
        <v>155</v>
      </c>
      <c r="Z31" s="92" t="s">
        <v>155</v>
      </c>
      <c r="AA31" s="92" t="s">
        <v>155</v>
      </c>
      <c r="AB31" s="93" t="s">
        <v>155</v>
      </c>
      <c r="AC31" s="93" t="s">
        <v>155</v>
      </c>
      <c r="AD31" s="92" t="s">
        <v>155</v>
      </c>
      <c r="AE31" s="92" t="s">
        <v>155</v>
      </c>
      <c r="AF31" s="92" t="s">
        <v>155</v>
      </c>
      <c r="AG31" s="93" t="s">
        <v>155</v>
      </c>
      <c r="AH31" s="93" t="s">
        <v>155</v>
      </c>
      <c r="AI31" s="92" t="s">
        <v>155</v>
      </c>
      <c r="AJ31" s="92" t="s">
        <v>155</v>
      </c>
      <c r="AK31" s="92" t="s">
        <v>155</v>
      </c>
      <c r="AL31" s="93" t="s">
        <v>155</v>
      </c>
      <c r="AM31" s="93" t="s">
        <v>155</v>
      </c>
      <c r="AN31" s="91">
        <f t="shared" si="27"/>
        <v>1</v>
      </c>
      <c r="AO31" s="112"/>
      <c r="AP31" s="96">
        <f t="shared" si="22"/>
        <v>0</v>
      </c>
      <c r="AQ31" s="110"/>
    </row>
    <row r="32" spans="1:43" s="38" customFormat="1" ht="126" customHeight="1" x14ac:dyDescent="0.25">
      <c r="A32" s="104">
        <v>5</v>
      </c>
      <c r="B32" s="105" t="s">
        <v>31</v>
      </c>
      <c r="C32" s="106" t="s">
        <v>180</v>
      </c>
      <c r="D32" s="107" t="s">
        <v>181</v>
      </c>
      <c r="E32" s="107" t="s">
        <v>151</v>
      </c>
      <c r="F32" s="107" t="s">
        <v>182</v>
      </c>
      <c r="G32" s="107" t="s">
        <v>183</v>
      </c>
      <c r="H32" s="107" t="s">
        <v>73</v>
      </c>
      <c r="I32" s="107" t="s">
        <v>48</v>
      </c>
      <c r="J32" s="107" t="s">
        <v>184</v>
      </c>
      <c r="K32" s="108">
        <v>1</v>
      </c>
      <c r="L32" s="108">
        <v>1</v>
      </c>
      <c r="M32" s="108">
        <v>1</v>
      </c>
      <c r="N32" s="108">
        <v>1</v>
      </c>
      <c r="O32" s="108">
        <v>1</v>
      </c>
      <c r="P32" s="107" t="s">
        <v>185</v>
      </c>
      <c r="Q32" s="107" t="s">
        <v>186</v>
      </c>
      <c r="R32" s="107" t="s">
        <v>178</v>
      </c>
      <c r="S32" s="107" t="s">
        <v>179</v>
      </c>
      <c r="T32" s="91">
        <f t="shared" si="23"/>
        <v>1</v>
      </c>
      <c r="U32" s="109"/>
      <c r="V32" s="96">
        <f t="shared" si="28"/>
        <v>0</v>
      </c>
      <c r="W32" s="110"/>
      <c r="X32" s="111"/>
      <c r="Y32" s="94">
        <v>1</v>
      </c>
      <c r="Z32" s="109"/>
      <c r="AA32" s="96">
        <f t="shared" si="20"/>
        <v>0</v>
      </c>
      <c r="AB32" s="110"/>
      <c r="AC32" s="111"/>
      <c r="AD32" s="94">
        <v>1</v>
      </c>
      <c r="AE32" s="109"/>
      <c r="AF32" s="109"/>
      <c r="AG32" s="110"/>
      <c r="AH32" s="111"/>
      <c r="AI32" s="94">
        <v>1</v>
      </c>
      <c r="AJ32" s="109"/>
      <c r="AK32" s="96">
        <f t="shared" si="21"/>
        <v>0</v>
      </c>
      <c r="AL32" s="110"/>
      <c r="AM32" s="111"/>
      <c r="AN32" s="91">
        <f t="shared" si="27"/>
        <v>1</v>
      </c>
      <c r="AO32" s="109"/>
      <c r="AP32" s="96">
        <f t="shared" si="22"/>
        <v>0</v>
      </c>
      <c r="AQ32" s="110"/>
    </row>
    <row r="33" spans="1:43" s="35" customFormat="1" ht="15.75" x14ac:dyDescent="0.25">
      <c r="A33" s="31"/>
      <c r="B33" s="31"/>
      <c r="C33" s="31"/>
      <c r="D33" s="39" t="s">
        <v>119</v>
      </c>
      <c r="E33" s="39"/>
      <c r="F33" s="39"/>
      <c r="G33" s="39"/>
      <c r="H33" s="39"/>
      <c r="I33" s="52"/>
      <c r="J33" s="63"/>
      <c r="K33" s="55"/>
      <c r="L33" s="55"/>
      <c r="M33" s="55"/>
      <c r="N33" s="55"/>
      <c r="O33" s="55"/>
      <c r="P33" s="63"/>
      <c r="Q33" s="31"/>
      <c r="R33" s="31"/>
      <c r="S33" s="31"/>
      <c r="T33" s="40"/>
      <c r="U33" s="40"/>
      <c r="V33" s="41" t="e">
        <f>AVERAGE(#REF!)*20%</f>
        <v>#REF!</v>
      </c>
      <c r="W33" s="31"/>
      <c r="X33" s="31"/>
      <c r="Y33" s="40"/>
      <c r="Z33" s="40"/>
      <c r="AA33" s="41" t="e">
        <f>AVERAGE(#REF!)*20%</f>
        <v>#REF!</v>
      </c>
      <c r="AB33" s="31"/>
      <c r="AC33" s="31"/>
      <c r="AD33" s="40"/>
      <c r="AE33" s="40"/>
      <c r="AF33" s="41" t="e">
        <f>AVERAGE(#REF!)*20%</f>
        <v>#REF!</v>
      </c>
      <c r="AG33" s="31"/>
      <c r="AH33" s="31"/>
      <c r="AI33" s="40"/>
      <c r="AJ33" s="40"/>
      <c r="AK33" s="41" t="e">
        <f>AVERAGE(#REF!)*20%</f>
        <v>#REF!</v>
      </c>
      <c r="AL33" s="31"/>
      <c r="AM33" s="31"/>
      <c r="AN33" s="42"/>
      <c r="AO33" s="42"/>
      <c r="AP33" s="41" t="e">
        <f>AVERAGE(#REF!)*20%</f>
        <v>#REF!</v>
      </c>
      <c r="AQ33" s="31"/>
    </row>
    <row r="34" spans="1:43" s="48" customFormat="1" ht="18.75" x14ac:dyDescent="0.3">
      <c r="A34" s="43"/>
      <c r="B34" s="43"/>
      <c r="C34" s="43"/>
      <c r="D34" s="44" t="s">
        <v>120</v>
      </c>
      <c r="E34" s="43"/>
      <c r="F34" s="43"/>
      <c r="G34" s="43"/>
      <c r="H34" s="43"/>
      <c r="I34" s="53"/>
      <c r="J34" s="64"/>
      <c r="K34" s="56"/>
      <c r="L34" s="56"/>
      <c r="M34" s="56"/>
      <c r="N34" s="56"/>
      <c r="O34" s="56"/>
      <c r="P34" s="64"/>
      <c r="Q34" s="43"/>
      <c r="R34" s="43"/>
      <c r="S34" s="43"/>
      <c r="T34" s="45"/>
      <c r="U34" s="45"/>
      <c r="V34" s="46" t="e">
        <f>V27+V33</f>
        <v>#DIV/0!</v>
      </c>
      <c r="W34" s="43"/>
      <c r="X34" s="43"/>
      <c r="Y34" s="45"/>
      <c r="Z34" s="45"/>
      <c r="AA34" s="46" t="e">
        <f>AA27+AA33</f>
        <v>#REF!</v>
      </c>
      <c r="AB34" s="43"/>
      <c r="AC34" s="43"/>
      <c r="AD34" s="45"/>
      <c r="AE34" s="45"/>
      <c r="AF34" s="46" t="e">
        <f>AF27+AF33</f>
        <v>#DIV/0!</v>
      </c>
      <c r="AG34" s="43"/>
      <c r="AH34" s="43"/>
      <c r="AI34" s="45"/>
      <c r="AJ34" s="45"/>
      <c r="AK34" s="46" t="e">
        <f>AK27+AK33</f>
        <v>#DIV/0!</v>
      </c>
      <c r="AL34" s="43"/>
      <c r="AM34" s="43"/>
      <c r="AN34" s="47"/>
      <c r="AO34" s="47"/>
      <c r="AP34" s="46" t="e">
        <f>AP27+AP33</f>
        <v>#REF!</v>
      </c>
      <c r="AQ34" s="43"/>
    </row>
  </sheetData>
  <mergeCells count="19">
    <mergeCell ref="Y10:AC11"/>
    <mergeCell ref="AD10:AH11"/>
    <mergeCell ref="AI10:AM11"/>
    <mergeCell ref="AN10:AQ11"/>
    <mergeCell ref="A10:B11"/>
    <mergeCell ref="C10:E11"/>
    <mergeCell ref="F10:P11"/>
    <mergeCell ref="Q10:S11"/>
    <mergeCell ref="T10:X11"/>
    <mergeCell ref="A1:J1"/>
    <mergeCell ref="K1:O1"/>
    <mergeCell ref="A2:J2"/>
    <mergeCell ref="A4:B8"/>
    <mergeCell ref="C4:D8"/>
    <mergeCell ref="E4:J4"/>
    <mergeCell ref="G5:J5"/>
    <mergeCell ref="G6:J6"/>
    <mergeCell ref="G7:J7"/>
    <mergeCell ref="G8:J8"/>
  </mergeCells>
  <dataValidations count="3">
    <dataValidation type="list" allowBlank="1" showInputMessage="1" showErrorMessage="1" sqref="P15:P19 P13" xr:uid="{11CB0850-37EE-4CDD-9ED1-53464FCF9B47}">
      <formula1>$BU$13:$BU$13</formula1>
    </dataValidation>
    <dataValidation allowBlank="1" showInputMessage="1" showErrorMessage="1" error="Escriba un texto " promptTitle="Cualquier contenido" sqref="E12 E3:E9" xr:uid="{5294178C-7FFB-400A-8202-9B4CCB220F0E}"/>
    <dataValidation type="list" allowBlank="1" showInputMessage="1" showErrorMessage="1" sqref="P25" xr:uid="{7D65BAB5-6AB9-4624-9440-15BBAFFFDCD5}">
      <formula1>$CT$13:$CT$14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Luisa Fernanda Ibagon Moreno</cp:lastModifiedBy>
  <cp:revision/>
  <dcterms:created xsi:type="dcterms:W3CDTF">2023-10-06T20:34:21Z</dcterms:created>
  <dcterms:modified xsi:type="dcterms:W3CDTF">2024-01-31T13:25:39Z</dcterms:modified>
  <cp:category/>
  <cp:contentStatus/>
</cp:coreProperties>
</file>